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2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842CE09B-9F45-48C0-B15D-2D41FDDE4703}" xr6:coauthVersionLast="36" xr6:coauthVersionMax="36" xr10:uidLastSave="{00000000-0000-0000-0000-000000000000}"/>
  <bookViews>
    <workbookView xWindow="0" yWindow="0" windowWidth="28800" windowHeight="12225" tabRatio="821"/>
  </bookViews>
  <sheets>
    <sheet name="Portada" sheetId="57" r:id="rId1"/>
    <sheet name="Contenido" sheetId="50" r:id="rId2"/>
    <sheet name="4" sheetId="41" r:id="rId3"/>
    <sheet name="5" sheetId="12" r:id="rId4"/>
    <sheet name="6" sheetId="4" r:id="rId5"/>
    <sheet name="7" sheetId="58" r:id="rId6"/>
    <sheet name="8" sheetId="15" r:id="rId7"/>
    <sheet name="9" sheetId="7" r:id="rId8"/>
    <sheet name="10" sheetId="53" r:id="rId9"/>
    <sheet name="11" sheetId="9" r:id="rId10"/>
    <sheet name="12" sheetId="51" r:id="rId11"/>
    <sheet name="13" sheetId="46" r:id="rId12"/>
    <sheet name="14" sheetId="55" r:id="rId13"/>
    <sheet name="15" sheetId="48" r:id="rId14"/>
    <sheet name="16" sheetId="5" r:id="rId15"/>
  </sheets>
  <definedNames>
    <definedName name="_xlnm.Print_Area" localSheetId="8">'10'!$A$1:$F$36</definedName>
    <definedName name="_xlnm.Print_Area" localSheetId="9">'11'!$A$1:$L$47</definedName>
    <definedName name="_xlnm.Print_Area" localSheetId="10">'12'!$A$1:$G$18</definedName>
    <definedName name="_xlnm.Print_Area" localSheetId="11">'13'!$A$1:$E$43</definedName>
    <definedName name="_xlnm.Print_Area" localSheetId="12">'14'!$A$1:$D$29</definedName>
    <definedName name="_xlnm.Print_Area" localSheetId="13">'15'!$A$1:$F$53</definedName>
    <definedName name="_xlnm.Print_Area" localSheetId="14">'16'!$A$1:$E$27</definedName>
    <definedName name="_xlnm.Print_Area" localSheetId="2">'4'!$A$1:$J$43</definedName>
    <definedName name="_xlnm.Print_Area" localSheetId="3">'5'!$A$1:$G$37</definedName>
    <definedName name="_xlnm.Print_Area" localSheetId="4">'6'!$A$1:$G$33</definedName>
    <definedName name="_xlnm.Print_Area" localSheetId="5">'7'!$A$1:$F$33</definedName>
    <definedName name="_xlnm.Print_Area" localSheetId="6">'8'!$A$1:$F$34</definedName>
    <definedName name="_xlnm.Print_Area" localSheetId="7">'9'!$A$1:$F$32</definedName>
    <definedName name="_xlnm.Print_Area" localSheetId="1">Contenido!$A$1:$G$43</definedName>
    <definedName name="_xlnm.Print_Area" localSheetId="0">Portada!$A$1:$M$86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 i="15" l="1"/>
  <c r="B13" i="15"/>
  <c r="D24" i="5"/>
  <c r="L35" i="9"/>
  <c r="C21" i="41"/>
  <c r="D21" i="41"/>
  <c r="E21" i="41"/>
  <c r="Y2" i="41" s="1"/>
  <c r="F21" i="41"/>
  <c r="G21" i="41"/>
  <c r="B21" i="41"/>
  <c r="I15" i="41"/>
  <c r="J15" i="41"/>
  <c r="I14" i="41"/>
  <c r="J14" i="41"/>
  <c r="C40" i="9"/>
  <c r="D40" i="9"/>
  <c r="E40" i="9"/>
  <c r="F40" i="9"/>
  <c r="G40" i="9"/>
  <c r="H40" i="9"/>
  <c r="I40" i="9"/>
  <c r="J40" i="9"/>
  <c r="L40" i="9"/>
  <c r="K40" i="9"/>
  <c r="B40" i="9"/>
  <c r="L34" i="9"/>
  <c r="C15" i="5"/>
  <c r="D15" i="5"/>
  <c r="E15" i="5" s="1"/>
  <c r="D6" i="5"/>
  <c r="C6" i="5"/>
  <c r="E6" i="5" s="1"/>
  <c r="L33" i="9"/>
  <c r="E12" i="12"/>
  <c r="J13" i="41"/>
  <c r="L32" i="9"/>
  <c r="I12" i="41"/>
  <c r="E11" i="12" s="1"/>
  <c r="L31" i="9"/>
  <c r="E6" i="12"/>
  <c r="E7" i="12"/>
  <c r="E8" i="12"/>
  <c r="E10" i="12"/>
  <c r="I10" i="41"/>
  <c r="J10" i="41" s="1"/>
  <c r="H11" i="41"/>
  <c r="H21" i="41"/>
  <c r="F22" i="41" s="1"/>
  <c r="E13" i="4"/>
  <c r="F13" i="4"/>
  <c r="G13" i="4" s="1"/>
  <c r="J39" i="9"/>
  <c r="H39" i="9"/>
  <c r="F39" i="9"/>
  <c r="D39" i="9"/>
  <c r="B39" i="9"/>
  <c r="L30" i="9"/>
  <c r="L29" i="9"/>
  <c r="L28" i="9"/>
  <c r="L27" i="9"/>
  <c r="Y1" i="41"/>
  <c r="Z1" i="41"/>
  <c r="X1" i="41"/>
  <c r="AH36" i="41"/>
  <c r="F19" i="41"/>
  <c r="D19" i="41"/>
  <c r="B19" i="41"/>
  <c r="J9" i="41"/>
  <c r="J8" i="41"/>
  <c r="J7" i="41"/>
  <c r="D18" i="9"/>
  <c r="E18" i="9"/>
  <c r="F18" i="9"/>
  <c r="G18" i="9"/>
  <c r="H18" i="9"/>
  <c r="I18" i="9"/>
  <c r="F9" i="4"/>
  <c r="G9" i="4" s="1"/>
  <c r="F10" i="4"/>
  <c r="G11" i="4" s="1"/>
  <c r="F11" i="4"/>
  <c r="F12" i="4"/>
  <c r="G12" i="4" s="1"/>
  <c r="E9" i="4"/>
  <c r="E10" i="4"/>
  <c r="E11" i="4"/>
  <c r="E12" i="4"/>
  <c r="C11" i="4"/>
  <c r="C12" i="4"/>
  <c r="C13" i="4"/>
  <c r="C9" i="4"/>
  <c r="C10" i="4"/>
  <c r="AL25" i="4"/>
  <c r="AM25" i="4"/>
  <c r="AN25" i="4"/>
  <c r="AL26" i="4"/>
  <c r="AM26" i="4"/>
  <c r="AN26" i="4"/>
  <c r="AL27" i="4"/>
  <c r="AM27" i="4"/>
  <c r="AN27" i="4"/>
  <c r="AL28" i="4"/>
  <c r="AM28" i="4"/>
  <c r="AN28" i="4"/>
  <c r="AL29" i="4"/>
  <c r="AM29" i="4"/>
  <c r="AN29" i="4"/>
  <c r="AL30" i="4"/>
  <c r="AM30" i="4"/>
  <c r="AN30" i="4"/>
  <c r="AL32" i="4"/>
  <c r="AM32" i="4"/>
  <c r="AN32" i="4"/>
  <c r="Z2" i="41"/>
  <c r="J12" i="41"/>
  <c r="H19" i="41"/>
  <c r="F20" i="41" s="1"/>
  <c r="J11" i="41"/>
  <c r="E9" i="12"/>
  <c r="X2" i="41"/>
  <c r="B22" i="41"/>
  <c r="E13" i="12"/>
  <c r="B20" i="41"/>
  <c r="E14" i="12"/>
  <c r="D20" i="41" l="1"/>
  <c r="I21" i="41"/>
  <c r="G10" i="4"/>
  <c r="D22" i="41"/>
  <c r="G22" i="41" l="1"/>
  <c r="B13" i="58"/>
  <c r="C22" i="41"/>
  <c r="J21" i="41"/>
  <c r="E22" i="41"/>
</calcChain>
</file>

<file path=xl/comments1.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comments2.xml><?xml version="1.0" encoding="utf-8"?>
<comments xmlns="http://schemas.openxmlformats.org/spreadsheetml/2006/main">
  <authors>
    <author>mmunoz</author>
  </authors>
  <commentList>
    <comment ref="E5" authorId="0" shapeId="0">
      <text>
        <r>
          <rPr>
            <b/>
            <sz val="10"/>
            <color indexed="81"/>
            <rFont val="Tahoma"/>
            <family val="2"/>
          </rPr>
          <t>MY export</t>
        </r>
      </text>
    </comment>
  </commentList>
</comments>
</file>

<file path=xl/sharedStrings.xml><?xml version="1.0" encoding="utf-8"?>
<sst xmlns="http://schemas.openxmlformats.org/spreadsheetml/2006/main" count="316" uniqueCount="205">
  <si>
    <t>Cuadro Nº 1</t>
  </si>
  <si>
    <t>Cuadro Nº 2</t>
  </si>
  <si>
    <t>Cuadro Nº 3</t>
  </si>
  <si>
    <t>Cuadro Nº 5</t>
  </si>
  <si>
    <t>Cuadro Nº 7</t>
  </si>
  <si>
    <t>Cuadro Nº 8</t>
  </si>
  <si>
    <t>Cuadro Nº 9</t>
  </si>
  <si>
    <t>Años</t>
  </si>
  <si>
    <t>Producción</t>
  </si>
  <si>
    <t>00</t>
  </si>
  <si>
    <t>01</t>
  </si>
  <si>
    <t>02</t>
  </si>
  <si>
    <t>Meses</t>
  </si>
  <si>
    <t>Ene</t>
  </si>
  <si>
    <t>Feb</t>
  </si>
  <si>
    <t>Mar</t>
  </si>
  <si>
    <t>Abr</t>
  </si>
  <si>
    <t>May</t>
  </si>
  <si>
    <t>Jun</t>
  </si>
  <si>
    <t>Jul</t>
  </si>
  <si>
    <t>Ago</t>
  </si>
  <si>
    <t>Sep</t>
  </si>
  <si>
    <t>Oct</t>
  </si>
  <si>
    <t>Nov</t>
  </si>
  <si>
    <t>Dic</t>
  </si>
  <si>
    <t>País</t>
  </si>
  <si>
    <t>Var. %</t>
  </si>
  <si>
    <t>Año</t>
  </si>
  <si>
    <t>Argentina</t>
  </si>
  <si>
    <t>Estados Unidos</t>
  </si>
  <si>
    <t>Toneladas</t>
  </si>
  <si>
    <t>Total año</t>
  </si>
  <si>
    <t>var prod</t>
  </si>
  <si>
    <t>var rec</t>
  </si>
  <si>
    <t>Promedio año</t>
  </si>
  <si>
    <t xml:space="preserve"> </t>
  </si>
  <si>
    <t>Importación</t>
  </si>
  <si>
    <t>2011 proyectado</t>
  </si>
  <si>
    <t>Año agrícola</t>
  </si>
  <si>
    <t>Región</t>
  </si>
  <si>
    <t>04 Coquimbo</t>
  </si>
  <si>
    <t>05 Valparaíso</t>
  </si>
  <si>
    <t>06 O'Higgins</t>
  </si>
  <si>
    <t>07 Maule</t>
  </si>
  <si>
    <t>08 Bío Bío</t>
  </si>
  <si>
    <t>09 Araucanía</t>
  </si>
  <si>
    <t>13 Metropolitana</t>
  </si>
  <si>
    <t>2009/10</t>
  </si>
  <si>
    <t>Stock inicial</t>
  </si>
  <si>
    <t>Demanda</t>
  </si>
  <si>
    <t>Comercio</t>
  </si>
  <si>
    <t xml:space="preserve">Stock final </t>
  </si>
  <si>
    <t>Fuente: elaborado por Odepa con información de USDA. World Agricultural Supply and Demand Estimates (WASDE).</t>
  </si>
  <si>
    <t>$/kilo nominal</t>
  </si>
  <si>
    <t>FUENTE: elaborado por Odepa con antecedentes de Cotrisa</t>
  </si>
  <si>
    <t>Paraguay</t>
  </si>
  <si>
    <t>Importaciones de maíz por país de origen</t>
  </si>
  <si>
    <t>2010-11</t>
  </si>
  <si>
    <t>Maíz partido</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</si>
  <si>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</si>
  <si>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</si>
  <si>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</si>
  <si>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</si>
  <si>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</si>
  <si>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</si>
  <si>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</si>
  <si>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</si>
  <si>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</si>
  <si>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</si>
  <si>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</si>
  <si>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</si>
  <si>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</si>
  <si>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Sorgo</t>
  </si>
  <si>
    <t>Importaciones de maíz y productos sustitutos</t>
  </si>
  <si>
    <t>Maíz amarillo, FOB puerto argentino</t>
  </si>
  <si>
    <t>Maíz yellow n° 2, FOB Golfo, EE.UU.</t>
  </si>
  <si>
    <t>Precio maíz nacional</t>
  </si>
  <si>
    <t>Semana</t>
  </si>
  <si>
    <t>Fecha</t>
  </si>
  <si>
    <t>Precios promedios nacionales informados por la industria</t>
  </si>
  <si>
    <t>US$/tonelada</t>
  </si>
  <si>
    <t>Región Metropolitana</t>
  </si>
  <si>
    <t>Consumo</t>
  </si>
  <si>
    <t xml:space="preserve">Evolución de los precios en los mercados de Argentina, Estados Unidos y Chile </t>
  </si>
  <si>
    <t>Evolución de los precios del maíz en el mercado de futuros de Chicago</t>
  </si>
  <si>
    <t xml:space="preserve">(precios diarios en US$/tonelada) </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</si>
  <si>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</si>
  <si>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</si>
  <si>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</si>
  <si>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</si>
  <si>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</si>
  <si>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</si>
  <si>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</si>
  <si>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</si>
  <si>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</si>
  <si>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</si>
  <si>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</si>
  <si>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</si>
  <si>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</si>
  <si>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</si>
  <si>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</si>
  <si>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</si>
  <si>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Participación por país en las importaciones de maíz</t>
  </si>
  <si>
    <t>2009-2011</t>
  </si>
  <si>
    <t>Años: 2006 - 2011</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</si>
  <si>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</si>
  <si>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</si>
  <si>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</si>
  <si>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</si>
  <si>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</si>
  <si>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</si>
  <si>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</si>
  <si>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Precios promedios informados por la industria por región</t>
  </si>
  <si>
    <t>Año: 2010</t>
  </si>
  <si>
    <t>Superficie, producción y rendimiento regional de maíz (Coquimbo a Valdivia)</t>
  </si>
  <si>
    <t>Participación año</t>
  </si>
  <si>
    <t>Producción (toneladas)</t>
  </si>
  <si>
    <t>Rendimiento (quintales/hectárea)</t>
  </si>
  <si>
    <t>Precios promedio nacionales informados por la industria</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</si>
  <si>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</si>
  <si>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</si>
  <si>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</si>
  <si>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Superficie (hectáreas)</t>
  </si>
  <si>
    <t xml:space="preserve"> FUENTE : elaborado por Odepa con información del INE</t>
  </si>
  <si>
    <t>2006-2011</t>
  </si>
  <si>
    <t>2010/11 estimado</t>
  </si>
  <si>
    <t>2011/12 proyectado</t>
  </si>
  <si>
    <t>(millones de toneladas)</t>
  </si>
  <si>
    <t>Alimentos preparados</t>
  </si>
  <si>
    <t>Proyección del balance mundial de oferta y demanda de maíz temporada 2011/12 por mes</t>
  </si>
  <si>
    <t>Mes de la proyección</t>
  </si>
  <si>
    <t>FUENTE: elaborado por Odepa con información del Servicio Nacional de Aduanas.</t>
  </si>
  <si>
    <t>Variación  anual</t>
  </si>
  <si>
    <t xml:space="preserve"> (%)</t>
  </si>
  <si>
    <t>aparente</t>
  </si>
  <si>
    <t>Maíz grano</t>
  </si>
  <si>
    <t>Fuente: elaborado por Odepa</t>
  </si>
  <si>
    <t>s/c</t>
  </si>
  <si>
    <t>s/c: sin información de compras</t>
  </si>
  <si>
    <t>Evolución mensual del precio del maíz, en dólares</t>
  </si>
  <si>
    <t>(precios semanales nominales en $/kg)</t>
  </si>
  <si>
    <t>Superficie, producción y rendimiento regional de maíz (Coquimbo a Los Lagos)</t>
  </si>
  <si>
    <t>Cuadro Nº 6</t>
  </si>
  <si>
    <t>Proyecciones de la relación entre producción y demanda mundial de maíz</t>
  </si>
  <si>
    <t>Cuadro Nº 10</t>
  </si>
  <si>
    <t>Cuadro Nº 11</t>
  </si>
  <si>
    <t xml:space="preserve">  Nº 10</t>
  </si>
  <si>
    <t xml:space="preserve">  Nº 11</t>
  </si>
  <si>
    <t>20010/11</t>
  </si>
  <si>
    <t>Otas</t>
  </si>
  <si>
    <t>Costo real de importación por país de origen</t>
  </si>
  <si>
    <t>Mes</t>
  </si>
  <si>
    <t>Costo alternativo de importación desde Argentina (Odepa)</t>
  </si>
  <si>
    <t>Importaciones de maíz y productos sustitutos (volumen)</t>
  </si>
  <si>
    <t>Cuadro Nº 12</t>
  </si>
  <si>
    <t xml:space="preserve">  Nº 12</t>
  </si>
  <si>
    <t>NOTA: los precios pueden tener distintas condiciones de pago. Para más detalle ver en www.cotrisa.cl</t>
  </si>
  <si>
    <t>Importaciones de maíz por principal país de origen</t>
  </si>
  <si>
    <t>Marcelo Muñoz V.</t>
  </si>
  <si>
    <t>Publicación de la Oficina de Estudios y Políticas Agrarias (Odepa)</t>
  </si>
  <si>
    <t>del Ministerio de Agricultura, Gobierno de Chile</t>
  </si>
  <si>
    <t>Director y Representante Legal</t>
  </si>
  <si>
    <t>Gustavo Rojas Le-Bert</t>
  </si>
  <si>
    <t>Se puede reproducir total o parcialmente citando la fuente</t>
  </si>
  <si>
    <t xml:space="preserve">       Maíz: producción, precios y comercio</t>
  </si>
  <si>
    <t xml:space="preserve">       exterior</t>
  </si>
  <si>
    <t>Maíz: producción, precios y comercio exterior</t>
  </si>
  <si>
    <t xml:space="preserve">Costo promedio ponderado de importación </t>
  </si>
  <si>
    <t>Otras</t>
  </si>
  <si>
    <t xml:space="preserve">          Avance septiembre de 2011</t>
  </si>
  <si>
    <t xml:space="preserve">          Octubre 2011</t>
  </si>
  <si>
    <t>Avance septiembre 2011</t>
  </si>
  <si>
    <t>Total  ene-sep</t>
  </si>
  <si>
    <t>Participación ene-sep</t>
  </si>
  <si>
    <t>A sep 2011</t>
  </si>
  <si>
    <t>A sep 2010</t>
  </si>
  <si>
    <t>Promedio ene-sep</t>
  </si>
  <si>
    <t>Octubre de 2011 (millones de toneladas)</t>
  </si>
  <si>
    <t>2011/2012</t>
  </si>
  <si>
    <t>Importaciones de maíz y productos sustitutos (costo promedio ponderado de importación)</t>
  </si>
  <si>
    <t>Importaciones de maíz y productos sustitutos  (costo promedio ponderado de importación)</t>
  </si>
  <si>
    <t>Casi el 100% de las importaciones de maíz que se realizaron en el mes de septiembre provienen de Argentina, manteniéndose la tendencia de los últimos meses, alcanzando ese país el 51,8% de las importaciones de maíz en Chile.</t>
  </si>
  <si>
    <t xml:space="preserve">A partir de julio de este año, se han desaduanado 140.389 toneladas de maíz (julio-septiembre), cifra levemente superior a las 133.509 toneladas desaduanadas en el mismo período de 2010, pero menor que las 206.921 toneladas desaduanadas en ese período en el año 2009. </t>
  </si>
  <si>
    <t xml:space="preserve"> Fuente: elaborado por Odepa con información del INE, Aduana y SAG</t>
  </si>
  <si>
    <t>Volumen (toneladas)</t>
  </si>
  <si>
    <t>Fuente: elaborado por Odepa con información del Servicio Nacional de Aduanas.</t>
  </si>
  <si>
    <t>(US$ / tonelada CIF)   2006-2011</t>
  </si>
  <si>
    <t>Código aduana</t>
  </si>
  <si>
    <t>Proyección del balance mundial de oferta y demanda de maíz temporada 2011/12, por mes</t>
  </si>
  <si>
    <r>
      <rPr>
        <sz val="9"/>
        <rFont val="Arial"/>
        <family val="2"/>
      </rPr>
      <t xml:space="preserve">El informe WASDE del USDA de octubre de 2011 aumentó en 5,8 millones de toneladas el stock del grano para la temporada 2011/12 con respecto a lo proyectado en septiembre. Este aumento se sustenta principalmente en el incremento en la proyección de producción de China, que pasó de 178 a 182 millones de toneladas.
El aumento en la producción china, junto con la proyección de una mayor producción ucraniana, compensa la caída proyectada para Estados Unidos, que baja su proyección de producción en 1,6 millones de toneladas, principalmente debido a una menor superficie proyectada en octubre en relación a la proyección de septiembre. </t>
    </r>
    <r>
      <rPr>
        <sz val="9"/>
        <color indexed="10"/>
        <rFont val="Arial"/>
        <family val="2"/>
      </rPr>
      <t xml:space="preserve">
 </t>
    </r>
  </si>
  <si>
    <t>Octubre se espera que sea el mes que marque la diferencia entre este año y lo acontecido en 2008. Septiembre, en cambio, siguió la misma tendencia que se observó en el mercado del grano nacional en 2008.</t>
  </si>
  <si>
    <t>US$ CIF / ton</t>
  </si>
  <si>
    <t xml:space="preserve">Comentario
                                                                                                                                                                                                                                                                                                                                                                                                                                                                El fantasma de la crisis mundial ha comenzado a afectar los precios del maíz. El mes de septiembre marcó la caída más prolongada y fuerte en los precios del grano. El maíz yellow N°2 FOB Golfo pasó de $ 150,86 por kilo como promedio de la primera semana de septiembre hasta $ 141,19 en la última semana del mes, con una caída de $ 10 por kilo. Sin embargo, los precios aún se mantienen cercanos al promedio anual, que es de $ 140 por kilo de maíz.
En la primera y la segunda semana de octubre continuó la caída, pero se espera un repunte posterior a la salida del informe de producción que emita Estados Unidos, debido a las menores proyecciones de producción de ese país.
Los precios nacionales continúan en promedio por debajo de lo que cuesta el maíz en Argentina y Estados Unidos y en promedio en septiembre el costo alternativo de importación estuvo $ 23 por encima de lo que costaba en promedio el maíz nacional.
                                                                                                                                                                                                                                                                                                                                                                                                                                                                                                                                                                                   </t>
  </si>
  <si>
    <t>Si bien los vaivenes en la economía mundial han afectado en estas últimas semanas a los precios del maíz, se mantiene la proyección de mejores precios a futuro. De no producirse una crisis mundial, las expectativas de precios nacionales para la próxima temporada estarían entre $ 140 y $ 150 por kilo, pero la incertidumbre es alta.</t>
  </si>
  <si>
    <t>El INE entregó las proyecciones de superficie para la temporada 2011/12. Se espera un alza de 10,9% en la superficie sembrada de maíz. De mantenerse los rendimientos de la temporada anterior, se obtendría la mayor producción de historia chilena, con cerca de 1,6 millones de toneladas de maíz.</t>
  </si>
  <si>
    <t xml:space="preserve">La producción nacional estimada por el INE para 2011 fue de 1.392.125 toneladas de maíz. Las importaciones hasta la fecha (septiembre) van en 326.128 y de acuerdo a las importaciones de 2010 se proyecta para 2011 una importación total de 488.699 toneladas de maíz. Con ello la disponibilidad de maíz en este año llegaría a 1.880.824 toneladas. La cifra de producción para 2011 es la segunda más alta que se ha obtenido en el país, después de las 1.450.689,4 toneladas de maíz grano producidas en 2005.
Este aumento en la producción refleja el mayor rendimiento promedio del país, que en esta temporada alcanzó un récord de 120 qq/ha, lo que con creces compensó la caída en la superficie sembrada del grano.
Para la temporada 2011/12 el INE proyecta un aumento de 10,9% en la superficie sembrada, por lo que se podrían alcanzar 132.876 hectáreas. Si el rendimiento se mantiene, se  tendría una producción de 1,6 millones de toneladas de maíz, abasteciéndose casi el 84% de un consumo de grano como el de 2010. Las 300 mil toneladas faltantes deberían ser importadas.  </t>
  </si>
  <si>
    <t>El precio promedio informado por la industria en septiembre fue de $ 138,78 por kilo de maíz. A nivel regional, se mantienen las condiciones de agosto para las regiones Metropolitana, del Maule y del Bio Bio, y baja el precio para la Región de O'Higgins.</t>
  </si>
  <si>
    <t>En el informe WASDE de octubre, el USDA proyecta un aumento de 4,75 millones de hectáreas en la superficie sembrada de maíz a nivel mundial entre la temporada 2010/11 y la temporada 2011/12 . Entre los países que más aumentan su área sembrada, Estados Unidos aporta 1 millón de hectáreas, en tanto Brasil sube 0,7 millones de hectáreas y Ucrania, 0,85 millones de hectáreas . 
Se proyecta que los 168 millones de hectáreas sembradas produzcan un total de 860 millones de toneladas de grano, 31,8 millones de toneladas más que en la temporada anterior. Los mayores aumentos en producción entre las temporadas 2010/11 y 2011/12 los entregan Ucrania, con 9 millones de toneladas; Argentina, con 5 millones de toneladas; China, con 4,7 millones de toneladas, y Brasil, con 3,5 millones de toneladas. Estados Unidos, a pesar de tener el mayor aumento en superficie, proyecta una disminución en su producción de 0,355 millones de toneladas, asociado a un menor rendimiento esperado, que alcanzaría 93 qq por hectárea en promedio.
Como la demanda también aumentaría, se mantiene el diferencial entre producción y demanda, con una nueva disminución en los stocks mundiales, que para esta temporada bajarían en 14 millones de toneladas, llegando a 130 millones de toneladas. Esto debería seguir presionando al alza en los precios. Para la temporada 2011/12 se proyecta que los stocks mundiales alcancen a 123 millones de toneladas. Sin embargo, se ha producido un freno en la fuerte alza que venían experimentando los granos, probablemente debido a los problemas de consumo que podrían producirse por una eventual crisis mundial.</t>
  </si>
  <si>
    <t>Precios promedio informados por la industria, por regiones</t>
  </si>
  <si>
    <t>El maíz partido ingresado hasta septiembre de 2011 alcanzó a 161.466 toneladas, un 25% más de lo que se importó en 2010 a la misma fecha. De seguir esta tendencia se proyectaría una importación total de maíz partido de 232.670 toneladas para 2011 .</t>
  </si>
  <si>
    <r>
      <rPr>
        <sz val="9"/>
        <rFont val="Arial"/>
        <family val="2"/>
      </rPr>
      <t>El sorgo sigue siendo la gran alternativa a la importación de maíz, con un costo real de importación US$ 67 por debajo del costo de importar maíz.</t>
    </r>
    <r>
      <rPr>
        <sz val="9"/>
        <color indexed="10"/>
        <rFont val="Arial"/>
        <family val="2"/>
      </rPr>
      <t xml:space="preserve">
</t>
    </r>
    <r>
      <rPr>
        <sz val="9"/>
        <rFont val="Arial"/>
        <family val="2"/>
      </rPr>
      <t>Le sigue el maíz partido, el cual, por pagar menos impuesto de exportación en su país de origen, la Argentina, tiene un costo real de importación $ 43 por kilo por debajo del costo de importar maíz entero.</t>
    </r>
  </si>
  <si>
    <t>Cuadro Nº 4</t>
  </si>
  <si>
    <t>Cuadro Nº 8b</t>
  </si>
  <si>
    <t xml:space="preserve">  Nº 4</t>
  </si>
  <si>
    <t xml:space="preserve">  Nº 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</si>
</sst>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80" formatCode="mm/yy"/>
    <numFmt numFmtId="181" formatCode="0.0"/>
    <numFmt numFmtId="182" formatCode="#,##0.0_);\(#,##0.0\)"/>
    <numFmt numFmtId="183" formatCode="0.0_)"/>
    <numFmt numFmtId="184" formatCode="0.0%"/>
    <numFmt numFmtId="185" formatCode="#,##0.0"/>
    <numFmt numFmtId="186" formatCode="_-* #,##0_-;\-* #,##0_-;_-* \-_-;_-@_-"/>
    <numFmt numFmtId="187" formatCode="_-* #,##0.00_-;\-* #,##0.00_-;_-* \-??_-;_-@_-"/>
    <numFmt numFmtId="188" formatCode="_(* #,##0.0_);_(* \(#,##0.0\);_(* &quot;-&quot;_);_(@_)"/>
    <numFmt numFmtId="189" formatCode="_-* #,##0_-;\-* #,##0_-;_-* \-??_-;_-@_-"/>
    <numFmt numFmtId="190" formatCode="dd/mm/yy;@"/>
    <numFmt numFmtId="191" formatCode="_-* #,##0.00\ _p_t_a_-;\-* #,##0.00\ _p_t_a_-;_-* &quot;-&quot;??\ _p_t_a_-;_-@_-"/>
    <numFmt numFmtId="192" formatCode="#,##0.00_ ;\-#,##0.00\ "/>
    <numFmt numFmtId="193" formatCode="mmm/yyyy;@"/>
    <numFmt numFmtId="194" formatCode="#,##0_);\(#,##0\)"/>
  </numFmts>
  <fonts count="58">
    <font>
      <sz val="14"/>
      <name val="Arial MT"/>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9"/>
      <name val="Verdana"/>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0"/>
      <name val="Verdana"/>
      <family val="2"/>
    </font>
    <font>
      <sz val="16"/>
      <name val="Verdana"/>
      <family val="2"/>
    </font>
    <font>
      <sz val="9"/>
      <color indexed="10"/>
      <name val="Arial"/>
      <family val="2"/>
    </font>
    <font>
      <sz val="9"/>
      <color indexed="10"/>
      <name val="Arial"/>
      <family val="2"/>
    </font>
    <font>
      <sz val="11"/>
      <color theme="1"/>
      <name val="Arial"/>
      <family val="2"/>
      <scheme val="minor"/>
    </font>
    <font>
      <b/>
      <sz val="7"/>
      <color rgb="FF0066CC"/>
      <name val="Verdana"/>
      <family val="2"/>
    </font>
    <font>
      <b/>
      <sz val="10"/>
      <color theme="1"/>
      <name val="Verdana"/>
      <family val="2"/>
    </font>
    <font>
      <sz val="10"/>
      <color theme="1"/>
      <name val="Arial"/>
      <family val="2"/>
    </font>
    <font>
      <sz val="10"/>
      <color rgb="FFFF0000"/>
      <name val="Arial"/>
      <family val="2"/>
    </font>
    <font>
      <sz val="9"/>
      <color rgb="FFFF0000"/>
      <name val="Arial"/>
      <family val="2"/>
    </font>
    <font>
      <sz val="10"/>
      <color rgb="FF3A434E"/>
      <name val="Arial"/>
      <family val="2"/>
    </font>
    <font>
      <sz val="11"/>
      <color theme="1"/>
      <name val="Verdana"/>
      <family val="2"/>
    </font>
    <font>
      <sz val="10"/>
      <color theme="1"/>
      <name val="Verdana"/>
      <family val="2"/>
    </font>
    <font>
      <sz val="12"/>
      <color theme="1"/>
      <name val="Verdana"/>
      <family val="2"/>
    </font>
    <font>
      <sz val="12"/>
      <color rgb="FF333333"/>
      <name val="Verdana"/>
      <family val="2"/>
    </font>
    <font>
      <b/>
      <sz val="12"/>
      <color rgb="FF333333"/>
      <name val="Verdana"/>
      <family val="2"/>
    </font>
    <font>
      <sz val="7"/>
      <color theme="1"/>
      <name val="Verdana"/>
      <family val="2"/>
    </font>
    <font>
      <sz val="9"/>
      <color rgb="FFFF0000"/>
      <name val="Arial MT"/>
      <family val="2"/>
    </font>
    <font>
      <sz val="10"/>
      <color rgb="FFFF0000"/>
      <name val="Verdana"/>
      <family val="2"/>
    </font>
    <font>
      <b/>
      <sz val="10"/>
      <color rgb="FF000000"/>
      <name val="Arial"/>
      <family val="2"/>
    </font>
  </fonts>
  <fills count="19">
    <fill>
      <patternFill patternType="none"/>
    </fill>
    <fill>
      <patternFill patternType="gray125"/>
    </fill>
    <fill>
      <patternFill patternType="solid">
        <fgColor indexed="41"/>
        <bgColor indexed="47"/>
      </patternFill>
    </fill>
    <fill>
      <patternFill patternType="solid">
        <fgColor indexed="29"/>
        <bgColor indexed="33"/>
      </patternFill>
    </fill>
    <fill>
      <patternFill patternType="solid">
        <fgColor indexed="26"/>
        <bgColor indexed="32"/>
      </patternFill>
    </fill>
    <fill>
      <patternFill patternType="solid">
        <fgColor indexed="27"/>
        <bgColor indexed="42"/>
      </patternFill>
    </fill>
    <fill>
      <patternFill patternType="solid">
        <fgColor indexed="22"/>
        <bgColor indexed="34"/>
      </patternFill>
    </fill>
    <fill>
      <patternFill patternType="solid">
        <fgColor indexed="43"/>
        <bgColor indexed="26"/>
      </patternFill>
    </fill>
    <fill>
      <patternFill patternType="solid">
        <fgColor indexed="44"/>
        <bgColor indexed="35"/>
      </patternFill>
    </fill>
    <fill>
      <patternFill patternType="solid">
        <fgColor indexed="49"/>
        <bgColor indexed="40"/>
      </patternFill>
    </fill>
    <fill>
      <patternFill patternType="solid">
        <fgColor indexed="9"/>
        <bgColor indexed="26"/>
      </patternFill>
    </fill>
    <fill>
      <patternFill patternType="solid">
        <fgColor indexed="55"/>
        <bgColor indexed="3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45"/>
        <bgColor indexed="46"/>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s>
  <cellStyleXfs count="5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1" applyNumberFormat="0" applyAlignment="0" applyProtection="0"/>
    <xf numFmtId="0" fontId="5" fillId="11"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8" fillId="7" borderId="1" applyNumberFormat="0" applyAlignment="0" applyProtection="0"/>
    <xf numFmtId="0" fontId="26" fillId="0" borderId="0" applyNumberFormat="0" applyFill="0" applyBorder="0" applyAlignment="0" applyProtection="0">
      <alignment vertical="top"/>
      <protection locked="0"/>
    </xf>
    <xf numFmtId="0" fontId="9" fillId="16" borderId="0" applyNumberFormat="0" applyBorder="0" applyAlignment="0" applyProtection="0"/>
    <xf numFmtId="187" fontId="25" fillId="0" borderId="0" applyFill="0" applyBorder="0" applyAlignment="0" applyProtection="0"/>
    <xf numFmtId="186" fontId="25" fillId="0" borderId="0" applyFill="0" applyBorder="0" applyAlignment="0" applyProtection="0"/>
    <xf numFmtId="191" fontId="12" fillId="0" borderId="0" applyFont="0" applyFill="0" applyBorder="0" applyAlignment="0" applyProtection="0"/>
    <xf numFmtId="0" fontId="10" fillId="7" borderId="0" applyNumberFormat="0" applyBorder="0" applyAlignment="0" applyProtection="0"/>
    <xf numFmtId="0" fontId="11" fillId="0" borderId="0"/>
    <xf numFmtId="0" fontId="42" fillId="0" borderId="0"/>
    <xf numFmtId="0" fontId="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25" fillId="4" borderId="4" applyNumberFormat="0" applyAlignment="0" applyProtection="0"/>
    <xf numFmtId="9" fontId="25" fillId="0" borderId="0" applyFill="0" applyBorder="0" applyAlignment="0" applyProtection="0"/>
    <xf numFmtId="9" fontId="12" fillId="0" borderId="0" applyFont="0" applyFill="0" applyBorder="0" applyAlignment="0" applyProtection="0"/>
    <xf numFmtId="0" fontId="13" fillId="10"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7" fillId="0" borderId="7" applyNumberFormat="0" applyFill="0" applyAlignment="0" applyProtection="0"/>
    <xf numFmtId="0" fontId="18" fillId="0" borderId="8" applyNumberFormat="0" applyFill="0" applyAlignment="0" applyProtection="0"/>
  </cellStyleXfs>
  <cellXfs count="350">
    <xf numFmtId="0" fontId="0" fillId="0" borderId="0" xfId="0"/>
    <xf numFmtId="0" fontId="21" fillId="0" borderId="0" xfId="0" applyFont="1" applyBorder="1" applyAlignment="1">
      <alignment horizontal="center"/>
    </xf>
    <xf numFmtId="0" fontId="22" fillId="0" borderId="0" xfId="0" applyFont="1"/>
    <xf numFmtId="0" fontId="22" fillId="0" borderId="0" xfId="0" applyFont="1" applyBorder="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182" fontId="22" fillId="0" borderId="0" xfId="0" applyNumberFormat="1" applyFont="1" applyBorder="1" applyAlignment="1" applyProtection="1">
      <alignment horizontal="right"/>
    </xf>
    <xf numFmtId="0" fontId="22" fillId="0" borderId="0" xfId="0" applyFont="1" applyBorder="1" applyAlignment="1" applyProtection="1">
      <alignment horizontal="center"/>
    </xf>
    <xf numFmtId="0" fontId="22" fillId="0" borderId="0" xfId="0" applyFont="1" applyAlignment="1" applyProtection="1">
      <alignment horizontal="right"/>
    </xf>
    <xf numFmtId="0" fontId="22" fillId="0" borderId="0" xfId="0" applyFont="1" applyBorder="1" applyProtection="1"/>
    <xf numFmtId="3" fontId="22" fillId="0" borderId="0" xfId="0" applyNumberFormat="1" applyFont="1"/>
    <xf numFmtId="0" fontId="23" fillId="0" borderId="0" xfId="0" applyFont="1"/>
    <xf numFmtId="3" fontId="23" fillId="0" borderId="0" xfId="0" applyNumberFormat="1" applyFont="1"/>
    <xf numFmtId="3" fontId="23" fillId="0" borderId="0" xfId="0" applyNumberFormat="1" applyFont="1" applyBorder="1"/>
    <xf numFmtId="0" fontId="23" fillId="0" borderId="0" xfId="0" applyFont="1" applyBorder="1"/>
    <xf numFmtId="0" fontId="22" fillId="0" borderId="0" xfId="0" applyFont="1" applyBorder="1" applyAlignment="1">
      <alignment horizontal="center"/>
    </xf>
    <xf numFmtId="0" fontId="22" fillId="0" borderId="0" xfId="0" applyFont="1" applyAlignment="1">
      <alignment horizontal="center"/>
    </xf>
    <xf numFmtId="181" fontId="22" fillId="0" borderId="0" xfId="0" applyNumberFormat="1" applyFont="1" applyBorder="1"/>
    <xf numFmtId="3" fontId="21" fillId="0" borderId="0" xfId="0" applyNumberFormat="1" applyFont="1" applyBorder="1"/>
    <xf numFmtId="181" fontId="21" fillId="0" borderId="0" xfId="0" applyNumberFormat="1" applyFont="1" applyBorder="1"/>
    <xf numFmtId="2" fontId="22" fillId="0" borderId="0" xfId="0" applyNumberFormat="1" applyFont="1" applyBorder="1" applyAlignment="1">
      <alignment horizontal="center"/>
    </xf>
    <xf numFmtId="181" fontId="22" fillId="0" borderId="0" xfId="0" applyNumberFormat="1" applyFont="1" applyBorder="1" applyAlignment="1" applyProtection="1">
      <alignment horizontal="right"/>
    </xf>
    <xf numFmtId="0" fontId="22" fillId="0" borderId="0" xfId="0" applyFont="1" applyBorder="1" applyAlignment="1" applyProtection="1">
      <alignment horizontal="left"/>
    </xf>
    <xf numFmtId="0" fontId="23" fillId="0" borderId="0" xfId="0" applyNumberFormat="1" applyFont="1" applyBorder="1"/>
    <xf numFmtId="0" fontId="22" fillId="10" borderId="0" xfId="0" applyFont="1" applyFill="1" applyBorder="1" applyAlignment="1" applyProtection="1">
      <alignment horizontal="center"/>
    </xf>
    <xf numFmtId="0" fontId="22" fillId="0" borderId="9" xfId="0" applyFont="1" applyBorder="1" applyProtection="1"/>
    <xf numFmtId="0" fontId="22" fillId="0" borderId="10" xfId="0" applyFont="1" applyBorder="1" applyProtection="1"/>
    <xf numFmtId="0" fontId="22" fillId="0" borderId="11" xfId="0" applyFont="1" applyBorder="1" applyProtection="1"/>
    <xf numFmtId="2" fontId="20" fillId="0" borderId="0" xfId="0" applyNumberFormat="1" applyFont="1"/>
    <xf numFmtId="184" fontId="24" fillId="0" borderId="0" xfId="49" applyNumberFormat="1" applyFont="1" applyBorder="1" applyAlignment="1" applyProtection="1">
      <alignment horizontal="right"/>
    </xf>
    <xf numFmtId="0" fontId="12" fillId="0" borderId="0" xfId="0" applyFont="1" applyAlignment="1">
      <alignment vertical="center"/>
    </xf>
    <xf numFmtId="0" fontId="12" fillId="17" borderId="12" xfId="0" quotePrefix="1" applyFont="1" applyFill="1" applyBorder="1" applyAlignment="1">
      <alignment vertical="center"/>
    </xf>
    <xf numFmtId="3" fontId="12" fillId="17" borderId="12" xfId="33" applyNumberFormat="1" applyFont="1" applyFill="1" applyBorder="1" applyAlignment="1">
      <alignment vertical="center"/>
    </xf>
    <xf numFmtId="185" fontId="12" fillId="17" borderId="12" xfId="33" applyNumberFormat="1" applyFont="1" applyFill="1" applyBorder="1" applyAlignment="1">
      <alignment vertical="center"/>
    </xf>
    <xf numFmtId="0" fontId="22" fillId="0" borderId="0" xfId="0" applyFont="1" applyBorder="1" applyAlignment="1"/>
    <xf numFmtId="4" fontId="22" fillId="0" borderId="0" xfId="0" applyNumberFormat="1" applyFont="1"/>
    <xf numFmtId="0" fontId="22" fillId="0" borderId="0" xfId="0" applyFont="1" applyAlignment="1"/>
    <xf numFmtId="189" fontId="20" fillId="0" borderId="0" xfId="32" applyNumberFormat="1" applyFont="1"/>
    <xf numFmtId="190" fontId="20" fillId="0" borderId="0" xfId="32" applyNumberFormat="1" applyFont="1"/>
    <xf numFmtId="0" fontId="22" fillId="0" borderId="0" xfId="0" applyFont="1" applyAlignment="1">
      <alignment vertical="top" wrapText="1"/>
    </xf>
    <xf numFmtId="37" fontId="22" fillId="0" borderId="0" xfId="0" applyNumberFormat="1" applyFont="1"/>
    <xf numFmtId="9" fontId="25" fillId="0" borderId="0" xfId="49"/>
    <xf numFmtId="3" fontId="22" fillId="0" borderId="0" xfId="0" applyNumberFormat="1" applyFont="1" applyBorder="1" applyAlignment="1"/>
    <xf numFmtId="9" fontId="20" fillId="0" borderId="0" xfId="49" applyFont="1"/>
    <xf numFmtId="0" fontId="42" fillId="0" borderId="0" xfId="37"/>
    <xf numFmtId="0" fontId="28" fillId="0" borderId="0" xfId="37" applyFont="1"/>
    <xf numFmtId="0" fontId="29" fillId="0" borderId="0" xfId="37" applyFont="1"/>
    <xf numFmtId="0" fontId="43" fillId="0" borderId="0" xfId="37" applyFont="1"/>
    <xf numFmtId="0" fontId="30" fillId="0" borderId="0" xfId="37" applyFont="1"/>
    <xf numFmtId="0" fontId="23" fillId="0" borderId="0" xfId="47" applyFont="1" applyBorder="1" applyProtection="1"/>
    <xf numFmtId="0" fontId="30" fillId="0" borderId="13" xfId="47" applyFont="1" applyBorder="1" applyAlignment="1" applyProtection="1">
      <alignment horizontal="left"/>
    </xf>
    <xf numFmtId="0" fontId="30" fillId="0" borderId="13" xfId="47" applyFont="1" applyBorder="1" applyProtection="1"/>
    <xf numFmtId="0" fontId="30" fillId="0" borderId="13" xfId="47" applyFont="1" applyBorder="1" applyAlignment="1" applyProtection="1">
      <alignment horizontal="center"/>
    </xf>
    <xf numFmtId="17" fontId="44" fillId="0" borderId="0" xfId="37" applyNumberFormat="1" applyFont="1" applyAlignment="1">
      <alignment horizontal="left"/>
    </xf>
    <xf numFmtId="0" fontId="12" fillId="0" borderId="0" xfId="47" applyFont="1" applyBorder="1" applyProtection="1"/>
    <xf numFmtId="0" fontId="12" fillId="0" borderId="0" xfId="47" applyFont="1" applyBorder="1" applyAlignment="1" applyProtection="1">
      <alignment horizontal="center"/>
    </xf>
    <xf numFmtId="0" fontId="28" fillId="0" borderId="0" xfId="47" applyFont="1" applyBorder="1" applyAlignment="1" applyProtection="1">
      <alignment horizontal="center"/>
    </xf>
    <xf numFmtId="0" fontId="28" fillId="0" borderId="0" xfId="47" applyFont="1" applyBorder="1" applyAlignment="1" applyProtection="1">
      <alignment horizontal="left"/>
    </xf>
    <xf numFmtId="0" fontId="23" fillId="0" borderId="0" xfId="47" applyFont="1" applyBorder="1" applyAlignment="1" applyProtection="1">
      <alignment horizontal="left"/>
    </xf>
    <xf numFmtId="0" fontId="23" fillId="0" borderId="0" xfId="47" applyFont="1" applyBorder="1" applyAlignment="1" applyProtection="1">
      <alignment horizontal="right"/>
    </xf>
    <xf numFmtId="0" fontId="32" fillId="0" borderId="13" xfId="47" applyFont="1" applyBorder="1" applyAlignment="1" applyProtection="1">
      <alignment horizontal="left"/>
    </xf>
    <xf numFmtId="0" fontId="32" fillId="0" borderId="13" xfId="47" applyFont="1" applyBorder="1" applyProtection="1"/>
    <xf numFmtId="0" fontId="32" fillId="0" borderId="0" xfId="47" applyFont="1" applyBorder="1" applyAlignment="1" applyProtection="1">
      <alignment horizontal="left"/>
    </xf>
    <xf numFmtId="0" fontId="23" fillId="0" borderId="10" xfId="47" applyFont="1" applyBorder="1" applyAlignment="1" applyProtection="1">
      <alignment horizontal="left"/>
    </xf>
    <xf numFmtId="0" fontId="23" fillId="0" borderId="10" xfId="47" applyFont="1" applyBorder="1" applyProtection="1"/>
    <xf numFmtId="0" fontId="23" fillId="0" borderId="10" xfId="47" applyFont="1" applyBorder="1" applyAlignment="1" applyProtection="1">
      <alignment horizontal="right"/>
    </xf>
    <xf numFmtId="0" fontId="28" fillId="0" borderId="0" xfId="37" applyFont="1" applyBorder="1" applyAlignment="1">
      <alignment horizontal="justify" vertical="center" wrapText="1"/>
    </xf>
    <xf numFmtId="0" fontId="33" fillId="0" borderId="0" xfId="37" applyFont="1" applyBorder="1" applyAlignment="1">
      <alignment horizontal="justify" vertical="top" wrapText="1"/>
    </xf>
    <xf numFmtId="0" fontId="42" fillId="0" borderId="0" xfId="37" applyBorder="1"/>
    <xf numFmtId="0" fontId="12" fillId="0" borderId="0" xfId="0" applyFont="1"/>
    <xf numFmtId="0" fontId="24" fillId="0" borderId="0" xfId="0" applyFont="1"/>
    <xf numFmtId="0" fontId="12" fillId="0" borderId="12" xfId="0" applyFont="1" applyBorder="1" applyAlignment="1">
      <alignment horizontal="center"/>
    </xf>
    <xf numFmtId="0" fontId="12" fillId="0" borderId="12" xfId="0" applyFont="1" applyBorder="1" applyAlignment="1">
      <alignment horizontal="right"/>
    </xf>
    <xf numFmtId="0" fontId="12" fillId="0" borderId="14" xfId="0" applyFont="1" applyBorder="1" applyAlignment="1">
      <alignment horizontal="center"/>
    </xf>
    <xf numFmtId="3" fontId="12" fillId="0" borderId="14" xfId="0" applyNumberFormat="1" applyFont="1" applyBorder="1"/>
    <xf numFmtId="0" fontId="12" fillId="0" borderId="15" xfId="0" applyFont="1" applyBorder="1" applyAlignment="1">
      <alignment horizontal="center"/>
    </xf>
    <xf numFmtId="3" fontId="12" fillId="0" borderId="15" xfId="0" applyNumberFormat="1" applyFont="1" applyBorder="1"/>
    <xf numFmtId="0" fontId="12" fillId="0" borderId="0" xfId="0" applyFont="1" applyAlignment="1"/>
    <xf numFmtId="0" fontId="12" fillId="0" borderId="16" xfId="0" applyFont="1" applyBorder="1" applyAlignment="1">
      <alignment horizontal="left" vertical="center"/>
    </xf>
    <xf numFmtId="0" fontId="12" fillId="0" borderId="17" xfId="0" applyFont="1" applyBorder="1" applyAlignment="1">
      <alignment horizontal="left"/>
    </xf>
    <xf numFmtId="0" fontId="12" fillId="0" borderId="18" xfId="0" applyFont="1" applyBorder="1" applyAlignment="1">
      <alignment horizontal="center"/>
    </xf>
    <xf numFmtId="0" fontId="12" fillId="0" borderId="19" xfId="0" applyFont="1" applyBorder="1" applyAlignment="1">
      <alignment horizontal="center"/>
    </xf>
    <xf numFmtId="0" fontId="12" fillId="0" borderId="17" xfId="0" applyFont="1" applyBorder="1" applyAlignment="1">
      <alignment horizontal="center"/>
    </xf>
    <xf numFmtId="0" fontId="12" fillId="0" borderId="20" xfId="0" applyFont="1" applyBorder="1" applyAlignment="1">
      <alignment horizontal="center"/>
    </xf>
    <xf numFmtId="0" fontId="12" fillId="0" borderId="17" xfId="0" applyFont="1" applyBorder="1" applyAlignment="1" applyProtection="1">
      <alignment horizontal="center"/>
    </xf>
    <xf numFmtId="0" fontId="12" fillId="0" borderId="21" xfId="0" applyFont="1" applyBorder="1" applyAlignment="1">
      <alignment horizontal="left"/>
    </xf>
    <xf numFmtId="3" fontId="45" fillId="0" borderId="22" xfId="0" applyNumberFormat="1" applyFont="1" applyFill="1" applyBorder="1"/>
    <xf numFmtId="3" fontId="45" fillId="0" borderId="23" xfId="0" applyNumberFormat="1" applyFont="1" applyFill="1" applyBorder="1"/>
    <xf numFmtId="3" fontId="45" fillId="0" borderId="24" xfId="0" applyNumberFormat="1" applyFont="1" applyFill="1" applyBorder="1"/>
    <xf numFmtId="3" fontId="12" fillId="0" borderId="19" xfId="0" applyNumberFormat="1" applyFont="1" applyBorder="1" applyAlignment="1">
      <alignment horizontal="right"/>
    </xf>
    <xf numFmtId="183" fontId="12" fillId="0" borderId="19" xfId="0" applyNumberFormat="1" applyFont="1" applyBorder="1" applyAlignment="1" applyProtection="1">
      <alignment horizontal="right"/>
    </xf>
    <xf numFmtId="3" fontId="45" fillId="0" borderId="14" xfId="0" applyNumberFormat="1" applyFont="1" applyFill="1" applyBorder="1"/>
    <xf numFmtId="4" fontId="12" fillId="0" borderId="14" xfId="0" applyNumberFormat="1" applyFont="1" applyBorder="1" applyAlignment="1">
      <alignment horizontal="center"/>
    </xf>
    <xf numFmtId="4" fontId="12" fillId="0" borderId="19" xfId="0" applyNumberFormat="1" applyFont="1" applyBorder="1" applyAlignment="1">
      <alignment horizontal="center"/>
    </xf>
    <xf numFmtId="3" fontId="45" fillId="0" borderId="9" xfId="0" applyNumberFormat="1" applyFont="1" applyFill="1" applyBorder="1"/>
    <xf numFmtId="4" fontId="12" fillId="0" borderId="15" xfId="0" applyNumberFormat="1" applyFont="1" applyBorder="1" applyAlignment="1">
      <alignment horizontal="center"/>
    </xf>
    <xf numFmtId="0" fontId="12" fillId="0" borderId="25" xfId="0" applyFont="1" applyBorder="1" applyAlignment="1">
      <alignment horizontal="left"/>
    </xf>
    <xf numFmtId="3" fontId="12" fillId="0" borderId="26" xfId="0" applyNumberFormat="1" applyFont="1" applyBorder="1" applyAlignment="1">
      <alignment horizontal="center"/>
    </xf>
    <xf numFmtId="183" fontId="12" fillId="0" borderId="26" xfId="0" applyNumberFormat="1" applyFont="1" applyBorder="1" applyAlignment="1" applyProtection="1">
      <alignment horizontal="right"/>
    </xf>
    <xf numFmtId="0" fontId="12" fillId="0" borderId="12" xfId="0" applyFont="1" applyBorder="1" applyAlignment="1"/>
    <xf numFmtId="184" fontId="12" fillId="0" borderId="12" xfId="0" applyNumberFormat="1" applyFont="1" applyBorder="1" applyAlignment="1"/>
    <xf numFmtId="183" fontId="12" fillId="0" borderId="27" xfId="0" applyNumberFormat="1" applyFont="1" applyBorder="1" applyAlignment="1" applyProtection="1">
      <alignment horizontal="right"/>
    </xf>
    <xf numFmtId="0" fontId="12" fillId="0" borderId="16" xfId="0" applyFont="1" applyBorder="1"/>
    <xf numFmtId="0" fontId="12" fillId="0" borderId="13" xfId="0" applyFont="1" applyBorder="1"/>
    <xf numFmtId="0" fontId="12" fillId="0" borderId="28" xfId="0" applyFont="1" applyBorder="1"/>
    <xf numFmtId="0" fontId="30" fillId="0" borderId="0" xfId="0" applyFont="1"/>
    <xf numFmtId="0" fontId="34" fillId="0" borderId="0" xfId="0" applyFont="1"/>
    <xf numFmtId="0" fontId="30" fillId="0" borderId="0" xfId="0" applyFont="1" applyBorder="1" applyAlignment="1">
      <alignment horizontal="center"/>
    </xf>
    <xf numFmtId="0" fontId="30" fillId="0" borderId="0" xfId="0" applyFont="1" applyAlignment="1"/>
    <xf numFmtId="4" fontId="30" fillId="0" borderId="0" xfId="0" applyNumberFormat="1" applyFont="1"/>
    <xf numFmtId="0" fontId="12" fillId="0" borderId="18" xfId="0" applyFont="1" applyBorder="1" applyAlignment="1" applyProtection="1">
      <alignment horizontal="center"/>
    </xf>
    <xf numFmtId="37" fontId="12" fillId="0" borderId="19" xfId="0" applyNumberFormat="1" applyFont="1" applyBorder="1" applyAlignment="1" applyProtection="1"/>
    <xf numFmtId="37" fontId="12" fillId="0" borderId="18" xfId="0" applyNumberFormat="1" applyFont="1" applyBorder="1" applyAlignment="1" applyProtection="1">
      <alignment horizontal="right"/>
    </xf>
    <xf numFmtId="37" fontId="12" fillId="0" borderId="18" xfId="0" applyNumberFormat="1" applyFont="1" applyBorder="1" applyAlignment="1" applyProtection="1"/>
    <xf numFmtId="0" fontId="12" fillId="0" borderId="29" xfId="0" applyFont="1" applyBorder="1" applyProtection="1"/>
    <xf numFmtId="0" fontId="12" fillId="0" borderId="30" xfId="0" applyFont="1" applyBorder="1" applyProtection="1"/>
    <xf numFmtId="0" fontId="30" fillId="0" borderId="0" xfId="0" applyFont="1" applyBorder="1" applyAlignment="1" applyProtection="1">
      <alignment vertical="center"/>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3" fontId="12" fillId="0" borderId="19" xfId="0" applyNumberFormat="1" applyFont="1" applyBorder="1" applyAlignment="1"/>
    <xf numFmtId="3" fontId="12" fillId="0" borderId="14" xfId="0" applyNumberFormat="1" applyFont="1" applyBorder="1" applyAlignment="1"/>
    <xf numFmtId="3" fontId="12" fillId="0" borderId="31" xfId="0" applyNumberFormat="1" applyFont="1" applyBorder="1" applyAlignment="1"/>
    <xf numFmtId="3" fontId="12" fillId="0" borderId="15" xfId="0" applyNumberFormat="1" applyFont="1" applyBorder="1" applyAlignment="1"/>
    <xf numFmtId="0" fontId="12" fillId="0" borderId="12" xfId="0" applyFont="1" applyBorder="1" applyAlignment="1">
      <alignment horizontal="center" vertical="center"/>
    </xf>
    <xf numFmtId="0" fontId="21" fillId="0" borderId="0" xfId="0" applyFont="1"/>
    <xf numFmtId="0" fontId="30" fillId="0" borderId="0" xfId="0" applyFont="1" applyAlignment="1">
      <alignment horizontal="center"/>
    </xf>
    <xf numFmtId="0" fontId="12" fillId="0" borderId="15" xfId="0" applyFont="1" applyBorder="1" applyAlignment="1">
      <alignment horizontal="center" wrapText="1"/>
    </xf>
    <xf numFmtId="0" fontId="30" fillId="0" borderId="0" xfId="0" applyFont="1" applyAlignment="1">
      <alignment vertical="center"/>
    </xf>
    <xf numFmtId="0" fontId="30" fillId="0" borderId="0" xfId="0" applyFont="1" applyBorder="1" applyAlignment="1">
      <alignment vertical="center"/>
    </xf>
    <xf numFmtId="0" fontId="30" fillId="0" borderId="12" xfId="0" applyFont="1" applyBorder="1" applyAlignment="1">
      <alignment horizontal="center" vertical="center"/>
    </xf>
    <xf numFmtId="190" fontId="24" fillId="0" borderId="0" xfId="32" applyNumberFormat="1" applyFont="1"/>
    <xf numFmtId="189" fontId="24" fillId="0" borderId="0" xfId="32" applyNumberFormat="1" applyFont="1"/>
    <xf numFmtId="190" fontId="34" fillId="0" borderId="0" xfId="32" applyNumberFormat="1" applyFont="1"/>
    <xf numFmtId="189" fontId="34" fillId="0" borderId="0" xfId="32" applyNumberFormat="1" applyFont="1"/>
    <xf numFmtId="0" fontId="30" fillId="0" borderId="0" xfId="0" applyFont="1" applyBorder="1"/>
    <xf numFmtId="0" fontId="30" fillId="0" borderId="0" xfId="0" applyFont="1" applyBorder="1" applyAlignment="1"/>
    <xf numFmtId="0" fontId="35" fillId="0" borderId="12" xfId="0" applyFont="1" applyBorder="1" applyAlignment="1">
      <alignment horizontal="center"/>
    </xf>
    <xf numFmtId="189" fontId="36" fillId="0" borderId="0" xfId="32" applyNumberFormat="1" applyFont="1"/>
    <xf numFmtId="190" fontId="34" fillId="0" borderId="12" xfId="32" applyNumberFormat="1" applyFont="1" applyBorder="1" applyAlignment="1">
      <alignment horizontal="center" vertical="center"/>
    </xf>
    <xf numFmtId="0" fontId="12" fillId="0" borderId="32" xfId="0" applyFont="1" applyBorder="1" applyAlignment="1">
      <alignment horizontal="center"/>
    </xf>
    <xf numFmtId="189" fontId="24" fillId="0" borderId="32" xfId="32" applyNumberFormat="1" applyFont="1" applyBorder="1" applyAlignment="1">
      <alignment horizontal="center"/>
    </xf>
    <xf numFmtId="0" fontId="12" fillId="0" borderId="32" xfId="0" applyFont="1" applyBorder="1" applyAlignment="1">
      <alignment horizontal="left"/>
    </xf>
    <xf numFmtId="0" fontId="12" fillId="0" borderId="18" xfId="0" applyFont="1" applyBorder="1" applyAlignment="1">
      <alignment horizontal="left"/>
    </xf>
    <xf numFmtId="0" fontId="12" fillId="0" borderId="32" xfId="0" applyFont="1" applyBorder="1" applyAlignment="1" applyProtection="1">
      <alignment horizontal="center"/>
    </xf>
    <xf numFmtId="4" fontId="12" fillId="0" borderId="18" xfId="0" applyNumberFormat="1" applyFont="1" applyBorder="1" applyAlignment="1">
      <alignment horizontal="center"/>
    </xf>
    <xf numFmtId="4" fontId="12" fillId="0" borderId="26" xfId="0" applyNumberFormat="1" applyFont="1" applyBorder="1" applyAlignment="1">
      <alignment horizontal="center"/>
    </xf>
    <xf numFmtId="4" fontId="12" fillId="0" borderId="33" xfId="0" applyNumberFormat="1" applyFont="1" applyBorder="1" applyAlignment="1">
      <alignment horizontal="center"/>
    </xf>
    <xf numFmtId="2" fontId="12" fillId="0" borderId="13" xfId="0" applyNumberFormat="1" applyFont="1" applyBorder="1" applyAlignment="1">
      <alignment horizontal="center"/>
    </xf>
    <xf numFmtId="181" fontId="12" fillId="0" borderId="28" xfId="0" applyNumberFormat="1" applyFont="1" applyBorder="1" applyAlignment="1" applyProtection="1">
      <alignment horizontal="right"/>
    </xf>
    <xf numFmtId="0" fontId="12" fillId="0" borderId="25" xfId="0" applyFont="1" applyBorder="1" applyAlignment="1">
      <alignment horizontal="center" wrapText="1"/>
    </xf>
    <xf numFmtId="3" fontId="12" fillId="0" borderId="19" xfId="0" applyNumberFormat="1" applyFont="1" applyBorder="1" applyAlignment="1" applyProtection="1">
      <alignment horizontal="right"/>
    </xf>
    <xf numFmtId="3" fontId="12" fillId="0" borderId="26" xfId="0" applyNumberFormat="1" applyFont="1" applyBorder="1" applyAlignment="1" applyProtection="1">
      <alignment horizontal="right"/>
    </xf>
    <xf numFmtId="3" fontId="12" fillId="0" borderId="33" xfId="0" applyNumberFormat="1" applyFont="1" applyBorder="1" applyAlignment="1" applyProtection="1">
      <alignment horizontal="right"/>
    </xf>
    <xf numFmtId="0" fontId="31" fillId="0" borderId="0" xfId="47" applyFont="1" applyBorder="1" applyAlignment="1" applyProtection="1">
      <alignment horizontal="center" vertical="center"/>
    </xf>
    <xf numFmtId="3" fontId="12" fillId="0" borderId="26" xfId="0" applyNumberFormat="1" applyFont="1" applyBorder="1" applyAlignment="1">
      <alignment horizontal="right"/>
    </xf>
    <xf numFmtId="3" fontId="12" fillId="0" borderId="25" xfId="0" applyNumberFormat="1" applyFont="1" applyBorder="1" applyAlignment="1">
      <alignment horizontal="right"/>
    </xf>
    <xf numFmtId="184" fontId="12" fillId="0" borderId="12" xfId="0" applyNumberFormat="1" applyFont="1" applyBorder="1" applyAlignment="1">
      <alignment horizontal="right"/>
    </xf>
    <xf numFmtId="0" fontId="46" fillId="0" borderId="0" xfId="0" applyFont="1"/>
    <xf numFmtId="0" fontId="1" fillId="0" borderId="22" xfId="0" applyFont="1" applyBorder="1" applyProtection="1"/>
    <xf numFmtId="0" fontId="47" fillId="0" borderId="0" xfId="0" applyFont="1"/>
    <xf numFmtId="0" fontId="1" fillId="0" borderId="16" xfId="0" applyFont="1" applyBorder="1" applyAlignment="1">
      <alignment horizontal="center" vertical="center" wrapText="1"/>
    </xf>
    <xf numFmtId="189" fontId="34" fillId="0" borderId="12" xfId="32" applyNumberFormat="1" applyFont="1" applyBorder="1" applyAlignment="1">
      <alignment horizontal="center" vertical="center" wrapText="1"/>
    </xf>
    <xf numFmtId="189" fontId="34" fillId="0" borderId="13" xfId="32" applyNumberFormat="1" applyFont="1" applyBorder="1" applyAlignment="1">
      <alignment horizontal="center" vertical="center" wrapText="1"/>
    </xf>
    <xf numFmtId="189" fontId="34" fillId="0" borderId="28" xfId="32" applyNumberFormat="1" applyFont="1" applyBorder="1" applyAlignment="1">
      <alignment horizontal="center" vertical="center" wrapText="1"/>
    </xf>
    <xf numFmtId="0" fontId="1" fillId="0" borderId="0" xfId="0" applyFont="1"/>
    <xf numFmtId="17" fontId="35" fillId="0" borderId="12" xfId="0" applyNumberFormat="1" applyFont="1" applyBorder="1" applyAlignment="1">
      <alignment horizontal="center" vertical="center"/>
    </xf>
    <xf numFmtId="181" fontId="35" fillId="0" borderId="0" xfId="0" applyNumberFormat="1" applyFont="1" applyBorder="1" applyAlignment="1">
      <alignment horizontal="center" vertical="center"/>
    </xf>
    <xf numFmtId="181" fontId="35" fillId="0" borderId="14" xfId="0" applyNumberFormat="1" applyFont="1" applyBorder="1" applyAlignment="1">
      <alignment horizontal="center" vertical="center"/>
    </xf>
    <xf numFmtId="14" fontId="35" fillId="0" borderId="14" xfId="0" applyNumberFormat="1" applyFont="1" applyBorder="1" applyAlignment="1">
      <alignment horizontal="center"/>
    </xf>
    <xf numFmtId="0" fontId="1" fillId="0" borderId="0" xfId="0" applyFont="1" applyAlignment="1"/>
    <xf numFmtId="0" fontId="12" fillId="18" borderId="12" xfId="0" applyFont="1" applyFill="1" applyBorder="1" applyAlignment="1">
      <alignment horizontal="center"/>
    </xf>
    <xf numFmtId="0" fontId="1" fillId="18" borderId="12" xfId="0" applyFont="1" applyFill="1" applyBorder="1" applyAlignment="1"/>
    <xf numFmtId="184" fontId="24" fillId="0" borderId="19" xfId="49" applyNumberFormat="1" applyFont="1" applyBorder="1" applyAlignment="1" applyProtection="1">
      <alignment horizontal="center"/>
    </xf>
    <xf numFmtId="188" fontId="30" fillId="0" borderId="12" xfId="33" applyNumberFormat="1" applyFont="1" applyBorder="1" applyAlignment="1">
      <alignment horizontal="center" vertical="center" wrapText="1"/>
    </xf>
    <xf numFmtId="3" fontId="12" fillId="0" borderId="0" xfId="0" applyNumberFormat="1" applyFont="1"/>
    <xf numFmtId="3" fontId="30" fillId="0" borderId="0" xfId="0" applyNumberFormat="1" applyFont="1"/>
    <xf numFmtId="4" fontId="12" fillId="0" borderId="12" xfId="0" applyNumberFormat="1" applyFont="1" applyBorder="1" applyAlignment="1">
      <alignment horizontal="center" wrapText="1"/>
    </xf>
    <xf numFmtId="0" fontId="1" fillId="18" borderId="34" xfId="0" applyFont="1" applyFill="1" applyBorder="1" applyAlignment="1">
      <alignment horizontal="left"/>
    </xf>
    <xf numFmtId="0" fontId="1" fillId="0" borderId="12" xfId="0" applyFont="1" applyBorder="1" applyAlignment="1">
      <alignment horizontal="center" vertical="center"/>
    </xf>
    <xf numFmtId="0" fontId="1" fillId="0" borderId="12" xfId="0" applyFont="1" applyBorder="1" applyAlignment="1">
      <alignment horizontal="left"/>
    </xf>
    <xf numFmtId="0" fontId="1" fillId="0" borderId="15" xfId="0" applyFont="1" applyBorder="1" applyAlignment="1">
      <alignment horizontal="center" wrapText="1"/>
    </xf>
    <xf numFmtId="0" fontId="22" fillId="0" borderId="0" xfId="0" applyFont="1" applyBorder="1" applyAlignment="1">
      <alignment vertical="center" wrapText="1"/>
    </xf>
    <xf numFmtId="184" fontId="20" fillId="0" borderId="0" xfId="49" applyNumberFormat="1" applyFont="1"/>
    <xf numFmtId="3" fontId="12" fillId="0" borderId="12" xfId="0" applyNumberFormat="1" applyFont="1" applyBorder="1" applyAlignment="1"/>
    <xf numFmtId="4" fontId="12" fillId="0" borderId="0" xfId="0" applyNumberFormat="1" applyFont="1"/>
    <xf numFmtId="14" fontId="35" fillId="0" borderId="0" xfId="0" applyNumberFormat="1" applyFont="1" applyBorder="1" applyAlignment="1">
      <alignment horizontal="center"/>
    </xf>
    <xf numFmtId="0" fontId="1" fillId="0" borderId="25" xfId="0" applyFont="1" applyBorder="1" applyAlignment="1">
      <alignment horizontal="center" wrapText="1"/>
    </xf>
    <xf numFmtId="0" fontId="48" fillId="0" borderId="0" xfId="0" applyFont="1"/>
    <xf numFmtId="0" fontId="1" fillId="0" borderId="16" xfId="0" applyFont="1" applyBorder="1"/>
    <xf numFmtId="0" fontId="1" fillId="0" borderId="35" xfId="0" applyFont="1" applyBorder="1" applyAlignment="1">
      <alignment horizontal="left"/>
    </xf>
    <xf numFmtId="189" fontId="24" fillId="0" borderId="35" xfId="32" applyNumberFormat="1" applyFont="1" applyBorder="1" applyAlignment="1">
      <alignment horizontal="center"/>
    </xf>
    <xf numFmtId="4" fontId="1" fillId="0" borderId="18" xfId="0" applyNumberFormat="1" applyFont="1" applyBorder="1" applyAlignment="1">
      <alignment horizontal="center"/>
    </xf>
    <xf numFmtId="190" fontId="20" fillId="0" borderId="14" xfId="32" applyNumberFormat="1" applyFont="1" applyBorder="1" applyAlignment="1">
      <alignment horizontal="center"/>
    </xf>
    <xf numFmtId="192" fontId="20" fillId="0" borderId="14" xfId="32" applyNumberFormat="1" applyFont="1" applyBorder="1" applyAlignment="1">
      <alignment horizontal="center" vertical="center"/>
    </xf>
    <xf numFmtId="192" fontId="20" fillId="0" borderId="0" xfId="32" applyNumberFormat="1" applyFont="1" applyBorder="1" applyAlignment="1">
      <alignment horizontal="center"/>
    </xf>
    <xf numFmtId="192" fontId="20" fillId="0" borderId="14" xfId="32" applyNumberFormat="1" applyFont="1" applyBorder="1" applyAlignment="1">
      <alignment horizontal="center"/>
    </xf>
    <xf numFmtId="192" fontId="20" fillId="0" borderId="36" xfId="32" applyNumberFormat="1" applyFont="1" applyBorder="1" applyAlignment="1">
      <alignment horizontal="center"/>
    </xf>
    <xf numFmtId="190" fontId="20" fillId="0" borderId="15" xfId="32" applyNumberFormat="1" applyFont="1" applyBorder="1" applyAlignment="1">
      <alignment horizontal="center"/>
    </xf>
    <xf numFmtId="3" fontId="12" fillId="0" borderId="0" xfId="0" applyNumberFormat="1" applyFont="1" applyBorder="1" applyAlignment="1">
      <alignment horizontal="right"/>
    </xf>
    <xf numFmtId="3" fontId="12" fillId="0" borderId="37" xfId="0" applyNumberFormat="1" applyFont="1" applyBorder="1" applyAlignment="1">
      <alignment horizontal="right"/>
    </xf>
    <xf numFmtId="3" fontId="12" fillId="0" borderId="13" xfId="0" applyNumberFormat="1" applyFont="1" applyBorder="1" applyAlignment="1">
      <alignment horizontal="right"/>
    </xf>
    <xf numFmtId="3" fontId="12" fillId="0" borderId="12" xfId="0" applyNumberFormat="1" applyFont="1" applyBorder="1" applyAlignment="1">
      <alignment horizontal="right"/>
    </xf>
    <xf numFmtId="3" fontId="12" fillId="17" borderId="12" xfId="0" quotePrefix="1" applyNumberFormat="1" applyFont="1" applyFill="1" applyBorder="1" applyAlignment="1">
      <alignment vertical="center"/>
    </xf>
    <xf numFmtId="0" fontId="0" fillId="0" borderId="0" xfId="0" applyAlignment="1">
      <alignment horizontal="center" wrapText="1"/>
    </xf>
    <xf numFmtId="17" fontId="12" fillId="0" borderId="21" xfId="0" applyNumberFormat="1" applyFont="1" applyBorder="1" applyAlignment="1">
      <alignment horizontal="center"/>
    </xf>
    <xf numFmtId="4" fontId="45" fillId="0" borderId="22" xfId="0" applyNumberFormat="1" applyFont="1" applyFill="1" applyBorder="1" applyAlignment="1">
      <alignment horizontal="center"/>
    </xf>
    <xf numFmtId="4" fontId="45" fillId="0" borderId="24" xfId="0" applyNumberFormat="1" applyFont="1" applyFill="1" applyBorder="1" applyAlignment="1">
      <alignment horizontal="center"/>
    </xf>
    <xf numFmtId="4" fontId="45" fillId="0" borderId="14" xfId="0" applyNumberFormat="1" applyFont="1" applyFill="1" applyBorder="1" applyAlignment="1">
      <alignment horizontal="center"/>
    </xf>
    <xf numFmtId="4" fontId="12" fillId="0" borderId="37" xfId="0" applyNumberFormat="1" applyFont="1" applyBorder="1" applyAlignment="1">
      <alignment horizontal="center"/>
    </xf>
    <xf numFmtId="4" fontId="45" fillId="0" borderId="0" xfId="0" applyNumberFormat="1" applyFont="1" applyFill="1" applyBorder="1" applyAlignment="1">
      <alignment horizontal="center"/>
    </xf>
    <xf numFmtId="4" fontId="45" fillId="0" borderId="23" xfId="0" applyNumberFormat="1" applyFont="1" applyFill="1" applyBorder="1" applyAlignment="1">
      <alignment horizontal="center"/>
    </xf>
    <xf numFmtId="3" fontId="24" fillId="0" borderId="0" xfId="0" applyNumberFormat="1" applyFont="1"/>
    <xf numFmtId="193" fontId="45" fillId="0" borderId="12" xfId="0" applyNumberFormat="1" applyFont="1" applyBorder="1"/>
    <xf numFmtId="0" fontId="45" fillId="0" borderId="12" xfId="0" applyFont="1" applyBorder="1"/>
    <xf numFmtId="194" fontId="12" fillId="0" borderId="19" xfId="0" applyNumberFormat="1" applyFont="1" applyBorder="1" applyAlignment="1" applyProtection="1">
      <alignment horizontal="right"/>
    </xf>
    <xf numFmtId="0" fontId="1" fillId="0" borderId="19"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28" fillId="0" borderId="0" xfId="37" applyFont="1" applyAlignment="1">
      <alignment horizontal="left"/>
    </xf>
    <xf numFmtId="3" fontId="12" fillId="0" borderId="0" xfId="0" applyNumberFormat="1" applyFont="1" applyAlignment="1">
      <alignment vertical="center"/>
    </xf>
    <xf numFmtId="0" fontId="0" fillId="0" borderId="0" xfId="0" applyAlignment="1"/>
    <xf numFmtId="0" fontId="49" fillId="0" borderId="0" xfId="37" applyFont="1"/>
    <xf numFmtId="0" fontId="50" fillId="0" borderId="0" xfId="37" applyFont="1" applyAlignment="1">
      <alignment horizontal="center"/>
    </xf>
    <xf numFmtId="0" fontId="51" fillId="0" borderId="0" xfId="37" applyFont="1"/>
    <xf numFmtId="0" fontId="44" fillId="0" borderId="0" xfId="37" applyFont="1" applyAlignment="1">
      <alignment horizontal="center"/>
    </xf>
    <xf numFmtId="0" fontId="42" fillId="0" borderId="0" xfId="37" applyFont="1"/>
    <xf numFmtId="17" fontId="44" fillId="0" borderId="0" xfId="37" quotePrefix="1" applyNumberFormat="1" applyFont="1" applyAlignment="1">
      <alignment horizontal="center"/>
    </xf>
    <xf numFmtId="0" fontId="52" fillId="0" borderId="0" xfId="37" applyFont="1" applyAlignment="1">
      <alignment horizontal="left" indent="15"/>
    </xf>
    <xf numFmtId="0" fontId="53" fillId="0" borderId="0" xfId="37" applyFont="1" applyFill="1" applyAlignment="1"/>
    <xf numFmtId="0" fontId="53" fillId="0" borderId="0" xfId="37" applyFont="1" applyAlignment="1"/>
    <xf numFmtId="0" fontId="54" fillId="0" borderId="0" xfId="37" applyFont="1"/>
    <xf numFmtId="0" fontId="51" fillId="0" borderId="0" xfId="37" quotePrefix="1" applyFont="1"/>
    <xf numFmtId="192" fontId="55" fillId="0" borderId="11" xfId="32" applyNumberFormat="1" applyFont="1" applyBorder="1" applyAlignment="1">
      <alignment horizontal="center"/>
    </xf>
    <xf numFmtId="0" fontId="1" fillId="17" borderId="12" xfId="0" quotePrefix="1" applyFont="1" applyFill="1" applyBorder="1" applyAlignment="1">
      <alignment vertical="center"/>
    </xf>
    <xf numFmtId="0" fontId="1" fillId="17" borderId="12" xfId="0" applyFont="1" applyFill="1" applyBorder="1" applyAlignment="1">
      <alignment horizontal="center" vertical="center"/>
    </xf>
    <xf numFmtId="3" fontId="1" fillId="17" borderId="12" xfId="0" quotePrefix="1" applyNumberFormat="1" applyFont="1" applyFill="1" applyBorder="1" applyAlignment="1">
      <alignment vertical="center"/>
    </xf>
    <xf numFmtId="37" fontId="1" fillId="0" borderId="18" xfId="0" applyNumberFormat="1" applyFont="1" applyBorder="1" applyAlignment="1" applyProtection="1">
      <alignment horizontal="right"/>
    </xf>
    <xf numFmtId="0" fontId="22" fillId="0" borderId="0" xfId="0" applyFont="1" applyAlignment="1">
      <alignment horizontal="left"/>
    </xf>
    <xf numFmtId="0" fontId="45" fillId="0" borderId="14" xfId="0" applyFont="1" applyBorder="1" applyAlignment="1">
      <alignment horizontal="center"/>
    </xf>
    <xf numFmtId="0" fontId="45" fillId="0" borderId="15" xfId="0" applyFont="1" applyBorder="1" applyAlignment="1">
      <alignment horizontal="center"/>
    </xf>
    <xf numFmtId="17" fontId="1" fillId="0" borderId="12" xfId="0" applyNumberFormat="1" applyFont="1" applyBorder="1" applyAlignment="1">
      <alignment horizontal="center"/>
    </xf>
    <xf numFmtId="0" fontId="47" fillId="0" borderId="13" xfId="0" applyFont="1" applyFill="1" applyBorder="1" applyAlignment="1">
      <alignment vertical="center" wrapText="1"/>
    </xf>
    <xf numFmtId="0" fontId="12" fillId="0" borderId="0" xfId="0" applyFont="1" applyBorder="1"/>
    <xf numFmtId="4" fontId="45" fillId="0" borderId="15" xfId="0" applyNumberFormat="1" applyFont="1" applyFill="1" applyBorder="1" applyAlignment="1">
      <alignment horizontal="center"/>
    </xf>
    <xf numFmtId="14" fontId="35" fillId="0" borderId="15" xfId="0" applyNumberFormat="1" applyFont="1" applyBorder="1" applyAlignment="1">
      <alignment horizontal="center"/>
    </xf>
    <xf numFmtId="181" fontId="35" fillId="0" borderId="10" xfId="0" applyNumberFormat="1" applyFont="1" applyBorder="1" applyAlignment="1">
      <alignment horizontal="center" vertical="center"/>
    </xf>
    <xf numFmtId="181" fontId="35" fillId="0" borderId="15" xfId="0" applyNumberFormat="1" applyFont="1" applyBorder="1" applyAlignment="1">
      <alignment horizontal="center" vertical="center"/>
    </xf>
    <xf numFmtId="0" fontId="50" fillId="0" borderId="0" xfId="37" applyFont="1" applyAlignment="1">
      <alignment horizontal="center"/>
    </xf>
    <xf numFmtId="0" fontId="38" fillId="18" borderId="0" xfId="37" applyFont="1" applyFill="1" applyAlignment="1">
      <alignment horizontal="center"/>
    </xf>
    <xf numFmtId="17" fontId="44" fillId="0" borderId="0" xfId="37" applyNumberFormat="1" applyFont="1" applyAlignment="1">
      <alignment horizontal="center"/>
    </xf>
    <xf numFmtId="0" fontId="56" fillId="0" borderId="0" xfId="37" applyFont="1" applyAlignment="1">
      <alignment horizontal="center"/>
    </xf>
    <xf numFmtId="0" fontId="39" fillId="0" borderId="0" xfId="37" applyFont="1" applyAlignment="1">
      <alignment horizontal="left" wrapText="1"/>
    </xf>
    <xf numFmtId="0" fontId="44" fillId="0" borderId="0" xfId="37" applyFont="1" applyAlignment="1">
      <alignment horizontal="center" wrapText="1"/>
    </xf>
    <xf numFmtId="0" fontId="31" fillId="0" borderId="0" xfId="47" applyFont="1" applyBorder="1" applyAlignment="1" applyProtection="1">
      <alignment horizontal="center" vertical="center"/>
    </xf>
    <xf numFmtId="0" fontId="28" fillId="0" borderId="0" xfId="37" applyFont="1" applyAlignment="1">
      <alignment horizontal="left"/>
    </xf>
    <xf numFmtId="0" fontId="28" fillId="0" borderId="0" xfId="37" applyFont="1" applyFill="1" applyAlignment="1">
      <alignment horizontal="left"/>
    </xf>
    <xf numFmtId="0" fontId="28" fillId="0" borderId="29" xfId="37" applyFont="1" applyBorder="1" applyAlignment="1">
      <alignment horizontal="justify" vertical="center" wrapText="1"/>
    </xf>
    <xf numFmtId="0" fontId="28" fillId="0" borderId="0" xfId="37" applyFont="1" applyAlignment="1">
      <alignment horizontal="left" wrapText="1"/>
    </xf>
    <xf numFmtId="0" fontId="22" fillId="0" borderId="16"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28" xfId="0" applyFont="1" applyBorder="1" applyAlignment="1">
      <alignment horizontal="justify" vertical="center" wrapText="1"/>
    </xf>
    <xf numFmtId="0" fontId="30" fillId="0" borderId="0" xfId="0" applyFont="1" applyBorder="1" applyAlignment="1">
      <alignment horizontal="center"/>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30" fillId="0" borderId="22" xfId="0" applyFont="1" applyBorder="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180" fontId="30" fillId="0" borderId="9" xfId="0" applyNumberFormat="1" applyFont="1" applyBorder="1" applyAlignment="1">
      <alignment horizontal="center"/>
    </xf>
    <xf numFmtId="180" fontId="30" fillId="0" borderId="10" xfId="0" applyNumberFormat="1" applyFont="1" applyBorder="1" applyAlignment="1">
      <alignment horizontal="center"/>
    </xf>
    <xf numFmtId="180" fontId="30" fillId="0" borderId="11" xfId="0" applyNumberFormat="1" applyFont="1" applyBorder="1" applyAlignment="1">
      <alignment horizontal="center"/>
    </xf>
    <xf numFmtId="0" fontId="12" fillId="0" borderId="16" xfId="0" applyFont="1" applyBorder="1" applyAlignment="1">
      <alignment horizontal="center" vertical="center"/>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22" fillId="0" borderId="24"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2" xfId="0" applyFont="1" applyFill="1" applyBorder="1" applyAlignment="1">
      <alignment horizontal="justify" vertical="center" wrapText="1"/>
    </xf>
    <xf numFmtId="0" fontId="30" fillId="10" borderId="9" xfId="0" applyFont="1" applyFill="1" applyBorder="1" applyAlignment="1" applyProtection="1">
      <alignment horizontal="center"/>
    </xf>
    <xf numFmtId="0" fontId="30" fillId="10" borderId="10" xfId="0" applyFont="1" applyFill="1" applyBorder="1" applyAlignment="1" applyProtection="1">
      <alignment horizontal="center"/>
    </xf>
    <xf numFmtId="0" fontId="30" fillId="10" borderId="11" xfId="0" applyFont="1" applyFill="1" applyBorder="1" applyAlignment="1" applyProtection="1">
      <alignment horizontal="center"/>
    </xf>
    <xf numFmtId="0" fontId="30" fillId="10" borderId="22" xfId="0" applyFont="1" applyFill="1" applyBorder="1" applyAlignment="1" applyProtection="1">
      <alignment horizontal="center"/>
    </xf>
    <xf numFmtId="0" fontId="30" fillId="10" borderId="29" xfId="0" applyFont="1" applyFill="1" applyBorder="1" applyAlignment="1" applyProtection="1">
      <alignment horizontal="center"/>
    </xf>
    <xf numFmtId="0" fontId="30" fillId="10" borderId="30" xfId="0" applyFont="1" applyFill="1" applyBorder="1" applyAlignment="1" applyProtection="1">
      <alignment horizontal="center"/>
    </xf>
    <xf numFmtId="0" fontId="30" fillId="10" borderId="24" xfId="0" applyFont="1" applyFill="1" applyBorder="1" applyAlignment="1" applyProtection="1">
      <alignment horizontal="center"/>
    </xf>
    <xf numFmtId="0" fontId="30" fillId="10" borderId="0" xfId="0" applyFont="1" applyFill="1" applyBorder="1" applyAlignment="1" applyProtection="1">
      <alignment horizontal="center"/>
    </xf>
    <xf numFmtId="0" fontId="30" fillId="10" borderId="36" xfId="0" applyFont="1" applyFill="1" applyBorder="1" applyAlignment="1" applyProtection="1">
      <alignment horizontal="center"/>
    </xf>
    <xf numFmtId="0" fontId="12" fillId="0" borderId="33"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180" fontId="30" fillId="0" borderId="0" xfId="0" applyNumberFormat="1" applyFont="1" applyBorder="1" applyAlignment="1">
      <alignment horizontal="center"/>
    </xf>
    <xf numFmtId="0" fontId="1" fillId="0" borderId="12" xfId="0" applyFont="1" applyBorder="1" applyAlignment="1">
      <alignment horizontal="left" wrapText="1"/>
    </xf>
    <xf numFmtId="0" fontId="12" fillId="0" borderId="12" xfId="0" applyFont="1" applyBorder="1" applyAlignment="1">
      <alignment horizontal="left" wrapText="1"/>
    </xf>
    <xf numFmtId="0" fontId="22" fillId="0" borderId="16" xfId="0" applyFont="1" applyFill="1" applyBorder="1" applyAlignment="1">
      <alignment horizontal="left" vertical="center" wrapText="1"/>
    </xf>
    <xf numFmtId="0" fontId="47" fillId="0" borderId="13" xfId="0" applyFont="1" applyFill="1" applyBorder="1" applyAlignment="1">
      <alignment horizontal="left" vertical="center" wrapText="1"/>
    </xf>
    <xf numFmtId="0" fontId="47" fillId="0" borderId="28" xfId="0" applyFont="1" applyFill="1" applyBorder="1" applyAlignment="1">
      <alignment horizontal="left" vertical="center" wrapText="1"/>
    </xf>
    <xf numFmtId="0" fontId="30" fillId="0" borderId="0" xfId="0" applyFont="1" applyBorder="1" applyAlignment="1">
      <alignment horizontal="center" wrapText="1"/>
    </xf>
    <xf numFmtId="0" fontId="47" fillId="0" borderId="16" xfId="0" applyFont="1" applyFill="1" applyBorder="1" applyAlignment="1">
      <alignment horizontal="left" vertical="center" wrapText="1"/>
    </xf>
    <xf numFmtId="0" fontId="47" fillId="0" borderId="13" xfId="0" applyFont="1" applyBorder="1" applyAlignment="1">
      <alignment horizontal="justify" vertical="center" wrapText="1"/>
    </xf>
    <xf numFmtId="0" fontId="47" fillId="0" borderId="28" xfId="0" applyFont="1" applyBorder="1" applyAlignment="1">
      <alignment horizontal="justify" vertical="center" wrapText="1"/>
    </xf>
    <xf numFmtId="0" fontId="22" fillId="0" borderId="16" xfId="0" applyFont="1" applyBorder="1" applyAlignment="1">
      <alignment wrapText="1"/>
    </xf>
    <xf numFmtId="0" fontId="22" fillId="0" borderId="13" xfId="0" applyFont="1" applyBorder="1" applyAlignment="1">
      <alignment wrapText="1"/>
    </xf>
    <xf numFmtId="0" fontId="22" fillId="0" borderId="28" xfId="0" applyFont="1" applyBorder="1" applyAlignment="1">
      <alignment wrapText="1"/>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22" fillId="0" borderId="0" xfId="0" applyFont="1" applyAlignment="1">
      <alignment horizontal="left" vertical="top" wrapText="1"/>
    </xf>
    <xf numFmtId="0" fontId="47" fillId="0" borderId="16" xfId="0" applyFont="1" applyBorder="1" applyAlignment="1">
      <alignment horizontal="justify" vertical="top" wrapText="1"/>
    </xf>
    <xf numFmtId="0" fontId="47" fillId="0" borderId="13" xfId="0" applyFont="1" applyBorder="1" applyAlignment="1">
      <alignment horizontal="justify" vertical="top" wrapText="1"/>
    </xf>
    <xf numFmtId="0" fontId="47" fillId="0" borderId="28" xfId="0" applyFont="1" applyBorder="1" applyAlignment="1">
      <alignment horizontal="justify" vertical="top" wrapText="1"/>
    </xf>
    <xf numFmtId="0" fontId="22" fillId="0" borderId="22" xfId="0" applyFont="1" applyBorder="1" applyAlignment="1">
      <alignment wrapText="1"/>
    </xf>
    <xf numFmtId="0" fontId="22" fillId="0" borderId="29" xfId="0" applyFont="1" applyBorder="1" applyAlignment="1">
      <alignment wrapText="1"/>
    </xf>
    <xf numFmtId="0" fontId="22" fillId="0" borderId="30" xfId="0" applyFont="1" applyBorder="1" applyAlignment="1">
      <alignment wrapText="1"/>
    </xf>
    <xf numFmtId="0" fontId="22" fillId="0" borderId="9" xfId="0" applyFont="1" applyBorder="1" applyAlignment="1"/>
    <xf numFmtId="0" fontId="22" fillId="0" borderId="10" xfId="0" applyFont="1" applyBorder="1" applyAlignment="1"/>
    <xf numFmtId="0" fontId="22" fillId="0" borderId="11" xfId="0" applyFont="1" applyBorder="1" applyAlignment="1"/>
    <xf numFmtId="2" fontId="22" fillId="0" borderId="0" xfId="0" applyNumberFormat="1" applyFont="1" applyBorder="1" applyAlignment="1">
      <alignment horizontal="left" vertical="top" wrapText="1"/>
    </xf>
    <xf numFmtId="49" fontId="12" fillId="0" borderId="38"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49" fontId="1" fillId="0" borderId="38" xfId="0" applyNumberFormat="1" applyFont="1" applyBorder="1" applyAlignment="1">
      <alignment horizontal="center" vertical="center" wrapText="1"/>
    </xf>
    <xf numFmtId="49" fontId="12" fillId="0" borderId="38"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22" fillId="0" borderId="22" xfId="0" applyFont="1" applyBorder="1" applyAlignment="1">
      <alignment horizontal="justify" vertical="center" wrapText="1"/>
    </xf>
    <xf numFmtId="0" fontId="22" fillId="0" borderId="29" xfId="0" applyFont="1" applyBorder="1" applyAlignment="1">
      <alignment horizontal="justify" vertical="center" wrapText="1"/>
    </xf>
    <xf numFmtId="0" fontId="22" fillId="0" borderId="30" xfId="0" applyFont="1" applyBorder="1" applyAlignment="1">
      <alignment horizontal="justify" vertical="center" wrapText="1"/>
    </xf>
    <xf numFmtId="0" fontId="22" fillId="0" borderId="16" xfId="0" applyFont="1" applyBorder="1" applyAlignment="1">
      <alignment horizontal="left" vertical="center" wrapText="1"/>
    </xf>
    <xf numFmtId="0" fontId="22" fillId="0" borderId="13" xfId="0" applyFont="1" applyBorder="1" applyAlignment="1">
      <alignment horizontal="left" vertical="center" wrapText="1"/>
    </xf>
    <xf numFmtId="0" fontId="22" fillId="0" borderId="28" xfId="0" applyFont="1" applyBorder="1" applyAlignment="1">
      <alignment horizontal="left" vertical="center" wrapText="1"/>
    </xf>
    <xf numFmtId="0" fontId="34" fillId="0" borderId="22" xfId="0" applyFont="1" applyBorder="1" applyAlignment="1">
      <alignment horizontal="center"/>
    </xf>
    <xf numFmtId="0" fontId="34" fillId="0" borderId="29" xfId="0" applyFont="1" applyBorder="1" applyAlignment="1">
      <alignment horizontal="center"/>
    </xf>
    <xf numFmtId="0" fontId="34" fillId="0" borderId="30" xfId="0" applyFont="1" applyBorder="1" applyAlignment="1">
      <alignment horizontal="center"/>
    </xf>
    <xf numFmtId="0" fontId="57" fillId="0" borderId="9" xfId="0" applyFont="1" applyBorder="1" applyAlignment="1">
      <alignment horizontal="center" readingOrder="1"/>
    </xf>
    <xf numFmtId="0" fontId="57" fillId="0" borderId="10" xfId="0" applyFont="1" applyBorder="1" applyAlignment="1">
      <alignment horizontal="center" readingOrder="1"/>
    </xf>
    <xf numFmtId="0" fontId="57" fillId="0" borderId="11" xfId="0" applyFont="1" applyBorder="1" applyAlignment="1">
      <alignment horizontal="center" readingOrder="1"/>
    </xf>
    <xf numFmtId="0" fontId="47" fillId="0" borderId="29" xfId="0" applyFont="1" applyBorder="1" applyAlignment="1">
      <alignment horizontal="justify" vertical="center" wrapText="1"/>
    </xf>
    <xf numFmtId="0" fontId="47" fillId="0" borderId="30" xfId="0" applyFont="1" applyBorder="1" applyAlignment="1">
      <alignment horizontal="justify" vertical="center" wrapText="1"/>
    </xf>
    <xf numFmtId="0" fontId="47" fillId="0" borderId="9" xfId="0" applyFont="1" applyBorder="1" applyAlignment="1">
      <alignment horizontal="justify" vertical="center" wrapText="1"/>
    </xf>
    <xf numFmtId="0" fontId="47" fillId="0" borderId="10" xfId="0" applyFont="1" applyBorder="1" applyAlignment="1">
      <alignment horizontal="justify" vertical="center" wrapText="1"/>
    </xf>
    <xf numFmtId="0" fontId="47" fillId="0" borderId="11" xfId="0" applyFont="1" applyBorder="1" applyAlignment="1">
      <alignment horizontal="justify" vertical="center" wrapText="1"/>
    </xf>
    <xf numFmtId="0" fontId="30" fillId="0" borderId="0" xfId="0" applyFont="1" applyBorder="1" applyAlignment="1">
      <alignment horizontal="center" vertical="center"/>
    </xf>
    <xf numFmtId="0" fontId="12" fillId="17" borderId="23" xfId="0" applyFont="1" applyFill="1" applyBorder="1" applyAlignment="1">
      <alignment horizontal="center" vertical="center"/>
    </xf>
    <xf numFmtId="0" fontId="12" fillId="17" borderId="14" xfId="0" applyFont="1" applyFill="1" applyBorder="1" applyAlignment="1">
      <alignment horizontal="center" vertical="center"/>
    </xf>
    <xf numFmtId="0" fontId="12" fillId="17" borderId="15" xfId="0" applyFont="1" applyFill="1" applyBorder="1" applyAlignment="1">
      <alignment horizontal="center" vertical="center"/>
    </xf>
    <xf numFmtId="0" fontId="1" fillId="17" borderId="23" xfId="0" applyFont="1" applyFill="1" applyBorder="1" applyAlignment="1">
      <alignment horizontal="center" vertical="center"/>
    </xf>
    <xf numFmtId="0" fontId="1" fillId="17" borderId="14" xfId="0" applyFont="1" applyFill="1" applyBorder="1" applyAlignment="1">
      <alignment horizontal="center" vertical="center"/>
    </xf>
    <xf numFmtId="0" fontId="1" fillId="17" borderId="15" xfId="0" applyFont="1" applyFill="1" applyBorder="1" applyAlignment="1">
      <alignment horizontal="center" vertical="center"/>
    </xf>
    <xf numFmtId="0" fontId="1" fillId="0" borderId="16"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28" xfId="0" applyFont="1" applyBorder="1" applyAlignment="1">
      <alignment horizontal="justify" vertical="center" wrapText="1"/>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cellStyle name="Incorrecto" xfId="31" builtinId="27" customBuiltin="1"/>
    <cellStyle name="Millares" xfId="32" builtinId="3"/>
    <cellStyle name="Millares [0]" xfId="33" builtinId="6"/>
    <cellStyle name="Millares 2" xfId="34"/>
    <cellStyle name="Neutral" xfId="35" builtinId="28" customBuiltin="1"/>
    <cellStyle name="No-definido" xfId="36"/>
    <cellStyle name="Normal" xfId="0" builtinId="0"/>
    <cellStyle name="Normal 10" xfId="37"/>
    <cellStyle name="Normal 14" xfId="38"/>
    <cellStyle name="Normal 15" xfId="39"/>
    <cellStyle name="Normal 2" xfId="40"/>
    <cellStyle name="Normal 3" xfId="41"/>
    <cellStyle name="Normal 4" xfId="42"/>
    <cellStyle name="Normal 5" xfId="43"/>
    <cellStyle name="Normal 6" xfId="44"/>
    <cellStyle name="Normal 7" xfId="45"/>
    <cellStyle name="Normal 8" xfId="46"/>
    <cellStyle name="Normal_indice" xfId="47"/>
    <cellStyle name="Notas" xfId="48" builtinId="10" customBuiltin="1"/>
    <cellStyle name="Porcentaje" xfId="49" builtinId="5"/>
    <cellStyle name="Porcentual 2" xfId="50"/>
    <cellStyle name="Salida" xfId="51" builtinId="21" customBuiltin="1"/>
    <cellStyle name="Texto de advertencia" xfId="52" builtinId="11" customBuiltin="1"/>
    <cellStyle name="Texto explicativo" xfId="53" builtinId="53" customBuiltin="1"/>
    <cellStyle name="Título" xfId="54" builtinId="15" customBuiltin="1"/>
    <cellStyle name="Título 2" xfId="55" builtinId="17" customBuiltin="1"/>
    <cellStyle name="Título 3" xfId="56" builtinId="18" customBuiltin="1"/>
    <cellStyle name="Total" xfId="5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Enero  septiembre  2011  (%)</a:t>
            </a:r>
          </a:p>
        </c:rich>
      </c:tx>
      <c:layout>
        <c:manualLayout>
          <c:xMode val="edge"/>
          <c:yMode val="edge"/>
          <c:x val="0.27538275493341108"/>
          <c:y val="2.777757431483855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461"/>
          <c:h val="0.46595767579263841"/>
        </c:manualLayout>
      </c:layout>
      <c:pie3DChart>
        <c:varyColors val="1"/>
        <c:ser>
          <c:idx val="0"/>
          <c:order val="0"/>
          <c:tx>
            <c:strRef>
              <c:f>'4'!$W$2</c:f>
              <c:strCache>
                <c:ptCount val="1"/>
                <c:pt idx="0">
                  <c:v>2011</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45CA-475E-B5AA-5FB25B0F840A}"/>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45CA-475E-B5AA-5FB25B0F840A}"/>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2-45CA-475E-B5AA-5FB25B0F840A}"/>
              </c:ext>
            </c:extLst>
          </c:dPt>
          <c:dLbls>
            <c:dLbl>
              <c:idx val="0"/>
              <c:layout>
                <c:manualLayout>
                  <c:x val="0.12985024749890348"/>
                  <c:y val="-1.33381296881038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5CA-475E-B5AA-5FB25B0F840A}"/>
                </c:ext>
              </c:extLst>
            </c:dLbl>
            <c:dLbl>
              <c:idx val="1"/>
              <c:layout>
                <c:manualLayout>
                  <c:x val="8.1092393124449949E-2"/>
                  <c:y val="-7.6059634987487024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CA-475E-B5AA-5FB25B0F840A}"/>
                </c:ext>
              </c:extLst>
            </c:dLbl>
            <c:dLbl>
              <c:idx val="2"/>
              <c:layout>
                <c:manualLayout>
                  <c:x val="-0.24200087721130351"/>
                  <c:y val="-0.18666320263266659"/>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CA-475E-B5AA-5FB25B0F840A}"/>
                </c:ext>
              </c:extLst>
            </c:dLbl>
            <c:dLbl>
              <c:idx val="3"/>
              <c:layout>
                <c:manualLayout>
                  <c:x val="4.6464646464646493E-2"/>
                  <c:y val="-8.3682008368201263E-2"/>
                </c:manualLayout>
              </c:layout>
              <c:numFmt formatCode="0.0%" sourceLinked="0"/>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5CA-475E-B5AA-5FB25B0F840A}"/>
                </c:ext>
              </c:extLst>
            </c:dLbl>
            <c:dLbl>
              <c:idx val="4"/>
              <c:numFmt formatCode="0.0%" sourceLinked="0"/>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CA-475E-B5AA-5FB25B0F840A}"/>
                </c:ext>
              </c:extLst>
            </c:dLbl>
            <c:numFmt formatCode="0.0%" sourceLinked="0"/>
            <c:spPr>
              <a:no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'4'!$X$1:$Z$1</c:f>
              <c:strCache>
                <c:ptCount val="3"/>
                <c:pt idx="0">
                  <c:v>Argentina</c:v>
                </c:pt>
                <c:pt idx="1">
                  <c:v>Estados Unidos</c:v>
                </c:pt>
                <c:pt idx="2">
                  <c:v>Paraguay</c:v>
                </c:pt>
              </c:strCache>
            </c:strRef>
          </c:cat>
          <c:val>
            <c:numRef>
              <c:f>'4'!$X$2:$Z$2</c:f>
              <c:numCache>
                <c:formatCode>#,##0.00</c:formatCode>
                <c:ptCount val="3"/>
                <c:pt idx="0">
                  <c:v>168998.2</c:v>
                </c:pt>
                <c:pt idx="1">
                  <c:v>0</c:v>
                </c:pt>
                <c:pt idx="2">
                  <c:v>157013.70000000001</c:v>
                </c:pt>
              </c:numCache>
            </c:numRef>
          </c:val>
          <c:extLst>
            <c:ext xmlns:c16="http://schemas.microsoft.com/office/drawing/2014/chart" uri="{C3380CC4-5D6E-409C-BE32-E72D297353CC}">
              <c16:uniqueId val="{00000005-45CA-475E-B5AA-5FB25B0F840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11555275590551181"/>
          <c:y val="0.76948635780992491"/>
          <c:w val="0.85174328764459994"/>
          <c:h val="0.88942501373374838"/>
        </c:manualLayout>
      </c:layout>
      <c:overlay val="1"/>
      <c:txPr>
        <a:bodyPr/>
        <a:lstStyle/>
        <a:p>
          <a:pPr>
            <a:defRPr sz="710"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8.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5148476395"/>
          <c:y val="3.2608823658379214E-2"/>
        </c:manualLayout>
      </c:layout>
      <c:overlay val="0"/>
      <c:spPr>
        <a:noFill/>
        <a:ln w="25400">
          <a:noFill/>
        </a:ln>
      </c:spPr>
    </c:title>
    <c:autoTitleDeleted val="0"/>
    <c:plotArea>
      <c:layout>
        <c:manualLayout>
          <c:layoutTarget val="inner"/>
          <c:xMode val="edge"/>
          <c:yMode val="edge"/>
          <c:x val="0.11627906976744186"/>
          <c:y val="0.14402173913043592"/>
          <c:w val="0.81121751025991751"/>
          <c:h val="0.63224637681159845"/>
        </c:manualLayout>
      </c:layout>
      <c:lineChart>
        <c:grouping val="standard"/>
        <c:varyColors val="0"/>
        <c:ser>
          <c:idx val="0"/>
          <c:order val="0"/>
          <c:tx>
            <c:strRef>
              <c:f>'11'!$D$5</c:f>
              <c:strCache>
                <c:ptCount val="1"/>
                <c:pt idx="0">
                  <c:v>2006</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'11'!$D$6:$D$17</c:f>
              <c:numCache>
                <c:formatCode>_-* #,##0_-;\-* #,##0_-;_-* \-??_-;_-@_-</c:formatCode>
                <c:ptCount val="12"/>
                <c:pt idx="0">
                  <c:v>135.19999999999999</c:v>
                </c:pt>
                <c:pt idx="1">
                  <c:v>138.5</c:v>
                </c:pt>
                <c:pt idx="2">
                  <c:v>140.30000000000001</c:v>
                </c:pt>
                <c:pt idx="3">
                  <c:v>140.1</c:v>
                </c:pt>
                <c:pt idx="4">
                  <c:v>141.80000000000001</c:v>
                </c:pt>
                <c:pt idx="5">
                  <c:v>139.6</c:v>
                </c:pt>
                <c:pt idx="6">
                  <c:v>143.80000000000001</c:v>
                </c:pt>
                <c:pt idx="7">
                  <c:v>150.69999999999999</c:v>
                </c:pt>
                <c:pt idx="8">
                  <c:v>152.9</c:v>
                </c:pt>
                <c:pt idx="9">
                  <c:v>176.8</c:v>
                </c:pt>
                <c:pt idx="10">
                  <c:v>213.3</c:v>
                </c:pt>
                <c:pt idx="11">
                  <c:v>214.4</c:v>
                </c:pt>
              </c:numCache>
            </c:numRef>
          </c:val>
          <c:smooth val="0"/>
          <c:extLst>
            <c:ext xmlns:c16="http://schemas.microsoft.com/office/drawing/2014/chart" uri="{C3380CC4-5D6E-409C-BE32-E72D297353CC}">
              <c16:uniqueId val="{00000000-84EE-4D56-BE61-B6937D62280A}"/>
            </c:ext>
          </c:extLst>
        </c:ser>
        <c:ser>
          <c:idx val="1"/>
          <c:order val="1"/>
          <c:tx>
            <c:strRef>
              <c:f>'11'!$E$5</c:f>
              <c:strCache>
                <c:ptCount val="1"/>
                <c:pt idx="0">
                  <c:v>2007</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'11'!$E$6:$E$17</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1-84EE-4D56-BE61-B6937D62280A}"/>
            </c:ext>
          </c:extLst>
        </c:ser>
        <c:ser>
          <c:idx val="2"/>
          <c:order val="2"/>
          <c:tx>
            <c:strRef>
              <c:f>'11'!$F$5</c:f>
              <c:strCache>
                <c:ptCount val="1"/>
                <c:pt idx="0">
                  <c:v>2008</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'11'!$F$6:$F$17</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2-84EE-4D56-BE61-B6937D62280A}"/>
            </c:ext>
          </c:extLst>
        </c:ser>
        <c:ser>
          <c:idx val="3"/>
          <c:order val="3"/>
          <c:tx>
            <c:strRef>
              <c:f>'11'!$G$5</c:f>
              <c:strCache>
                <c:ptCount val="1"/>
                <c:pt idx="0">
                  <c:v>2009</c:v>
                </c:pt>
              </c:strCache>
            </c:strRef>
          </c:tx>
          <c:spPr>
            <a:ln w="38100">
              <a:solidFill>
                <a:srgbClr val="FF0000"/>
              </a:solidFill>
              <a:prstDash val="solid"/>
            </a:ln>
          </c:spPr>
          <c:marker>
            <c:symbol val="star"/>
            <c:size val="7"/>
            <c:spPr>
              <a:noFill/>
              <a:ln>
                <a:solidFill>
                  <a:srgbClr val="FF0000"/>
                </a:solidFill>
                <a:prstDash val="solid"/>
              </a:ln>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'11'!$G$6:$G$17</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3-84EE-4D56-BE61-B6937D62280A}"/>
            </c:ext>
          </c:extLst>
        </c:ser>
        <c:ser>
          <c:idx val="4"/>
          <c:order val="4"/>
          <c:tx>
            <c:strRef>
              <c:f>'11'!$H$5</c:f>
              <c:strCache>
                <c:ptCount val="1"/>
                <c:pt idx="0">
                  <c:v>2010</c:v>
                </c:pt>
              </c:strCache>
            </c:strRef>
          </c:tx>
          <c:spPr>
            <a:ln>
              <a:solidFill>
                <a:schemeClr val="tx1"/>
              </a:solidFill>
            </a:ln>
          </c:spPr>
          <c:marker>
            <c:symbol val="star"/>
            <c:size val="7"/>
            <c:spPr>
              <a:solidFill>
                <a:schemeClr val="bg1"/>
              </a:solidFill>
              <a:ln>
                <a:solidFill>
                  <a:sysClr val="windowText" lastClr="000000"/>
                </a:solidFill>
              </a:ln>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'11'!$H$6:$H$17</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4-84EE-4D56-BE61-B6937D62280A}"/>
            </c:ext>
          </c:extLst>
        </c:ser>
        <c:ser>
          <c:idx val="5"/>
          <c:order val="5"/>
          <c:tx>
            <c:strRef>
              <c:f>'11'!$I$5</c:f>
              <c:strCache>
                <c:ptCount val="1"/>
                <c:pt idx="0">
                  <c:v>2011</c:v>
                </c:pt>
              </c:strCache>
            </c:strRef>
          </c:tx>
          <c:marker>
            <c:spPr>
              <a:solidFill>
                <a:srgbClr val="FFFF00"/>
              </a:solidFill>
            </c:spPr>
          </c:marker>
          <c:cat>
            <c:strRef>
              <c:f>'11'!$C$6:$C$17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'11'!$I$6:$I$17</c:f>
              <c:numCache>
                <c:formatCode>_-* #,##0_-;\-* #,##0_-;_-* \-??_-;_-@_-</c:formatCode>
                <c:ptCount val="12"/>
                <c:pt idx="0">
                  <c:v>284.96633326225736</c:v>
                </c:pt>
                <c:pt idx="1">
                  <c:v>300.76547290452953</c:v>
                </c:pt>
                <c:pt idx="2">
                  <c:v>298.0757984442281</c:v>
                </c:pt>
                <c:pt idx="3">
                  <c:v>305.96448164130419</c:v>
                </c:pt>
                <c:pt idx="4">
                  <c:v>308.56624460555463</c:v>
                </c:pt>
                <c:pt idx="5">
                  <c:v>302.76654848434134</c:v>
                </c:pt>
                <c:pt idx="6">
                  <c:v>305.52349109446374</c:v>
                </c:pt>
                <c:pt idx="7">
                  <c:v>299.19674881939659</c:v>
                </c:pt>
                <c:pt idx="8">
                  <c:v>286.91245379882525</c:v>
                </c:pt>
              </c:numCache>
            </c:numRef>
          </c:val>
          <c:smooth val="0"/>
          <c:extLst>
            <c:ext xmlns:c16="http://schemas.microsoft.com/office/drawing/2014/chart" uri="{C3380CC4-5D6E-409C-BE32-E72D297353CC}">
              <c16:uniqueId val="{00000005-84EE-4D56-BE61-B6937D62280A}"/>
            </c:ext>
          </c:extLst>
        </c:ser>
        <c:dLbls>
          <c:showLegendKey val="0"/>
          <c:showVal val="0"/>
          <c:showCatName val="0"/>
          <c:showSerName val="0"/>
          <c:showPercent val="0"/>
          <c:showBubbleSize val="0"/>
        </c:dLbls>
        <c:marker val="1"/>
        <c:smooth val="0"/>
        <c:axId val="1579013280"/>
        <c:axId val="1"/>
      </c:lineChart>
      <c:catAx>
        <c:axId val="15790132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 /tonelada</a:t>
                </a:r>
              </a:p>
            </c:rich>
          </c:tx>
          <c:layout>
            <c:manualLayout>
              <c:xMode val="edge"/>
              <c:yMode val="edge"/>
              <c:x val="2.3803459545135332E-2"/>
              <c:y val="0.3771682358320961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13280"/>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wMode val="edge"/>
          <c:hMode val="edge"/>
          <c:x val="0.10786342290173369"/>
          <c:y val="0.89222107379775606"/>
          <c:w val="0.9273782705412944"/>
          <c:h val="0.93881795801777745"/>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Evolución de los precios en los mercados de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16554433763264254"/>
          <c:y val="3.3678469831989563E-2"/>
        </c:manualLayout>
      </c:layout>
      <c:overlay val="0"/>
      <c:spPr>
        <a:noFill/>
        <a:ln w="25400">
          <a:noFill/>
        </a:ln>
      </c:spPr>
    </c:title>
    <c:autoTitleDeleted val="0"/>
    <c:plotArea>
      <c:layout>
        <c:manualLayout>
          <c:layoutTarget val="inner"/>
          <c:xMode val="edge"/>
          <c:yMode val="edge"/>
          <c:x val="0.13469953960672948"/>
          <c:y val="0.20852594024549326"/>
          <c:w val="0.57623737983672285"/>
          <c:h val="0.56828484762757936"/>
        </c:manualLayout>
      </c:layout>
      <c:lineChart>
        <c:grouping val="standard"/>
        <c:varyColors val="0"/>
        <c:ser>
          <c:idx val="3"/>
          <c:order val="0"/>
          <c:tx>
            <c:strRef>
              <c:f>'13'!$B$5</c:f>
              <c:strCache>
                <c:ptCount val="1"/>
                <c:pt idx="0">
                  <c:v> Maíz amarillo, FOB puerto argentino </c:v>
                </c:pt>
              </c:strCache>
            </c:strRef>
          </c:tx>
          <c:spPr>
            <a:ln>
              <a:solidFill>
                <a:schemeClr val="tx2">
                  <a:lumMod val="60000"/>
                  <a:lumOff val="40000"/>
                </a:schemeClr>
              </a:solidFill>
              <a:prstDash val="sysDash"/>
            </a:ln>
          </c:spPr>
          <c:marker>
            <c:symbol val="none"/>
          </c:marker>
          <c:cat>
            <c:numRef>
              <c:f>'13'!$A$13:$A$19</c:f>
              <c:numCache>
                <c:formatCode>dd/mm/yy;@</c:formatCode>
                <c:ptCount val="7"/>
                <c:pt idx="0">
                  <c:v>40783</c:v>
                </c:pt>
                <c:pt idx="1">
                  <c:v>40790</c:v>
                </c:pt>
                <c:pt idx="2">
                  <c:v>40797</c:v>
                </c:pt>
                <c:pt idx="3">
                  <c:v>40804</c:v>
                </c:pt>
                <c:pt idx="4">
                  <c:v>40811</c:v>
                </c:pt>
                <c:pt idx="5">
                  <c:v>40818</c:v>
                </c:pt>
                <c:pt idx="6">
                  <c:v>40825</c:v>
                </c:pt>
              </c:numCache>
            </c:numRef>
          </c:cat>
          <c:val>
            <c:numRef>
              <c:f>'13'!$B$13:$B$19</c:f>
              <c:numCache>
                <c:formatCode>#,##0.00_ ;\-#,##0.00\ </c:formatCode>
                <c:ptCount val="7"/>
                <c:pt idx="0">
                  <c:v>145.7425015</c:v>
                </c:pt>
                <c:pt idx="1">
                  <c:v>149.57297280000003</c:v>
                </c:pt>
                <c:pt idx="2">
                  <c:v>146.34006239999997</c:v>
                </c:pt>
                <c:pt idx="3">
                  <c:v>143.16365880000001</c:v>
                </c:pt>
                <c:pt idx="4">
                  <c:v>141.75472500000001</c:v>
                </c:pt>
                <c:pt idx="5">
                  <c:v>139.3560564</c:v>
                </c:pt>
                <c:pt idx="6">
                  <c:v>137.27298480000002</c:v>
                </c:pt>
              </c:numCache>
            </c:numRef>
          </c:val>
          <c:smooth val="0"/>
          <c:extLst>
            <c:ext xmlns:c16="http://schemas.microsoft.com/office/drawing/2014/chart" uri="{C3380CC4-5D6E-409C-BE32-E72D297353CC}">
              <c16:uniqueId val="{00000000-F8F3-435E-B379-C3B5E76AB563}"/>
            </c:ext>
          </c:extLst>
        </c:ser>
        <c:ser>
          <c:idx val="1"/>
          <c:order val="1"/>
          <c:tx>
            <c:strRef>
              <c:f>'13'!$C$5</c:f>
              <c:strCache>
                <c:ptCount val="1"/>
                <c:pt idx="0">
                  <c:v> Maíz yellow n° 2, FOB Golfo, EE.UU. </c:v>
                </c:pt>
              </c:strCache>
            </c:strRef>
          </c:tx>
          <c:spPr>
            <a:ln>
              <a:solidFill>
                <a:srgbClr val="00B050"/>
              </a:solidFill>
              <a:prstDash val="sysDash"/>
            </a:ln>
          </c:spPr>
          <c:marker>
            <c:symbol val="none"/>
          </c:marker>
          <c:cat>
            <c:numRef>
              <c:f>'13'!$A$13:$A$19</c:f>
              <c:numCache>
                <c:formatCode>dd/mm/yy;@</c:formatCode>
                <c:ptCount val="7"/>
                <c:pt idx="0">
                  <c:v>40783</c:v>
                </c:pt>
                <c:pt idx="1">
                  <c:v>40790</c:v>
                </c:pt>
                <c:pt idx="2">
                  <c:v>40797</c:v>
                </c:pt>
                <c:pt idx="3">
                  <c:v>40804</c:v>
                </c:pt>
                <c:pt idx="4">
                  <c:v>40811</c:v>
                </c:pt>
                <c:pt idx="5">
                  <c:v>40818</c:v>
                </c:pt>
                <c:pt idx="6">
                  <c:v>40825</c:v>
                </c:pt>
              </c:numCache>
            </c:numRef>
          </c:cat>
          <c:val>
            <c:numRef>
              <c:f>'13'!$C$13:$C$19</c:f>
              <c:numCache>
                <c:formatCode>#,##0.00_ ;\-#,##0.00\ </c:formatCode>
                <c:ptCount val="7"/>
                <c:pt idx="0">
                  <c:v>149.07295725200001</c:v>
                </c:pt>
                <c:pt idx="1">
                  <c:v>150.862587072</c:v>
                </c:pt>
                <c:pt idx="2">
                  <c:v>147.05002445999997</c:v>
                </c:pt>
                <c:pt idx="3">
                  <c:v>146.46524615999999</c:v>
                </c:pt>
                <c:pt idx="4">
                  <c:v>145.07427249</c:v>
                </c:pt>
                <c:pt idx="5">
                  <c:v>141.19399997999997</c:v>
                </c:pt>
                <c:pt idx="6">
                  <c:v>139.37741550400003</c:v>
                </c:pt>
              </c:numCache>
            </c:numRef>
          </c:val>
          <c:smooth val="0"/>
          <c:extLst>
            <c:ext xmlns:c16="http://schemas.microsoft.com/office/drawing/2014/chart" uri="{C3380CC4-5D6E-409C-BE32-E72D297353CC}">
              <c16:uniqueId val="{00000001-F8F3-435E-B379-C3B5E76AB563}"/>
            </c:ext>
          </c:extLst>
        </c:ser>
        <c:ser>
          <c:idx val="0"/>
          <c:order val="2"/>
          <c:tx>
            <c:strRef>
              <c:f>'13'!$D$5</c:f>
              <c:strCache>
                <c:ptCount val="1"/>
                <c:pt idx="0">
                  <c:v> Precio maíz nacional </c:v>
                </c:pt>
              </c:strCache>
            </c:strRef>
          </c:tx>
          <c:spPr>
            <a:ln w="38100">
              <a:solidFill>
                <a:srgbClr val="FF0000"/>
              </a:solidFill>
              <a:prstDash val="solid"/>
            </a:ln>
          </c:spPr>
          <c:marker>
            <c:symbol val="none"/>
          </c:marker>
          <c:cat>
            <c:numRef>
              <c:f>'13'!$A$13:$A$19</c:f>
              <c:numCache>
                <c:formatCode>dd/mm/yy;@</c:formatCode>
                <c:ptCount val="7"/>
                <c:pt idx="0">
                  <c:v>40783</c:v>
                </c:pt>
                <c:pt idx="1">
                  <c:v>40790</c:v>
                </c:pt>
                <c:pt idx="2">
                  <c:v>40797</c:v>
                </c:pt>
                <c:pt idx="3">
                  <c:v>40804</c:v>
                </c:pt>
                <c:pt idx="4">
                  <c:v>40811</c:v>
                </c:pt>
                <c:pt idx="5">
                  <c:v>40818</c:v>
                </c:pt>
                <c:pt idx="6">
                  <c:v>40825</c:v>
                </c:pt>
              </c:numCache>
            </c:numRef>
          </c:cat>
          <c:val>
            <c:numRef>
              <c:f>'13'!$D$13:$D$19</c:f>
              <c:numCache>
                <c:formatCode>#,##0.00_ ;\-#,##0.00\ </c:formatCode>
                <c:ptCount val="7"/>
                <c:pt idx="0">
                  <c:v>138.77777777777777</c:v>
                </c:pt>
                <c:pt idx="1">
                  <c:v>138.77777777777777</c:v>
                </c:pt>
                <c:pt idx="2">
                  <c:v>138.77777777777777</c:v>
                </c:pt>
                <c:pt idx="3">
                  <c:v>138.77777777777777</c:v>
                </c:pt>
                <c:pt idx="4">
                  <c:v>138.77777777777777</c:v>
                </c:pt>
                <c:pt idx="5">
                  <c:v>138.77777777777777</c:v>
                </c:pt>
                <c:pt idx="6">
                  <c:v>138.77777777777777</c:v>
                </c:pt>
              </c:numCache>
            </c:numRef>
          </c:val>
          <c:smooth val="0"/>
          <c:extLst>
            <c:ext xmlns:c16="http://schemas.microsoft.com/office/drawing/2014/chart" uri="{C3380CC4-5D6E-409C-BE32-E72D297353CC}">
              <c16:uniqueId val="{00000002-F8F3-435E-B379-C3B5E76AB563}"/>
            </c:ext>
          </c:extLst>
        </c:ser>
        <c:ser>
          <c:idx val="2"/>
          <c:order val="3"/>
          <c:tx>
            <c:strRef>
              <c:f>'13'!$E$5</c:f>
              <c:strCache>
                <c:ptCount val="1"/>
                <c:pt idx="0">
                  <c:v> Costo alternativo de importación desde Argentina (Odepa) </c:v>
                </c:pt>
              </c:strCache>
            </c:strRef>
          </c:tx>
          <c:spPr>
            <a:ln>
              <a:solidFill>
                <a:srgbClr val="00B0F0"/>
              </a:solidFill>
            </a:ln>
          </c:spPr>
          <c:marker>
            <c:symbol val="none"/>
          </c:marker>
          <c:cat>
            <c:numRef>
              <c:f>'13'!$A$13:$A$19</c:f>
              <c:numCache>
                <c:formatCode>dd/mm/yy;@</c:formatCode>
                <c:ptCount val="7"/>
                <c:pt idx="0">
                  <c:v>40783</c:v>
                </c:pt>
                <c:pt idx="1">
                  <c:v>40790</c:v>
                </c:pt>
                <c:pt idx="2">
                  <c:v>40797</c:v>
                </c:pt>
                <c:pt idx="3">
                  <c:v>40804</c:v>
                </c:pt>
                <c:pt idx="4">
                  <c:v>40811</c:v>
                </c:pt>
                <c:pt idx="5">
                  <c:v>40818</c:v>
                </c:pt>
                <c:pt idx="6">
                  <c:v>40825</c:v>
                </c:pt>
              </c:numCache>
            </c:numRef>
          </c:cat>
          <c:val>
            <c:numRef>
              <c:f>'13'!$E$13:$E$19</c:f>
              <c:numCache>
                <c:formatCode>#,##0.00_ ;\-#,##0.00\ </c:formatCode>
                <c:ptCount val="7"/>
                <c:pt idx="0">
                  <c:v>166.84165927093738</c:v>
                </c:pt>
                <c:pt idx="1">
                  <c:v>166.74994005521432</c:v>
                </c:pt>
                <c:pt idx="2">
                  <c:v>162.63241961999501</c:v>
                </c:pt>
                <c:pt idx="3">
                  <c:v>160.67790078831555</c:v>
                </c:pt>
                <c:pt idx="4">
                  <c:v>160.70607143729455</c:v>
                </c:pt>
                <c:pt idx="5">
                  <c:v>159.93979553468486</c:v>
                </c:pt>
                <c:pt idx="6">
                  <c:v>159.4555996165158</c:v>
                </c:pt>
              </c:numCache>
            </c:numRef>
          </c:val>
          <c:smooth val="0"/>
          <c:extLst>
            <c:ext xmlns:c16="http://schemas.microsoft.com/office/drawing/2014/chart" uri="{C3380CC4-5D6E-409C-BE32-E72D297353CC}">
              <c16:uniqueId val="{00000003-F8F3-435E-B379-C3B5E76AB563}"/>
            </c:ext>
          </c:extLst>
        </c:ser>
        <c:dLbls>
          <c:showLegendKey val="0"/>
          <c:showVal val="0"/>
          <c:showCatName val="0"/>
          <c:showSerName val="0"/>
          <c:showPercent val="0"/>
          <c:showBubbleSize val="0"/>
        </c:dLbls>
        <c:smooth val="0"/>
        <c:axId val="1579023680"/>
        <c:axId val="1"/>
      </c:lineChart>
      <c:dateAx>
        <c:axId val="1579023680"/>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7"/>
        <c:majorTimeUnit val="days"/>
        <c:minorUnit val="1"/>
        <c:minorTimeUnit val="days"/>
      </c:dateAx>
      <c:valAx>
        <c:axId val="1"/>
        <c:scaling>
          <c:orientation val="minMax"/>
          <c:max val="180"/>
          <c:min val="12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 kilo</a:t>
                </a:r>
              </a:p>
            </c:rich>
          </c:tx>
          <c:layout>
            <c:manualLayout>
              <c:xMode val="edge"/>
              <c:yMode val="edge"/>
              <c:x val="2.1857720238957861E-2"/>
              <c:y val="0.3626941392804941"/>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23680"/>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0.73561502664927614"/>
          <c:y val="0.21092177849026356"/>
          <c:w val="0.98041028613754566"/>
          <c:h val="0.75497917550725324"/>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79014080"/>
        <c:axId val="1"/>
      </c:barChart>
      <c:catAx>
        <c:axId val="15790140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7901408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1351509687243293"/>
          <c:y val="3.3678359864459669E-2"/>
        </c:manualLayout>
      </c:layout>
      <c:overlay val="0"/>
      <c:spPr>
        <a:noFill/>
        <a:ln w="25400">
          <a:noFill/>
        </a:ln>
      </c:spPr>
    </c:title>
    <c:autoTitleDeleted val="0"/>
    <c:plotArea>
      <c:layout>
        <c:manualLayout>
          <c:layoutTarget val="inner"/>
          <c:xMode val="edge"/>
          <c:yMode val="edge"/>
          <c:x val="0.15514318774669431"/>
          <c:y val="0.18720301956213325"/>
          <c:w val="0.82573305253368634"/>
          <c:h val="0.44521523792576778"/>
        </c:manualLayout>
      </c:layout>
      <c:lineChart>
        <c:grouping val="standard"/>
        <c:varyColors val="0"/>
        <c:ser>
          <c:idx val="0"/>
          <c:order val="0"/>
          <c:tx>
            <c:strRef>
              <c:f>'15'!$B$5</c:f>
              <c:strCache>
                <c:ptCount val="1"/>
                <c:pt idx="0">
                  <c:v>dic-11</c:v>
                </c:pt>
              </c:strCache>
            </c:strRef>
          </c:tx>
          <c:spPr>
            <a:ln w="38100">
              <a:solidFill>
                <a:schemeClr val="tx2">
                  <a:lumMod val="60000"/>
                  <a:lumOff val="40000"/>
                </a:schemeClr>
              </a:solidFill>
              <a:prstDash val="solid"/>
            </a:ln>
          </c:spPr>
          <c:marker>
            <c:symbol val="none"/>
          </c:marker>
          <c:cat>
            <c:numRef>
              <c:f>'15'!$A$6:$A$29</c:f>
              <c:numCache>
                <c:formatCode>m/d/yyyy</c:formatCode>
                <c:ptCount val="24"/>
                <c:pt idx="0">
                  <c:v>40787</c:v>
                </c:pt>
                <c:pt idx="1">
                  <c:v>40788</c:v>
                </c:pt>
                <c:pt idx="2">
                  <c:v>40792</c:v>
                </c:pt>
                <c:pt idx="3">
                  <c:v>40793</c:v>
                </c:pt>
                <c:pt idx="4">
                  <c:v>40794</c:v>
                </c:pt>
                <c:pt idx="5">
                  <c:v>40795</c:v>
                </c:pt>
                <c:pt idx="6">
                  <c:v>40798</c:v>
                </c:pt>
                <c:pt idx="7">
                  <c:v>40799</c:v>
                </c:pt>
                <c:pt idx="8">
                  <c:v>40800</c:v>
                </c:pt>
                <c:pt idx="9">
                  <c:v>40801</c:v>
                </c:pt>
                <c:pt idx="10">
                  <c:v>40802</c:v>
                </c:pt>
                <c:pt idx="11">
                  <c:v>40805</c:v>
                </c:pt>
                <c:pt idx="12">
                  <c:v>40806</c:v>
                </c:pt>
                <c:pt idx="13">
                  <c:v>40807</c:v>
                </c:pt>
                <c:pt idx="14">
                  <c:v>40808</c:v>
                </c:pt>
                <c:pt idx="15">
                  <c:v>40809</c:v>
                </c:pt>
                <c:pt idx="16">
                  <c:v>40812</c:v>
                </c:pt>
                <c:pt idx="17">
                  <c:v>40813</c:v>
                </c:pt>
                <c:pt idx="18">
                  <c:v>40814</c:v>
                </c:pt>
                <c:pt idx="19">
                  <c:v>40815</c:v>
                </c:pt>
                <c:pt idx="20">
                  <c:v>40816</c:v>
                </c:pt>
                <c:pt idx="21">
                  <c:v>40819</c:v>
                </c:pt>
                <c:pt idx="22">
                  <c:v>40820</c:v>
                </c:pt>
                <c:pt idx="23">
                  <c:v>40821</c:v>
                </c:pt>
              </c:numCache>
            </c:numRef>
          </c:cat>
          <c:val>
            <c:numRef>
              <c:f>'15'!$B$6:$B$29</c:f>
              <c:numCache>
                <c:formatCode>0.0</c:formatCode>
                <c:ptCount val="24"/>
                <c:pt idx="0">
                  <c:v>290.74</c:v>
                </c:pt>
                <c:pt idx="1">
                  <c:v>299.2</c:v>
                </c:pt>
                <c:pt idx="2">
                  <c:v>297.52999999999997</c:v>
                </c:pt>
                <c:pt idx="3">
                  <c:v>294.48</c:v>
                </c:pt>
                <c:pt idx="4">
                  <c:v>288.97000000000003</c:v>
                </c:pt>
                <c:pt idx="5">
                  <c:v>289.95</c:v>
                </c:pt>
                <c:pt idx="6">
                  <c:v>293.49</c:v>
                </c:pt>
                <c:pt idx="7">
                  <c:v>284.63</c:v>
                </c:pt>
                <c:pt idx="8">
                  <c:v>285.13</c:v>
                </c:pt>
                <c:pt idx="9">
                  <c:v>275.97000000000003</c:v>
                </c:pt>
                <c:pt idx="10">
                  <c:v>272.43</c:v>
                </c:pt>
                <c:pt idx="11">
                  <c:v>272.52999999999997</c:v>
                </c:pt>
                <c:pt idx="12">
                  <c:v>271.74</c:v>
                </c:pt>
                <c:pt idx="13">
                  <c:v>269.97000000000003</c:v>
                </c:pt>
                <c:pt idx="14">
                  <c:v>255.9</c:v>
                </c:pt>
                <c:pt idx="15">
                  <c:v>251.37</c:v>
                </c:pt>
                <c:pt idx="16">
                  <c:v>255.11</c:v>
                </c:pt>
                <c:pt idx="17">
                  <c:v>256.77999999999997</c:v>
                </c:pt>
                <c:pt idx="18">
                  <c:v>248.32</c:v>
                </c:pt>
                <c:pt idx="19">
                  <c:v>249.01</c:v>
                </c:pt>
                <c:pt idx="20">
                  <c:v>233.26</c:v>
                </c:pt>
                <c:pt idx="21">
                  <c:v>233.26</c:v>
                </c:pt>
                <c:pt idx="22">
                  <c:v>231.39</c:v>
                </c:pt>
                <c:pt idx="23">
                  <c:v>238.38</c:v>
                </c:pt>
              </c:numCache>
            </c:numRef>
          </c:val>
          <c:smooth val="0"/>
          <c:extLst>
            <c:ext xmlns:c16="http://schemas.microsoft.com/office/drawing/2014/chart" uri="{C3380CC4-5D6E-409C-BE32-E72D297353CC}">
              <c16:uniqueId val="{00000000-F604-41AD-8B04-3780D10EB1CA}"/>
            </c:ext>
          </c:extLst>
        </c:ser>
        <c:ser>
          <c:idx val="1"/>
          <c:order val="1"/>
          <c:tx>
            <c:strRef>
              <c:f>'15'!$C$5</c:f>
              <c:strCache>
                <c:ptCount val="1"/>
                <c:pt idx="0">
                  <c:v>mar-12</c:v>
                </c:pt>
              </c:strCache>
            </c:strRef>
          </c:tx>
          <c:spPr>
            <a:ln>
              <a:solidFill>
                <a:srgbClr val="00B050"/>
              </a:solidFill>
              <a:prstDash val="sysDash"/>
            </a:ln>
          </c:spPr>
          <c:marker>
            <c:symbol val="none"/>
          </c:marker>
          <c:cat>
            <c:numRef>
              <c:f>'15'!$A$6:$A$29</c:f>
              <c:numCache>
                <c:formatCode>m/d/yyyy</c:formatCode>
                <c:ptCount val="24"/>
                <c:pt idx="0">
                  <c:v>40787</c:v>
                </c:pt>
                <c:pt idx="1">
                  <c:v>40788</c:v>
                </c:pt>
                <c:pt idx="2">
                  <c:v>40792</c:v>
                </c:pt>
                <c:pt idx="3">
                  <c:v>40793</c:v>
                </c:pt>
                <c:pt idx="4">
                  <c:v>40794</c:v>
                </c:pt>
                <c:pt idx="5">
                  <c:v>40795</c:v>
                </c:pt>
                <c:pt idx="6">
                  <c:v>40798</c:v>
                </c:pt>
                <c:pt idx="7">
                  <c:v>40799</c:v>
                </c:pt>
                <c:pt idx="8">
                  <c:v>40800</c:v>
                </c:pt>
                <c:pt idx="9">
                  <c:v>40801</c:v>
                </c:pt>
                <c:pt idx="10">
                  <c:v>40802</c:v>
                </c:pt>
                <c:pt idx="11">
                  <c:v>40805</c:v>
                </c:pt>
                <c:pt idx="12">
                  <c:v>40806</c:v>
                </c:pt>
                <c:pt idx="13">
                  <c:v>40807</c:v>
                </c:pt>
                <c:pt idx="14">
                  <c:v>40808</c:v>
                </c:pt>
                <c:pt idx="15">
                  <c:v>40809</c:v>
                </c:pt>
                <c:pt idx="16">
                  <c:v>40812</c:v>
                </c:pt>
                <c:pt idx="17">
                  <c:v>40813</c:v>
                </c:pt>
                <c:pt idx="18">
                  <c:v>40814</c:v>
                </c:pt>
                <c:pt idx="19">
                  <c:v>40815</c:v>
                </c:pt>
                <c:pt idx="20">
                  <c:v>40816</c:v>
                </c:pt>
                <c:pt idx="21">
                  <c:v>40819</c:v>
                </c:pt>
                <c:pt idx="22">
                  <c:v>40820</c:v>
                </c:pt>
                <c:pt idx="23">
                  <c:v>40821</c:v>
                </c:pt>
              </c:numCache>
            </c:numRef>
          </c:cat>
          <c:val>
            <c:numRef>
              <c:f>'15'!$C$6:$C$29</c:f>
              <c:numCache>
                <c:formatCode>0.0</c:formatCode>
                <c:ptCount val="24"/>
                <c:pt idx="0">
                  <c:v>295.56</c:v>
                </c:pt>
                <c:pt idx="1">
                  <c:v>304.02</c:v>
                </c:pt>
                <c:pt idx="2">
                  <c:v>302.45</c:v>
                </c:pt>
                <c:pt idx="3">
                  <c:v>299.5</c:v>
                </c:pt>
                <c:pt idx="4">
                  <c:v>293.98</c:v>
                </c:pt>
                <c:pt idx="5">
                  <c:v>294.97000000000003</c:v>
                </c:pt>
                <c:pt idx="6">
                  <c:v>298.61</c:v>
                </c:pt>
                <c:pt idx="7">
                  <c:v>289.95</c:v>
                </c:pt>
                <c:pt idx="8">
                  <c:v>290.54000000000002</c:v>
                </c:pt>
                <c:pt idx="9">
                  <c:v>281.39</c:v>
                </c:pt>
                <c:pt idx="10">
                  <c:v>277.74</c:v>
                </c:pt>
                <c:pt idx="11">
                  <c:v>277.55</c:v>
                </c:pt>
                <c:pt idx="12">
                  <c:v>276.76</c:v>
                </c:pt>
                <c:pt idx="13">
                  <c:v>275.08999999999997</c:v>
                </c:pt>
                <c:pt idx="14">
                  <c:v>261.01</c:v>
                </c:pt>
                <c:pt idx="15">
                  <c:v>256.68</c:v>
                </c:pt>
                <c:pt idx="16">
                  <c:v>260.32</c:v>
                </c:pt>
                <c:pt idx="17">
                  <c:v>262.10000000000002</c:v>
                </c:pt>
                <c:pt idx="18">
                  <c:v>253.53</c:v>
                </c:pt>
                <c:pt idx="19">
                  <c:v>254.22</c:v>
                </c:pt>
                <c:pt idx="20">
                  <c:v>238.47</c:v>
                </c:pt>
                <c:pt idx="21">
                  <c:v>238.57</c:v>
                </c:pt>
                <c:pt idx="22">
                  <c:v>236.51</c:v>
                </c:pt>
                <c:pt idx="23">
                  <c:v>243.4</c:v>
                </c:pt>
              </c:numCache>
            </c:numRef>
          </c:val>
          <c:smooth val="0"/>
          <c:extLst>
            <c:ext xmlns:c16="http://schemas.microsoft.com/office/drawing/2014/chart" uri="{C3380CC4-5D6E-409C-BE32-E72D297353CC}">
              <c16:uniqueId val="{00000001-F604-41AD-8B04-3780D10EB1CA}"/>
            </c:ext>
          </c:extLst>
        </c:ser>
        <c:ser>
          <c:idx val="2"/>
          <c:order val="2"/>
          <c:tx>
            <c:strRef>
              <c:f>'15'!$D$5</c:f>
              <c:strCache>
                <c:ptCount val="1"/>
                <c:pt idx="0">
                  <c:v>may-12</c:v>
                </c:pt>
              </c:strCache>
            </c:strRef>
          </c:tx>
          <c:spPr>
            <a:ln>
              <a:solidFill>
                <a:srgbClr val="FF0000"/>
              </a:solidFill>
            </a:ln>
          </c:spPr>
          <c:marker>
            <c:symbol val="none"/>
          </c:marker>
          <c:cat>
            <c:numRef>
              <c:f>'15'!$A$6:$A$29</c:f>
              <c:numCache>
                <c:formatCode>m/d/yyyy</c:formatCode>
                <c:ptCount val="24"/>
                <c:pt idx="0">
                  <c:v>40787</c:v>
                </c:pt>
                <c:pt idx="1">
                  <c:v>40788</c:v>
                </c:pt>
                <c:pt idx="2">
                  <c:v>40792</c:v>
                </c:pt>
                <c:pt idx="3">
                  <c:v>40793</c:v>
                </c:pt>
                <c:pt idx="4">
                  <c:v>40794</c:v>
                </c:pt>
                <c:pt idx="5">
                  <c:v>40795</c:v>
                </c:pt>
                <c:pt idx="6">
                  <c:v>40798</c:v>
                </c:pt>
                <c:pt idx="7">
                  <c:v>40799</c:v>
                </c:pt>
                <c:pt idx="8">
                  <c:v>40800</c:v>
                </c:pt>
                <c:pt idx="9">
                  <c:v>40801</c:v>
                </c:pt>
                <c:pt idx="10">
                  <c:v>40802</c:v>
                </c:pt>
                <c:pt idx="11">
                  <c:v>40805</c:v>
                </c:pt>
                <c:pt idx="12">
                  <c:v>40806</c:v>
                </c:pt>
                <c:pt idx="13">
                  <c:v>40807</c:v>
                </c:pt>
                <c:pt idx="14">
                  <c:v>40808</c:v>
                </c:pt>
                <c:pt idx="15">
                  <c:v>40809</c:v>
                </c:pt>
                <c:pt idx="16">
                  <c:v>40812</c:v>
                </c:pt>
                <c:pt idx="17">
                  <c:v>40813</c:v>
                </c:pt>
                <c:pt idx="18">
                  <c:v>40814</c:v>
                </c:pt>
                <c:pt idx="19">
                  <c:v>40815</c:v>
                </c:pt>
                <c:pt idx="20">
                  <c:v>40816</c:v>
                </c:pt>
                <c:pt idx="21">
                  <c:v>40819</c:v>
                </c:pt>
                <c:pt idx="22">
                  <c:v>40820</c:v>
                </c:pt>
                <c:pt idx="23">
                  <c:v>40821</c:v>
                </c:pt>
              </c:numCache>
            </c:numRef>
          </c:cat>
          <c:val>
            <c:numRef>
              <c:f>'15'!$D$6:$D$29</c:f>
              <c:numCache>
                <c:formatCode>0.0</c:formatCode>
                <c:ptCount val="24"/>
                <c:pt idx="0">
                  <c:v>297.82</c:v>
                </c:pt>
                <c:pt idx="1">
                  <c:v>306.48</c:v>
                </c:pt>
                <c:pt idx="2">
                  <c:v>305.11</c:v>
                </c:pt>
                <c:pt idx="3">
                  <c:v>302.25</c:v>
                </c:pt>
                <c:pt idx="4">
                  <c:v>296.83999999999997</c:v>
                </c:pt>
                <c:pt idx="5">
                  <c:v>297.52999999999997</c:v>
                </c:pt>
                <c:pt idx="6">
                  <c:v>301.37</c:v>
                </c:pt>
                <c:pt idx="7">
                  <c:v>292.8</c:v>
                </c:pt>
                <c:pt idx="8">
                  <c:v>293.49</c:v>
                </c:pt>
                <c:pt idx="9">
                  <c:v>284.54000000000002</c:v>
                </c:pt>
                <c:pt idx="10">
                  <c:v>280.89</c:v>
                </c:pt>
                <c:pt idx="11">
                  <c:v>280.7</c:v>
                </c:pt>
                <c:pt idx="12">
                  <c:v>279.70999999999998</c:v>
                </c:pt>
                <c:pt idx="13">
                  <c:v>278.04000000000002</c:v>
                </c:pt>
                <c:pt idx="14">
                  <c:v>264.06</c:v>
                </c:pt>
                <c:pt idx="15">
                  <c:v>259.64</c:v>
                </c:pt>
                <c:pt idx="16">
                  <c:v>263.27999999999997</c:v>
                </c:pt>
                <c:pt idx="17">
                  <c:v>265.05</c:v>
                </c:pt>
                <c:pt idx="18">
                  <c:v>256.58</c:v>
                </c:pt>
                <c:pt idx="19">
                  <c:v>257.17</c:v>
                </c:pt>
                <c:pt idx="20">
                  <c:v>241.53</c:v>
                </c:pt>
                <c:pt idx="21">
                  <c:v>241.62</c:v>
                </c:pt>
                <c:pt idx="22">
                  <c:v>239.56</c:v>
                </c:pt>
                <c:pt idx="23">
                  <c:v>246.45</c:v>
                </c:pt>
              </c:numCache>
            </c:numRef>
          </c:val>
          <c:smooth val="0"/>
          <c:extLst>
            <c:ext xmlns:c16="http://schemas.microsoft.com/office/drawing/2014/chart" uri="{C3380CC4-5D6E-409C-BE32-E72D297353CC}">
              <c16:uniqueId val="{00000002-F604-41AD-8B04-3780D10EB1CA}"/>
            </c:ext>
          </c:extLst>
        </c:ser>
        <c:ser>
          <c:idx val="3"/>
          <c:order val="3"/>
          <c:tx>
            <c:strRef>
              <c:f>'15'!$E$5</c:f>
              <c:strCache>
                <c:ptCount val="1"/>
                <c:pt idx="0">
                  <c:v>jul-12</c:v>
                </c:pt>
              </c:strCache>
            </c:strRef>
          </c:tx>
          <c:marker>
            <c:symbol val="none"/>
          </c:marker>
          <c:cat>
            <c:numRef>
              <c:f>'15'!$A$6:$A$29</c:f>
              <c:numCache>
                <c:formatCode>m/d/yyyy</c:formatCode>
                <c:ptCount val="24"/>
                <c:pt idx="0">
                  <c:v>40787</c:v>
                </c:pt>
                <c:pt idx="1">
                  <c:v>40788</c:v>
                </c:pt>
                <c:pt idx="2">
                  <c:v>40792</c:v>
                </c:pt>
                <c:pt idx="3">
                  <c:v>40793</c:v>
                </c:pt>
                <c:pt idx="4">
                  <c:v>40794</c:v>
                </c:pt>
                <c:pt idx="5">
                  <c:v>40795</c:v>
                </c:pt>
                <c:pt idx="6">
                  <c:v>40798</c:v>
                </c:pt>
                <c:pt idx="7">
                  <c:v>40799</c:v>
                </c:pt>
                <c:pt idx="8">
                  <c:v>40800</c:v>
                </c:pt>
                <c:pt idx="9">
                  <c:v>40801</c:v>
                </c:pt>
                <c:pt idx="10">
                  <c:v>40802</c:v>
                </c:pt>
                <c:pt idx="11">
                  <c:v>40805</c:v>
                </c:pt>
                <c:pt idx="12">
                  <c:v>40806</c:v>
                </c:pt>
                <c:pt idx="13">
                  <c:v>40807</c:v>
                </c:pt>
                <c:pt idx="14">
                  <c:v>40808</c:v>
                </c:pt>
                <c:pt idx="15">
                  <c:v>40809</c:v>
                </c:pt>
                <c:pt idx="16">
                  <c:v>40812</c:v>
                </c:pt>
                <c:pt idx="17">
                  <c:v>40813</c:v>
                </c:pt>
                <c:pt idx="18">
                  <c:v>40814</c:v>
                </c:pt>
                <c:pt idx="19">
                  <c:v>40815</c:v>
                </c:pt>
                <c:pt idx="20">
                  <c:v>40816</c:v>
                </c:pt>
                <c:pt idx="21">
                  <c:v>40819</c:v>
                </c:pt>
                <c:pt idx="22">
                  <c:v>40820</c:v>
                </c:pt>
                <c:pt idx="23">
                  <c:v>40821</c:v>
                </c:pt>
              </c:numCache>
            </c:numRef>
          </c:cat>
          <c:val>
            <c:numRef>
              <c:f>'15'!$E$6:$E$29</c:f>
              <c:numCache>
                <c:formatCode>0.0</c:formatCode>
                <c:ptCount val="24"/>
                <c:pt idx="0">
                  <c:v>299.2</c:v>
                </c:pt>
                <c:pt idx="1">
                  <c:v>307.86</c:v>
                </c:pt>
                <c:pt idx="2">
                  <c:v>306.58</c:v>
                </c:pt>
                <c:pt idx="3">
                  <c:v>303.93</c:v>
                </c:pt>
                <c:pt idx="4">
                  <c:v>298.61</c:v>
                </c:pt>
                <c:pt idx="5">
                  <c:v>299.2</c:v>
                </c:pt>
                <c:pt idx="6">
                  <c:v>303.14</c:v>
                </c:pt>
                <c:pt idx="7">
                  <c:v>294.08</c:v>
                </c:pt>
                <c:pt idx="8">
                  <c:v>294.77</c:v>
                </c:pt>
                <c:pt idx="9">
                  <c:v>285.82</c:v>
                </c:pt>
                <c:pt idx="10">
                  <c:v>282.27</c:v>
                </c:pt>
                <c:pt idx="11">
                  <c:v>281.98</c:v>
                </c:pt>
                <c:pt idx="12">
                  <c:v>281.19</c:v>
                </c:pt>
                <c:pt idx="13">
                  <c:v>279.32</c:v>
                </c:pt>
                <c:pt idx="14">
                  <c:v>265.44</c:v>
                </c:pt>
                <c:pt idx="15">
                  <c:v>261.20999999999998</c:v>
                </c:pt>
                <c:pt idx="16">
                  <c:v>264.85000000000002</c:v>
                </c:pt>
                <c:pt idx="17">
                  <c:v>266.92</c:v>
                </c:pt>
                <c:pt idx="18">
                  <c:v>258.45</c:v>
                </c:pt>
                <c:pt idx="19">
                  <c:v>259.24</c:v>
                </c:pt>
                <c:pt idx="20">
                  <c:v>243.79</c:v>
                </c:pt>
                <c:pt idx="21">
                  <c:v>243.79</c:v>
                </c:pt>
                <c:pt idx="22">
                  <c:v>241.62</c:v>
                </c:pt>
                <c:pt idx="23">
                  <c:v>248.32</c:v>
                </c:pt>
              </c:numCache>
            </c:numRef>
          </c:val>
          <c:smooth val="0"/>
          <c:extLst>
            <c:ext xmlns:c16="http://schemas.microsoft.com/office/drawing/2014/chart" uri="{C3380CC4-5D6E-409C-BE32-E72D297353CC}">
              <c16:uniqueId val="{00000003-F604-41AD-8B04-3780D10EB1CA}"/>
            </c:ext>
          </c:extLst>
        </c:ser>
        <c:ser>
          <c:idx val="4"/>
          <c:order val="4"/>
          <c:tx>
            <c:strRef>
              <c:f>'15'!$F$5</c:f>
              <c:strCache>
                <c:ptCount val="1"/>
                <c:pt idx="0">
                  <c:v>sept-12</c:v>
                </c:pt>
              </c:strCache>
            </c:strRef>
          </c:tx>
          <c:marker>
            <c:symbol val="none"/>
          </c:marker>
          <c:cat>
            <c:numRef>
              <c:f>'15'!$A$6:$A$29</c:f>
              <c:numCache>
                <c:formatCode>m/d/yyyy</c:formatCode>
                <c:ptCount val="24"/>
                <c:pt idx="0">
                  <c:v>40787</c:v>
                </c:pt>
                <c:pt idx="1">
                  <c:v>40788</c:v>
                </c:pt>
                <c:pt idx="2">
                  <c:v>40792</c:v>
                </c:pt>
                <c:pt idx="3">
                  <c:v>40793</c:v>
                </c:pt>
                <c:pt idx="4">
                  <c:v>40794</c:v>
                </c:pt>
                <c:pt idx="5">
                  <c:v>40795</c:v>
                </c:pt>
                <c:pt idx="6">
                  <c:v>40798</c:v>
                </c:pt>
                <c:pt idx="7">
                  <c:v>40799</c:v>
                </c:pt>
                <c:pt idx="8">
                  <c:v>40800</c:v>
                </c:pt>
                <c:pt idx="9">
                  <c:v>40801</c:v>
                </c:pt>
                <c:pt idx="10">
                  <c:v>40802</c:v>
                </c:pt>
                <c:pt idx="11">
                  <c:v>40805</c:v>
                </c:pt>
                <c:pt idx="12">
                  <c:v>40806</c:v>
                </c:pt>
                <c:pt idx="13">
                  <c:v>40807</c:v>
                </c:pt>
                <c:pt idx="14">
                  <c:v>40808</c:v>
                </c:pt>
                <c:pt idx="15">
                  <c:v>40809</c:v>
                </c:pt>
                <c:pt idx="16">
                  <c:v>40812</c:v>
                </c:pt>
                <c:pt idx="17">
                  <c:v>40813</c:v>
                </c:pt>
                <c:pt idx="18">
                  <c:v>40814</c:v>
                </c:pt>
                <c:pt idx="19">
                  <c:v>40815</c:v>
                </c:pt>
                <c:pt idx="20">
                  <c:v>40816</c:v>
                </c:pt>
                <c:pt idx="21">
                  <c:v>40819</c:v>
                </c:pt>
                <c:pt idx="22">
                  <c:v>40820</c:v>
                </c:pt>
                <c:pt idx="23">
                  <c:v>40821</c:v>
                </c:pt>
              </c:numCache>
            </c:numRef>
          </c:cat>
          <c:val>
            <c:numRef>
              <c:f>'15'!$F$6:$F$29</c:f>
              <c:numCache>
                <c:formatCode>0.0</c:formatCode>
                <c:ptCount val="24"/>
                <c:pt idx="0">
                  <c:v>271.05</c:v>
                </c:pt>
                <c:pt idx="1">
                  <c:v>277.55</c:v>
                </c:pt>
                <c:pt idx="2">
                  <c:v>279.02</c:v>
                </c:pt>
                <c:pt idx="3">
                  <c:v>277.83999999999997</c:v>
                </c:pt>
                <c:pt idx="4">
                  <c:v>274</c:v>
                </c:pt>
                <c:pt idx="5">
                  <c:v>275.38</c:v>
                </c:pt>
                <c:pt idx="6">
                  <c:v>277.55</c:v>
                </c:pt>
                <c:pt idx="7">
                  <c:v>269.58</c:v>
                </c:pt>
                <c:pt idx="8">
                  <c:v>272.92</c:v>
                </c:pt>
                <c:pt idx="9">
                  <c:v>264.75</c:v>
                </c:pt>
                <c:pt idx="10">
                  <c:v>261.01</c:v>
                </c:pt>
                <c:pt idx="11">
                  <c:v>258.95</c:v>
                </c:pt>
                <c:pt idx="12">
                  <c:v>258.16000000000003</c:v>
                </c:pt>
                <c:pt idx="13">
                  <c:v>255.11</c:v>
                </c:pt>
                <c:pt idx="14">
                  <c:v>243.1</c:v>
                </c:pt>
                <c:pt idx="15">
                  <c:v>239.56</c:v>
                </c:pt>
                <c:pt idx="16">
                  <c:v>243.1</c:v>
                </c:pt>
                <c:pt idx="17">
                  <c:v>246.35</c:v>
                </c:pt>
                <c:pt idx="18">
                  <c:v>239.36</c:v>
                </c:pt>
                <c:pt idx="19">
                  <c:v>240.94</c:v>
                </c:pt>
                <c:pt idx="20">
                  <c:v>230.9</c:v>
                </c:pt>
                <c:pt idx="21">
                  <c:v>232.47</c:v>
                </c:pt>
                <c:pt idx="22">
                  <c:v>230.21</c:v>
                </c:pt>
                <c:pt idx="23">
                  <c:v>235.92</c:v>
                </c:pt>
              </c:numCache>
            </c:numRef>
          </c:val>
          <c:smooth val="0"/>
          <c:extLst>
            <c:ext xmlns:c16="http://schemas.microsoft.com/office/drawing/2014/chart" uri="{C3380CC4-5D6E-409C-BE32-E72D297353CC}">
              <c16:uniqueId val="{00000004-F604-41AD-8B04-3780D10EB1CA}"/>
            </c:ext>
          </c:extLst>
        </c:ser>
        <c:dLbls>
          <c:showLegendKey val="0"/>
          <c:showVal val="0"/>
          <c:showCatName val="0"/>
          <c:showSerName val="0"/>
          <c:showPercent val="0"/>
          <c:showBubbleSize val="0"/>
        </c:dLbls>
        <c:smooth val="0"/>
        <c:axId val="1579015680"/>
        <c:axId val="1"/>
      </c:lineChart>
      <c:dateAx>
        <c:axId val="1579015680"/>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days"/>
        <c:majorUnit val="5"/>
        <c:majorTimeUnit val="days"/>
        <c:minorUnit val="1"/>
        <c:minorTimeUnit val="days"/>
      </c:dateAx>
      <c:valAx>
        <c:axId val="1"/>
        <c:scaling>
          <c:orientation val="minMax"/>
          <c:max val="330"/>
          <c:min val="23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47145919737E-2"/>
              <c:y val="0.36269422978474436"/>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15680"/>
        <c:crosses val="autoZero"/>
        <c:crossBetween val="between"/>
      </c:valAx>
      <c:spPr>
        <a:solidFill>
          <a:srgbClr val="FFFFFF"/>
        </a:solidFill>
        <a:ln w="12700">
          <a:solidFill>
            <a:srgbClr val="808080"/>
          </a:solidFill>
          <a:prstDash val="solid"/>
        </a:ln>
      </c:spPr>
    </c:plotArea>
    <c:legend>
      <c:legendPos val="b"/>
      <c:layout>
        <c:manualLayout>
          <c:xMode val="edge"/>
          <c:yMode val="edge"/>
          <c:wMode val="edge"/>
          <c:hMode val="edge"/>
          <c:x val="8.7916010498687663E-2"/>
          <c:y val="0.79887374759269647"/>
          <c:w val="0.80076408006251132"/>
          <c:h val="0.86312149061862631"/>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2009 - 2011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411764705882"/>
          <c:y val="3.2608535044230585E-2"/>
        </c:manualLayout>
      </c:layout>
      <c:overlay val="0"/>
      <c:spPr>
        <a:noFill/>
        <a:ln w="25400">
          <a:noFill/>
        </a:ln>
      </c:spPr>
    </c:title>
    <c:autoTitleDeleted val="0"/>
    <c:plotArea>
      <c:layout>
        <c:manualLayout>
          <c:layoutTarget val="inner"/>
          <c:xMode val="edge"/>
          <c:yMode val="edge"/>
          <c:x val="0.11627906976744186"/>
          <c:y val="0.14402173913043592"/>
          <c:w val="0.81121751025991751"/>
          <c:h val="0.63224637681159845"/>
        </c:manualLayout>
      </c:layout>
      <c:barChart>
        <c:barDir val="col"/>
        <c:grouping val="clustered"/>
        <c:varyColors val="0"/>
        <c:ser>
          <c:idx val="0"/>
          <c:order val="0"/>
          <c:tx>
            <c:strRef>
              <c:f>'5'!$C$5</c:f>
              <c:strCache>
                <c:ptCount val="1"/>
                <c:pt idx="0">
                  <c:v>2009</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'5'!$C$6:$C$17</c:f>
              <c:numCache>
                <c:formatCode>#,##0</c:formatCode>
                <c:ptCount val="12"/>
                <c:pt idx="0">
                  <c:v>94867.249200000006</c:v>
                </c:pt>
                <c:pt idx="1">
                  <c:v>47286.015299999999</c:v>
                </c:pt>
                <c:pt idx="2">
                  <c:v>55381.983</c:v>
                </c:pt>
                <c:pt idx="3">
                  <c:v>45850.055</c:v>
                </c:pt>
                <c:pt idx="4">
                  <c:v>9523.1314000000002</c:v>
                </c:pt>
                <c:pt idx="5">
                  <c:v>18650.133699999998</c:v>
                </c:pt>
                <c:pt idx="6">
                  <c:v>114047.59629999999</c:v>
                </c:pt>
                <c:pt idx="7">
                  <c:v>84599.599000000002</c:v>
                </c:pt>
                <c:pt idx="8">
                  <c:v>8273.4213</c:v>
                </c:pt>
                <c:pt idx="9">
                  <c:v>117430.7795</c:v>
                </c:pt>
                <c:pt idx="10">
                  <c:v>74489.133900000001</c:v>
                </c:pt>
                <c:pt idx="11">
                  <c:v>69570.198799999998</c:v>
                </c:pt>
              </c:numCache>
            </c:numRef>
          </c:val>
          <c:extLst>
            <c:ext xmlns:c16="http://schemas.microsoft.com/office/drawing/2014/chart" uri="{C3380CC4-5D6E-409C-BE32-E72D297353CC}">
              <c16:uniqueId val="{00000000-9FBA-45D4-AABB-E69A9FC98351}"/>
            </c:ext>
          </c:extLst>
        </c:ser>
        <c:ser>
          <c:idx val="1"/>
          <c:order val="1"/>
          <c:tx>
            <c:strRef>
              <c:f>'5'!$D$5</c:f>
              <c:strCache>
                <c:ptCount val="1"/>
                <c:pt idx="0">
                  <c:v>2010</c:v>
                </c:pt>
              </c:strCache>
            </c:strRef>
          </c:tx>
          <c:invertIfNegative val="0"/>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'5'!$D$6:$D$17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1-9FBA-45D4-AABB-E69A9FC98351}"/>
            </c:ext>
          </c:extLst>
        </c:ser>
        <c:ser>
          <c:idx val="2"/>
          <c:order val="2"/>
          <c:tx>
            <c:strRef>
              <c:f>'5'!$E$5</c:f>
              <c:strCache>
                <c:ptCount val="1"/>
                <c:pt idx="0">
                  <c:v>2011</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FBA-45D4-AABB-E69A9FC98351}"/>
                </c:ext>
              </c:extLst>
            </c:dLbl>
            <c:dLbl>
              <c:idx val="1"/>
              <c:delete val="1"/>
              <c:extLst>
                <c:ext xmlns:c15="http://schemas.microsoft.com/office/drawing/2012/chart" uri="{CE6537A1-D6FC-4f65-9D91-7224C49458BB}"/>
                <c:ext xmlns:c16="http://schemas.microsoft.com/office/drawing/2014/chart" uri="{C3380CC4-5D6E-409C-BE32-E72D297353CC}">
                  <c16:uniqueId val="{00000003-9FBA-45D4-AABB-E69A9FC98351}"/>
                </c:ext>
              </c:extLst>
            </c:dLbl>
            <c:dLbl>
              <c:idx val="2"/>
              <c:delete val="1"/>
              <c:extLst>
                <c:ext xmlns:c15="http://schemas.microsoft.com/office/drawing/2012/chart" uri="{CE6537A1-D6FC-4f65-9D91-7224C49458BB}"/>
                <c:ext xmlns:c16="http://schemas.microsoft.com/office/drawing/2014/chart" uri="{C3380CC4-5D6E-409C-BE32-E72D297353CC}">
                  <c16:uniqueId val="{00000004-9FBA-45D4-AABB-E69A9FC98351}"/>
                </c:ext>
              </c:extLst>
            </c:dLbl>
            <c:dLbl>
              <c:idx val="3"/>
              <c:delete val="1"/>
              <c:extLst>
                <c:ext xmlns:c15="http://schemas.microsoft.com/office/drawing/2012/chart" uri="{CE6537A1-D6FC-4f65-9D91-7224C49458BB}"/>
                <c:ext xmlns:c16="http://schemas.microsoft.com/office/drawing/2014/chart" uri="{C3380CC4-5D6E-409C-BE32-E72D297353CC}">
                  <c16:uniqueId val="{00000005-9FBA-45D4-AABB-E69A9FC98351}"/>
                </c:ext>
              </c:extLst>
            </c:dLbl>
            <c:dLbl>
              <c:idx val="4"/>
              <c:delete val="1"/>
              <c:extLst>
                <c:ext xmlns:c15="http://schemas.microsoft.com/office/drawing/2012/chart" uri="{CE6537A1-D6FC-4f65-9D91-7224C49458BB}"/>
                <c:ext xmlns:c16="http://schemas.microsoft.com/office/drawing/2014/chart" uri="{C3380CC4-5D6E-409C-BE32-E72D297353CC}">
                  <c16:uniqueId val="{00000006-9FBA-45D4-AABB-E69A9FC98351}"/>
                </c:ext>
              </c:extLst>
            </c:dLbl>
            <c:dLbl>
              <c:idx val="5"/>
              <c:delete val="1"/>
              <c:extLst>
                <c:ext xmlns:c15="http://schemas.microsoft.com/office/drawing/2012/chart" uri="{CE6537A1-D6FC-4f65-9D91-7224C49458BB}"/>
                <c:ext xmlns:c16="http://schemas.microsoft.com/office/drawing/2014/chart" uri="{C3380CC4-5D6E-409C-BE32-E72D297353CC}">
                  <c16:uniqueId val="{00000007-9FBA-45D4-AABB-E69A9FC98351}"/>
                </c:ext>
              </c:extLst>
            </c:dLbl>
            <c:dLbl>
              <c:idx val="6"/>
              <c:delete val="1"/>
              <c:extLst>
                <c:ext xmlns:c15="http://schemas.microsoft.com/office/drawing/2012/chart" uri="{CE6537A1-D6FC-4f65-9D91-7224C49458BB}"/>
                <c:ext xmlns:c16="http://schemas.microsoft.com/office/drawing/2014/chart" uri="{C3380CC4-5D6E-409C-BE32-E72D297353CC}">
                  <c16:uniqueId val="{00000008-9FBA-45D4-AABB-E69A9FC98351}"/>
                </c:ext>
              </c:extLst>
            </c:dLbl>
            <c:dLbl>
              <c:idx val="7"/>
              <c:delete val="1"/>
              <c:extLst>
                <c:ext xmlns:c15="http://schemas.microsoft.com/office/drawing/2012/chart" uri="{CE6537A1-D6FC-4f65-9D91-7224C49458BB}"/>
                <c:ext xmlns:c16="http://schemas.microsoft.com/office/drawing/2014/chart" uri="{C3380CC4-5D6E-409C-BE32-E72D297353CC}">
                  <c16:uniqueId val="{00000009-9FBA-45D4-AABB-E69A9FC98351}"/>
                </c:ext>
              </c:extLst>
            </c:dLbl>
            <c:dLbl>
              <c:idx val="8"/>
              <c:layout>
                <c:manualLayout>
                  <c:x val="-6.0211356083006333E-3"/>
                  <c:y val="-4.3536206469030829E-2"/>
                </c:manualLayout>
              </c:layout>
              <c:spPr/>
              <c:txPr>
                <a:bodyPr/>
                <a:lstStyle/>
                <a:p>
                  <a:pPr>
                    <a:defRPr lang="es-ES" sz="1000" b="1"/>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BA-45D4-AABB-E69A9FC98351}"/>
                </c:ext>
              </c:extLst>
            </c:dLbl>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'5'!$B$6:$B$17</c:f>
              <c:strCache>
                <c:ptCount val="12"/>
                <c:pt idx="0">
                  <c:v>Ene </c:v>
                </c:pt>
                <c:pt idx="1">
                  <c:v>Feb </c:v>
                </c:pt>
                <c:pt idx="2">
                  <c:v>Mar </c:v>
                </c:pt>
                <c:pt idx="3">
                  <c:v>Abr </c:v>
                </c:pt>
                <c:pt idx="4">
                  <c:v>May </c:v>
                </c:pt>
                <c:pt idx="5">
                  <c:v>Jun </c:v>
                </c:pt>
                <c:pt idx="6">
                  <c:v>Jul </c:v>
                </c:pt>
                <c:pt idx="7">
                  <c:v>Ago </c:v>
                </c:pt>
                <c:pt idx="8">
                  <c:v>Sep </c:v>
                </c:pt>
                <c:pt idx="9">
                  <c:v>Oct </c:v>
                </c:pt>
                <c:pt idx="10">
                  <c:v>Nov </c:v>
                </c:pt>
                <c:pt idx="11">
                  <c:v>Dic </c:v>
                </c:pt>
              </c:strCache>
            </c:strRef>
          </c:cat>
          <c:val>
            <c:numRef>
              <c:f>'5'!$E$6:$E$17</c:f>
              <c:numCache>
                <c:formatCode>#,##0</c:formatCode>
                <c:ptCount val="12"/>
                <c:pt idx="0">
                  <c:v>68978.400000000009</c:v>
                </c:pt>
                <c:pt idx="1">
                  <c:v>68833.100000000006</c:v>
                </c:pt>
                <c:pt idx="2">
                  <c:v>41801.199999999997</c:v>
                </c:pt>
                <c:pt idx="3">
                  <c:v>2162.7999999999997</c:v>
                </c:pt>
                <c:pt idx="4">
                  <c:v>1758</c:v>
                </c:pt>
                <c:pt idx="5">
                  <c:v>2204.7999999999997</c:v>
                </c:pt>
                <c:pt idx="6">
                  <c:v>16447</c:v>
                </c:pt>
                <c:pt idx="7">
                  <c:v>56042.500000000007</c:v>
                </c:pt>
                <c:pt idx="8">
                  <c:v>67899.899999999994</c:v>
                </c:pt>
              </c:numCache>
            </c:numRef>
          </c:val>
          <c:extLst>
            <c:ext xmlns:c16="http://schemas.microsoft.com/office/drawing/2014/chart" uri="{C3380CC4-5D6E-409C-BE32-E72D297353CC}">
              <c16:uniqueId val="{0000000B-9FBA-45D4-AABB-E69A9FC98351}"/>
            </c:ext>
          </c:extLst>
        </c:ser>
        <c:dLbls>
          <c:showLegendKey val="0"/>
          <c:showVal val="0"/>
          <c:showCatName val="0"/>
          <c:showSerName val="0"/>
          <c:showPercent val="0"/>
          <c:showBubbleSize val="0"/>
        </c:dLbls>
        <c:gapWidth val="150"/>
        <c:axId val="1579009680"/>
        <c:axId val="1"/>
      </c:barChart>
      <c:catAx>
        <c:axId val="1579009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286350518417E-3"/>
              <c:y val="0.2817027316029940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09680"/>
        <c:crosses val="autoZero"/>
        <c:crossBetween val="between"/>
      </c:valAx>
      <c:spPr>
        <a:noFill/>
        <a:ln w="25400">
          <a:noFill/>
        </a:ln>
      </c:spPr>
    </c:plotArea>
    <c:legend>
      <c:legendPos val="b"/>
      <c:layout>
        <c:manualLayout>
          <c:xMode val="edge"/>
          <c:yMode val="edge"/>
          <c:wMode val="edge"/>
          <c:hMode val="edge"/>
          <c:x val="0.34338071994394365"/>
          <c:y val="0.89222125012151265"/>
          <c:w val="0.58981959834206243"/>
          <c:h val="0.9517771945173521"/>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2006 - 2011</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0405146725"/>
          <c:y val="3.2608853186281012E-2"/>
        </c:manualLayout>
      </c:layout>
      <c:overlay val="0"/>
      <c:spPr>
        <a:noFill/>
        <a:ln w="25400">
          <a:noFill/>
        </a:ln>
      </c:spPr>
    </c:title>
    <c:autoTitleDeleted val="0"/>
    <c:plotArea>
      <c:layout>
        <c:manualLayout>
          <c:layoutTarget val="inner"/>
          <c:xMode val="edge"/>
          <c:yMode val="edge"/>
          <c:x val="0.11627906976744186"/>
          <c:y val="0.14402173913043598"/>
          <c:w val="0.81121751025991751"/>
          <c:h val="0.63224637681159879"/>
        </c:manualLayout>
      </c:layout>
      <c:barChart>
        <c:barDir val="col"/>
        <c:grouping val="stacked"/>
        <c:varyColors val="0"/>
        <c:ser>
          <c:idx val="0"/>
          <c:order val="0"/>
          <c:tx>
            <c:strRef>
              <c:f>'6'!$B$6:$B$7</c:f>
              <c:strCache>
                <c:ptCount val="2"/>
                <c:pt idx="0">
                  <c:v>Producción</c:v>
                </c:pt>
              </c:strCache>
            </c:strRef>
          </c:tx>
          <c:invertIfNegative val="0"/>
          <c:dLbls>
            <c:dLbl>
              <c:idx val="0"/>
              <c:layout>
                <c:manualLayout>
                  <c:x val="6.2378167641325533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C6-4294-9A36-D86603172C1B}"/>
                </c:ext>
              </c:extLst>
            </c:dLbl>
            <c:dLbl>
              <c:idx val="1"/>
              <c:layout>
                <c:manualLayout>
                  <c:x val="6.4327485380117039E-2"/>
                  <c:y val="-9.8434004474273681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C6-4294-9A36-D86603172C1B}"/>
                </c:ext>
              </c:extLst>
            </c:dLbl>
            <c:dLbl>
              <c:idx val="2"/>
              <c:layout>
                <c:manualLayout>
                  <c:x val="6.4327485380117039E-2"/>
                  <c:y val="-8.9485458612975383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C6-4294-9A36-D86603172C1B}"/>
                </c:ext>
              </c:extLst>
            </c:dLbl>
            <c:dLbl>
              <c:idx val="3"/>
              <c:layout>
                <c:manualLayout>
                  <c:x val="5.8479532163742617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C6-4294-9A36-D86603172C1B}"/>
                </c:ext>
              </c:extLst>
            </c:dLbl>
            <c:dLbl>
              <c:idx val="4"/>
              <c:layout>
                <c:manualLayout>
                  <c:x val="5.8479532163742687E-2"/>
                  <c:y val="-9.3959731543624164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C6-4294-9A36-D86603172C1B}"/>
                </c:ext>
              </c:extLst>
            </c:dLbl>
            <c:dLbl>
              <c:idx val="5"/>
              <c:layout>
                <c:manualLayout>
                  <c:x val="5.8479532163742687E-2"/>
                  <c:y val="-9.8434004474273681E-2"/>
                </c:manualLayout>
              </c:layout>
              <c:spPr/>
              <c:txPr>
                <a:bodyPr/>
                <a:lstStyle/>
                <a:p>
                  <a:pPr>
                    <a:defRPr lang="es-ES" sz="900" b="1"/>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C6-4294-9A36-D86603172C1B}"/>
                </c:ext>
              </c:extLst>
            </c:dLbl>
            <c:spPr>
              <a:noFill/>
              <a:ln>
                <a:noFill/>
              </a:ln>
              <a:effectLst/>
            </c:spPr>
            <c:txPr>
              <a:bodyPr/>
              <a:lstStyle/>
              <a:p>
                <a:pPr>
                  <a:defRPr lang="es-ES"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'6'!$B$8:$B$13</c:f>
              <c:numCache>
                <c:formatCode>#,##0_);\(#,##0\)</c:formatCode>
                <c:ptCount val="6"/>
                <c:pt idx="0">
                  <c:v>1311400</c:v>
                </c:pt>
                <c:pt idx="1">
                  <c:v>1119696.54</c:v>
                </c:pt>
                <c:pt idx="2">
                  <c:v>1293088.2000000002</c:v>
                </c:pt>
                <c:pt idx="3">
                  <c:v>1261166.3</c:v>
                </c:pt>
                <c:pt idx="4">
                  <c:v>1307766.8999999999</c:v>
                </c:pt>
                <c:pt idx="5">
                  <c:v>1392125</c:v>
                </c:pt>
              </c:numCache>
            </c:numRef>
          </c:val>
          <c:extLst>
            <c:ext xmlns:c16="http://schemas.microsoft.com/office/drawing/2014/chart" uri="{C3380CC4-5D6E-409C-BE32-E72D297353CC}">
              <c16:uniqueId val="{00000006-0EC6-4294-9A36-D86603172C1B}"/>
            </c:ext>
          </c:extLst>
        </c:ser>
        <c:ser>
          <c:idx val="2"/>
          <c:order val="1"/>
          <c:tx>
            <c:strRef>
              <c:f>'6'!$D$6:$D$7</c:f>
              <c:strCache>
                <c:ptCount val="2"/>
                <c:pt idx="0">
                  <c:v>Importación</c:v>
                </c:pt>
              </c:strCache>
            </c:strRef>
          </c:tx>
          <c:invertIfNegative val="0"/>
          <c:cat>
            <c:strRef>
              <c:f>'6'!$A$8:$A$13</c:f>
              <c:strCache>
                <c:ptCount val="6"/>
                <c:pt idx="0">
                  <c:v>2006</c:v>
                </c:pt>
                <c:pt idx="1">
                  <c:v>2007</c:v>
                </c:pt>
                <c:pt idx="2">
                  <c:v>2008</c:v>
                </c:pt>
                <c:pt idx="3">
                  <c:v>2009</c:v>
                </c:pt>
                <c:pt idx="4">
                  <c:v>2010</c:v>
                </c:pt>
                <c:pt idx="5">
                  <c:v>2011 proyectado</c:v>
                </c:pt>
              </c:strCache>
            </c:strRef>
          </c:cat>
          <c:val>
            <c:numRef>
              <c:f>'6'!$D$8:$D$13</c:f>
              <c:numCache>
                <c:formatCode>#,##0_);\(#,##0\)</c:formatCode>
                <c:ptCount val="6"/>
                <c:pt idx="0">
                  <c:v>1742205.0000000002</c:v>
                </c:pt>
                <c:pt idx="1">
                  <c:v>1751929.3</c:v>
                </c:pt>
                <c:pt idx="2">
                  <c:v>1438072.6</c:v>
                </c:pt>
                <c:pt idx="3">
                  <c:v>739900.79999999993</c:v>
                </c:pt>
                <c:pt idx="4">
                  <c:v>596477.79999999993</c:v>
                </c:pt>
                <c:pt idx="5">
                  <c:v>488699</c:v>
                </c:pt>
              </c:numCache>
            </c:numRef>
          </c:val>
          <c:extLst>
            <c:ext xmlns:c16="http://schemas.microsoft.com/office/drawing/2014/chart" uri="{C3380CC4-5D6E-409C-BE32-E72D297353CC}">
              <c16:uniqueId val="{00000007-0EC6-4294-9A36-D86603172C1B}"/>
            </c:ext>
          </c:extLst>
        </c:ser>
        <c:dLbls>
          <c:showLegendKey val="0"/>
          <c:showVal val="0"/>
          <c:showCatName val="0"/>
          <c:showSerName val="0"/>
          <c:showPercent val="0"/>
          <c:showBubbleSize val="0"/>
        </c:dLbls>
        <c:gapWidth val="150"/>
        <c:overlap val="100"/>
        <c:axId val="1579024080"/>
        <c:axId val="1"/>
      </c:barChart>
      <c:lineChart>
        <c:grouping val="standard"/>
        <c:varyColors val="0"/>
        <c:ser>
          <c:idx val="5"/>
          <c:order val="2"/>
          <c:tx>
            <c:strRef>
              <c:f>'6'!$F$6:$F$7</c:f>
              <c:strCache>
                <c:ptCount val="2"/>
                <c:pt idx="0">
                  <c:v>Consumo</c:v>
                </c:pt>
                <c:pt idx="1">
                  <c:v>aparente</c:v>
                </c:pt>
              </c:strCache>
            </c:strRef>
          </c:tx>
          <c:marker>
            <c:symbol val="none"/>
          </c:marker>
          <c:dLbls>
            <c:dLbl>
              <c:idx val="0"/>
              <c:layout>
                <c:manualLayout>
                  <c:x val="-3.5087719298245612E-2"/>
                  <c:y val="-2.6845637583892881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C6-4294-9A36-D86603172C1B}"/>
                </c:ext>
              </c:extLst>
            </c:dLbl>
            <c:dLbl>
              <c:idx val="1"/>
              <c:layout>
                <c:manualLayout>
                  <c:x val="-4.0935672514619881E-2"/>
                  <c:y val="-5.3691275167785206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C6-4294-9A36-D86603172C1B}"/>
                </c:ext>
              </c:extLst>
            </c:dLbl>
            <c:dLbl>
              <c:idx val="2"/>
              <c:layout>
                <c:manualLayout>
                  <c:x val="-4.0935672514619881E-2"/>
                  <c:y val="-8.053691275167868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C6-4294-9A36-D86603172C1B}"/>
                </c:ext>
              </c:extLst>
            </c:dLbl>
            <c:dLbl>
              <c:idx val="3"/>
              <c:layout>
                <c:manualLayout>
                  <c:x val="-4.4834307992202824E-2"/>
                  <c:y val="-0.1073825503355705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C6-4294-9A36-D86603172C1B}"/>
                </c:ext>
              </c:extLst>
            </c:dLbl>
            <c:dLbl>
              <c:idx val="4"/>
              <c:layout>
                <c:manualLayout>
                  <c:x val="-4.2884990253411907E-2"/>
                  <c:y val="-5.8165548098433995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C6-4294-9A36-D86603172C1B}"/>
                </c:ext>
              </c:extLst>
            </c:dLbl>
            <c:dLbl>
              <c:idx val="5"/>
              <c:layout>
                <c:manualLayout>
                  <c:x val="-4.0935672514619881E-2"/>
                  <c:y val="-7.1588366890380312E-2"/>
                </c:manualLayout>
              </c:layout>
              <c:numFmt formatCode="#,##0" sourceLinked="0"/>
              <c:spPr/>
              <c:txPr>
                <a:bodyPr/>
                <a:lstStyle/>
                <a:p>
                  <a:pPr>
                    <a:defRPr lang="es-ES" sz="1000" b="1"/>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C6-4294-9A36-D86603172C1B}"/>
                </c:ext>
              </c:extLst>
            </c:dLbl>
            <c:numFmt formatCode="#,##0" sourceLinked="0"/>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'6'!$A$8:$A$13</c:f>
              <c:strCache>
                <c:ptCount val="6"/>
                <c:pt idx="0">
                  <c:v>2006</c:v>
                </c:pt>
                <c:pt idx="1">
                  <c:v>2007</c:v>
                </c:pt>
                <c:pt idx="2">
                  <c:v>2008</c:v>
                </c:pt>
                <c:pt idx="3">
                  <c:v>2009</c:v>
                </c:pt>
                <c:pt idx="4">
                  <c:v>2010</c:v>
                </c:pt>
                <c:pt idx="5">
                  <c:v>2011 proyectado</c:v>
                </c:pt>
              </c:strCache>
            </c:strRef>
          </c:cat>
          <c:val>
            <c:numRef>
              <c:f>'6'!$F$8:$F$13</c:f>
              <c:numCache>
                <c:formatCode>#,##0_);\(#,##0\)</c:formatCode>
                <c:ptCount val="6"/>
                <c:pt idx="0">
                  <c:v>3053605</c:v>
                </c:pt>
                <c:pt idx="1">
                  <c:v>2871625.84</c:v>
                </c:pt>
                <c:pt idx="2">
                  <c:v>2731160.8000000003</c:v>
                </c:pt>
                <c:pt idx="3">
                  <c:v>2001067.1</c:v>
                </c:pt>
                <c:pt idx="4">
                  <c:v>1904244.6999999997</c:v>
                </c:pt>
                <c:pt idx="5">
                  <c:v>1880824</c:v>
                </c:pt>
              </c:numCache>
            </c:numRef>
          </c:val>
          <c:smooth val="0"/>
          <c:extLst>
            <c:ext xmlns:c16="http://schemas.microsoft.com/office/drawing/2014/chart" uri="{C3380CC4-5D6E-409C-BE32-E72D297353CC}">
              <c16:uniqueId val="{0000000E-0EC6-4294-9A36-D86603172C1B}"/>
            </c:ext>
          </c:extLst>
        </c:ser>
        <c:dLbls>
          <c:showLegendKey val="0"/>
          <c:showVal val="0"/>
          <c:showCatName val="0"/>
          <c:showSerName val="0"/>
          <c:showPercent val="0"/>
          <c:showBubbleSize val="0"/>
        </c:dLbls>
        <c:marker val="1"/>
        <c:smooth val="0"/>
        <c:axId val="1579024080"/>
        <c:axId val="1"/>
      </c:lineChart>
      <c:catAx>
        <c:axId val="15790240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8.2088686282635725E-3"/>
              <c:y val="0.28170276695211077"/>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24080"/>
        <c:crosses val="autoZero"/>
        <c:crossBetween val="between"/>
        <c:dispUnits>
          <c:builtInUnit val="thousands"/>
        </c:dispUnits>
      </c:valAx>
      <c:spPr>
        <a:noFill/>
        <a:ln w="25400">
          <a:noFill/>
        </a:ln>
      </c:spPr>
    </c:plotArea>
    <c:legend>
      <c:legendPos val="b"/>
      <c:layout>
        <c:manualLayout>
          <c:xMode val="edge"/>
          <c:yMode val="edge"/>
          <c:wMode val="edge"/>
          <c:hMode val="edge"/>
          <c:x val="0.23426929528545773"/>
          <c:y val="0.8794810749666393"/>
          <c:w val="0.76573054683953978"/>
          <c:h val="0.94612794612794615"/>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11" r="0.75000000000000411"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 Importaciones de maíz y sus sustitutos</a:t>
            </a:r>
          </a:p>
        </c:rich>
      </c:tx>
      <c:layout>
        <c:manualLayout>
          <c:xMode val="edge"/>
          <c:yMode val="edge"/>
          <c:x val="0.22022145669291338"/>
          <c:y val="3.1707536557930259E-2"/>
        </c:manualLayout>
      </c:layout>
      <c:overlay val="0"/>
      <c:spPr>
        <a:noFill/>
        <a:ln w="25400">
          <a:noFill/>
        </a:ln>
      </c:spPr>
    </c:title>
    <c:autoTitleDeleted val="0"/>
    <c:plotArea>
      <c:layout>
        <c:manualLayout>
          <c:layoutTarget val="inner"/>
          <c:xMode val="edge"/>
          <c:yMode val="edge"/>
          <c:x val="0.16047167537310217"/>
          <c:y val="0.15069642120929541"/>
          <c:w val="0.77223298415131736"/>
          <c:h val="0.61103544650775365"/>
        </c:manualLayout>
      </c:layout>
      <c:barChart>
        <c:barDir val="col"/>
        <c:grouping val="clustered"/>
        <c:varyColors val="0"/>
        <c:ser>
          <c:idx val="0"/>
          <c:order val="0"/>
          <c:tx>
            <c:strRef>
              <c:f>'7'!$B$7</c:f>
              <c:strCache>
                <c:ptCount val="1"/>
                <c:pt idx="0">
                  <c:v>Maíz grano</c:v>
                </c:pt>
              </c:strCache>
            </c:strRef>
          </c:tx>
          <c:spPr>
            <a:solidFill>
              <a:srgbClr val="FFCC00"/>
            </a:solidFill>
            <a:ln w="25400">
              <a:solidFill>
                <a:srgbClr val="FFCC00"/>
              </a:solidFill>
              <a:prstDash val="solid"/>
            </a:ln>
          </c:spPr>
          <c:invertIfNegative val="0"/>
          <c:cat>
            <c:strRef>
              <c:f>'7'!$A$8:$A$14</c:f>
              <c:strCache>
                <c:ptCount val="7"/>
                <c:pt idx="0">
                  <c:v>2006</c:v>
                </c:pt>
                <c:pt idx="1">
                  <c:v>2007</c:v>
                </c:pt>
                <c:pt idx="2">
                  <c:v>2008</c:v>
                </c:pt>
                <c:pt idx="3">
                  <c:v>2009</c:v>
                </c:pt>
                <c:pt idx="4">
                  <c:v>2010</c:v>
                </c:pt>
                <c:pt idx="5">
                  <c:v>A sep 2011</c:v>
                </c:pt>
                <c:pt idx="6">
                  <c:v>A sep 2010</c:v>
                </c:pt>
              </c:strCache>
            </c:strRef>
          </c:cat>
          <c:val>
            <c:numRef>
              <c:f>'7'!$B$8:$B$14</c:f>
              <c:numCache>
                <c:formatCode>#,##0</c:formatCode>
                <c:ptCount val="7"/>
                <c:pt idx="0">
                  <c:v>1742205.0000000002</c:v>
                </c:pt>
                <c:pt idx="1">
                  <c:v>1751929.3</c:v>
                </c:pt>
                <c:pt idx="2">
                  <c:v>1438072.6</c:v>
                </c:pt>
                <c:pt idx="3">
                  <c:v>739900.79999999993</c:v>
                </c:pt>
                <c:pt idx="4">
                  <c:v>596477.79999999993</c:v>
                </c:pt>
                <c:pt idx="5">
                  <c:v>326127.69999999995</c:v>
                </c:pt>
                <c:pt idx="6">
                  <c:v>398053</c:v>
                </c:pt>
              </c:numCache>
            </c:numRef>
          </c:val>
          <c:extLst>
            <c:ext xmlns:c16="http://schemas.microsoft.com/office/drawing/2014/chart" uri="{C3380CC4-5D6E-409C-BE32-E72D297353CC}">
              <c16:uniqueId val="{00000000-A3B3-4DA3-921A-240438F55245}"/>
            </c:ext>
          </c:extLst>
        </c:ser>
        <c:ser>
          <c:idx val="1"/>
          <c:order val="1"/>
          <c:tx>
            <c:strRef>
              <c:f>'7'!$C$7</c:f>
              <c:strCache>
                <c:ptCount val="1"/>
                <c:pt idx="0">
                  <c:v>Maíz partido</c:v>
                </c:pt>
              </c:strCache>
            </c:strRef>
          </c:tx>
          <c:spPr>
            <a:solidFill>
              <a:schemeClr val="accent3">
                <a:lumMod val="75000"/>
              </a:schemeClr>
            </a:solidFill>
            <a:ln w="25400">
              <a:solidFill>
                <a:schemeClr val="accent3">
                  <a:lumMod val="75000"/>
                </a:schemeClr>
              </a:solidFill>
              <a:prstDash val="solid"/>
            </a:ln>
          </c:spPr>
          <c:invertIfNegative val="0"/>
          <c:cat>
            <c:strRef>
              <c:f>'7'!$A$8:$A$14</c:f>
              <c:strCache>
                <c:ptCount val="7"/>
                <c:pt idx="0">
                  <c:v>2006</c:v>
                </c:pt>
                <c:pt idx="1">
                  <c:v>2007</c:v>
                </c:pt>
                <c:pt idx="2">
                  <c:v>2008</c:v>
                </c:pt>
                <c:pt idx="3">
                  <c:v>2009</c:v>
                </c:pt>
                <c:pt idx="4">
                  <c:v>2010</c:v>
                </c:pt>
                <c:pt idx="5">
                  <c:v>A sep 2011</c:v>
                </c:pt>
                <c:pt idx="6">
                  <c:v>A sep 2010</c:v>
                </c:pt>
              </c:strCache>
            </c:strRef>
          </c:cat>
          <c:val>
            <c:numRef>
              <c:f>'7'!$C$8:$C$14</c:f>
              <c:numCache>
                <c:formatCode>#,##0</c:formatCode>
                <c:ptCount val="7"/>
                <c:pt idx="0">
                  <c:v>413.83199999999999</c:v>
                </c:pt>
                <c:pt idx="1">
                  <c:v>910.94299999999998</c:v>
                </c:pt>
                <c:pt idx="2">
                  <c:v>40674.317999999999</c:v>
                </c:pt>
                <c:pt idx="3">
                  <c:v>89868.546000000002</c:v>
                </c:pt>
                <c:pt idx="4">
                  <c:v>186057.81700000001</c:v>
                </c:pt>
                <c:pt idx="5">
                  <c:v>161465.5</c:v>
                </c:pt>
                <c:pt idx="6">
                  <c:v>129117.7</c:v>
                </c:pt>
              </c:numCache>
            </c:numRef>
          </c:val>
          <c:extLst>
            <c:ext xmlns:c16="http://schemas.microsoft.com/office/drawing/2014/chart" uri="{C3380CC4-5D6E-409C-BE32-E72D297353CC}">
              <c16:uniqueId val="{00000001-A3B3-4DA3-921A-240438F55245}"/>
            </c:ext>
          </c:extLst>
        </c:ser>
        <c:ser>
          <c:idx val="5"/>
          <c:order val="2"/>
          <c:tx>
            <c:strRef>
              <c:f>'7'!$D$7</c:f>
              <c:strCache>
                <c:ptCount val="1"/>
                <c:pt idx="0">
                  <c:v>Sorgo</c:v>
                </c:pt>
              </c:strCache>
            </c:strRef>
          </c:tx>
          <c:spPr>
            <a:solidFill>
              <a:srgbClr val="FF0000"/>
            </a:solidFill>
            <a:ln>
              <a:solidFill>
                <a:srgbClr val="FF0000"/>
              </a:solidFill>
            </a:ln>
          </c:spPr>
          <c:invertIfNegative val="0"/>
          <c:cat>
            <c:strRef>
              <c:f>'7'!$A$8:$A$14</c:f>
              <c:strCache>
                <c:ptCount val="7"/>
                <c:pt idx="0">
                  <c:v>2006</c:v>
                </c:pt>
                <c:pt idx="1">
                  <c:v>2007</c:v>
                </c:pt>
                <c:pt idx="2">
                  <c:v>2008</c:v>
                </c:pt>
                <c:pt idx="3">
                  <c:v>2009</c:v>
                </c:pt>
                <c:pt idx="4">
                  <c:v>2010</c:v>
                </c:pt>
                <c:pt idx="5">
                  <c:v>A sep 2011</c:v>
                </c:pt>
                <c:pt idx="6">
                  <c:v>A sep 2010</c:v>
                </c:pt>
              </c:strCache>
            </c:strRef>
          </c:cat>
          <c:val>
            <c:numRef>
              <c:f>'7'!$D$8:$D$14</c:f>
              <c:numCache>
                <c:formatCode>#,##0</c:formatCode>
                <c:ptCount val="7"/>
                <c:pt idx="0">
                  <c:v>64797.075100000002</c:v>
                </c:pt>
                <c:pt idx="1">
                  <c:v>130595.643</c:v>
                </c:pt>
                <c:pt idx="2">
                  <c:v>313357.01439999999</c:v>
                </c:pt>
                <c:pt idx="3">
                  <c:v>536382.75930000003</c:v>
                </c:pt>
                <c:pt idx="4">
                  <c:v>622617.75210000004</c:v>
                </c:pt>
                <c:pt idx="5">
                  <c:v>476283.8</c:v>
                </c:pt>
                <c:pt idx="6">
                  <c:v>419149.4</c:v>
                </c:pt>
              </c:numCache>
            </c:numRef>
          </c:val>
          <c:extLst>
            <c:ext xmlns:c16="http://schemas.microsoft.com/office/drawing/2014/chart" uri="{C3380CC4-5D6E-409C-BE32-E72D297353CC}">
              <c16:uniqueId val="{00000002-A3B3-4DA3-921A-240438F55245}"/>
            </c:ext>
          </c:extLst>
        </c:ser>
        <c:ser>
          <c:idx val="2"/>
          <c:order val="3"/>
          <c:tx>
            <c:strRef>
              <c:f>'7'!$E$7</c:f>
              <c:strCache>
                <c:ptCount val="1"/>
                <c:pt idx="0">
                  <c:v>Alimentos preparados</c:v>
                </c:pt>
              </c:strCache>
            </c:strRef>
          </c:tx>
          <c:spPr>
            <a:solidFill>
              <a:srgbClr val="00B0F0"/>
            </a:solidFill>
            <a:ln>
              <a:solidFill>
                <a:srgbClr val="00B0F0"/>
              </a:solidFill>
            </a:ln>
          </c:spPr>
          <c:invertIfNegative val="0"/>
          <c:cat>
            <c:strRef>
              <c:f>'7'!$A$8:$A$14</c:f>
              <c:strCache>
                <c:ptCount val="7"/>
                <c:pt idx="0">
                  <c:v>2006</c:v>
                </c:pt>
                <c:pt idx="1">
                  <c:v>2007</c:v>
                </c:pt>
                <c:pt idx="2">
                  <c:v>2008</c:v>
                </c:pt>
                <c:pt idx="3">
                  <c:v>2009</c:v>
                </c:pt>
                <c:pt idx="4">
                  <c:v>2010</c:v>
                </c:pt>
                <c:pt idx="5">
                  <c:v>A sep 2011</c:v>
                </c:pt>
                <c:pt idx="6">
                  <c:v>A sep 2010</c:v>
                </c:pt>
              </c:strCache>
            </c:strRef>
          </c:cat>
          <c:val>
            <c:numRef>
              <c:f>'7'!$E$8:$E$14</c:f>
              <c:numCache>
                <c:formatCode>#,##0</c:formatCode>
                <c:ptCount val="7"/>
                <c:pt idx="0">
                  <c:v>128116.8048</c:v>
                </c:pt>
                <c:pt idx="1">
                  <c:v>249909.30650000001</c:v>
                </c:pt>
                <c:pt idx="2">
                  <c:v>349226.17989999999</c:v>
                </c:pt>
                <c:pt idx="3">
                  <c:v>429610.59470000002</c:v>
                </c:pt>
                <c:pt idx="4">
                  <c:v>537348.87570000009</c:v>
                </c:pt>
                <c:pt idx="5">
                  <c:v>362060.7</c:v>
                </c:pt>
                <c:pt idx="6">
                  <c:v>417835.1</c:v>
                </c:pt>
              </c:numCache>
            </c:numRef>
          </c:val>
          <c:extLst>
            <c:ext xmlns:c16="http://schemas.microsoft.com/office/drawing/2014/chart" uri="{C3380CC4-5D6E-409C-BE32-E72D297353CC}">
              <c16:uniqueId val="{00000003-A3B3-4DA3-921A-240438F55245}"/>
            </c:ext>
          </c:extLst>
        </c:ser>
        <c:dLbls>
          <c:showLegendKey val="0"/>
          <c:showVal val="0"/>
          <c:showCatName val="0"/>
          <c:showSerName val="0"/>
          <c:showPercent val="0"/>
          <c:showBubbleSize val="0"/>
        </c:dLbls>
        <c:gapWidth val="150"/>
        <c:axId val="1579032480"/>
        <c:axId val="1"/>
      </c:barChart>
      <c:catAx>
        <c:axId val="157903248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2.2160597112860891E-2"/>
              <c:y val="0.38780464941882264"/>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32480"/>
        <c:crosses val="autoZero"/>
        <c:crossBetween val="between"/>
        <c:dispUnits>
          <c:builtInUnit val="thousands"/>
        </c:dispUnits>
      </c:valAx>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5. Costo promedio ponderado de importaciones de maíz y sus sustitutos</a:t>
            </a:r>
          </a:p>
        </c:rich>
      </c:tx>
      <c:layout>
        <c:manualLayout>
          <c:xMode val="edge"/>
          <c:yMode val="edge"/>
          <c:x val="0.22022153728406771"/>
          <c:y val="3.1707536557930259E-2"/>
        </c:manualLayout>
      </c:layout>
      <c:overlay val="0"/>
      <c:spPr>
        <a:noFill/>
        <a:ln w="25400">
          <a:noFill/>
        </a:ln>
      </c:spPr>
    </c:title>
    <c:autoTitleDeleted val="0"/>
    <c:plotArea>
      <c:layout>
        <c:manualLayout>
          <c:layoutTarget val="inner"/>
          <c:xMode val="edge"/>
          <c:yMode val="edge"/>
          <c:x val="0.16047167537310217"/>
          <c:y val="0.15069642120929541"/>
          <c:w val="0.55666104786755033"/>
          <c:h val="0.60648482079671751"/>
        </c:manualLayout>
      </c:layout>
      <c:lineChart>
        <c:grouping val="standard"/>
        <c:varyColors val="0"/>
        <c:ser>
          <c:idx val="0"/>
          <c:order val="0"/>
          <c:tx>
            <c:strRef>
              <c:f>'8'!$C$7</c:f>
              <c:strCache>
                <c:ptCount val="1"/>
                <c:pt idx="0">
                  <c:v>Maíz grano</c:v>
                </c:pt>
              </c:strCache>
            </c:strRef>
          </c:tx>
          <c:spPr>
            <a:ln w="38100">
              <a:solidFill>
                <a:srgbClr val="FFC000"/>
              </a:solidFill>
              <a:prstDash val="solid"/>
            </a:ln>
          </c:spPr>
          <c:marker>
            <c:symbol val="none"/>
          </c:marker>
          <c:cat>
            <c:strRef>
              <c:f>'8'!$B$8:$B$13</c:f>
              <c:strCache>
                <c:ptCount val="6"/>
                <c:pt idx="0">
                  <c:v>2006</c:v>
                </c:pt>
                <c:pt idx="1">
                  <c:v>2007</c:v>
                </c:pt>
                <c:pt idx="2">
                  <c:v>2008</c:v>
                </c:pt>
                <c:pt idx="3">
                  <c:v>2009</c:v>
                </c:pt>
                <c:pt idx="4">
                  <c:v>2010</c:v>
                </c:pt>
                <c:pt idx="5">
                  <c:v>A sep 2011</c:v>
                </c:pt>
              </c:strCache>
            </c:strRef>
          </c:cat>
          <c:val>
            <c:numRef>
              <c:f>'8'!$C$8:$C$13</c:f>
              <c:numCache>
                <c:formatCode>#,##0</c:formatCode>
                <c:ptCount val="6"/>
                <c:pt idx="0">
                  <c:v>138.77822322860973</c:v>
                </c:pt>
                <c:pt idx="1">
                  <c:v>201.65488789987128</c:v>
                </c:pt>
                <c:pt idx="2">
                  <c:v>277.45408778388514</c:v>
                </c:pt>
                <c:pt idx="3">
                  <c:v>195.08868878098255</c:v>
                </c:pt>
                <c:pt idx="4">
                  <c:v>232.34385001420006</c:v>
                </c:pt>
                <c:pt idx="5">
                  <c:v>320.1218418429346</c:v>
                </c:pt>
              </c:numCache>
            </c:numRef>
          </c:val>
          <c:smooth val="0"/>
          <c:extLst>
            <c:ext xmlns:c16="http://schemas.microsoft.com/office/drawing/2014/chart" uri="{C3380CC4-5D6E-409C-BE32-E72D297353CC}">
              <c16:uniqueId val="{00000000-CA7D-4709-BA0B-056C30083097}"/>
            </c:ext>
          </c:extLst>
        </c:ser>
        <c:ser>
          <c:idx val="1"/>
          <c:order val="1"/>
          <c:tx>
            <c:strRef>
              <c:f>'8'!$D$7</c:f>
              <c:strCache>
                <c:ptCount val="1"/>
                <c:pt idx="0">
                  <c:v>Maíz partido</c:v>
                </c:pt>
              </c:strCache>
            </c:strRef>
          </c:tx>
          <c:spPr>
            <a:ln w="38100">
              <a:solidFill>
                <a:srgbClr val="00B050"/>
              </a:solidFill>
              <a:prstDash val="solid"/>
            </a:ln>
          </c:spPr>
          <c:marker>
            <c:symbol val="none"/>
          </c:marker>
          <c:cat>
            <c:strRef>
              <c:f>'8'!$B$8:$B$13</c:f>
              <c:strCache>
                <c:ptCount val="6"/>
                <c:pt idx="0">
                  <c:v>2006</c:v>
                </c:pt>
                <c:pt idx="1">
                  <c:v>2007</c:v>
                </c:pt>
                <c:pt idx="2">
                  <c:v>2008</c:v>
                </c:pt>
                <c:pt idx="3">
                  <c:v>2009</c:v>
                </c:pt>
                <c:pt idx="4">
                  <c:v>2010</c:v>
                </c:pt>
                <c:pt idx="5">
                  <c:v>A sep 2011</c:v>
                </c:pt>
              </c:strCache>
            </c:strRef>
          </c:cat>
          <c:val>
            <c:numRef>
              <c:f>'8'!$D$8:$D$13</c:f>
              <c:numCache>
                <c:formatCode>#,##0</c:formatCode>
                <c:ptCount val="6"/>
                <c:pt idx="0">
                  <c:v>144.15559937365887</c:v>
                </c:pt>
                <c:pt idx="1">
                  <c:v>200.08288114624079</c:v>
                </c:pt>
                <c:pt idx="2">
                  <c:v>247.57730172636212</c:v>
                </c:pt>
                <c:pt idx="3">
                  <c:v>185.10418984635623</c:v>
                </c:pt>
                <c:pt idx="4">
                  <c:v>204.19567375661512</c:v>
                </c:pt>
                <c:pt idx="5">
                  <c:v>277.25179682346999</c:v>
                </c:pt>
              </c:numCache>
            </c:numRef>
          </c:val>
          <c:smooth val="0"/>
          <c:extLst>
            <c:ext xmlns:c16="http://schemas.microsoft.com/office/drawing/2014/chart" uri="{C3380CC4-5D6E-409C-BE32-E72D297353CC}">
              <c16:uniqueId val="{00000001-CA7D-4709-BA0B-056C30083097}"/>
            </c:ext>
          </c:extLst>
        </c:ser>
        <c:ser>
          <c:idx val="5"/>
          <c:order val="2"/>
          <c:tx>
            <c:strRef>
              <c:f>'8'!$E$7</c:f>
              <c:strCache>
                <c:ptCount val="1"/>
                <c:pt idx="0">
                  <c:v>Sorgo</c:v>
                </c:pt>
              </c:strCache>
            </c:strRef>
          </c:tx>
          <c:spPr>
            <a:ln>
              <a:solidFill>
                <a:srgbClr val="FF0000"/>
              </a:solidFill>
            </a:ln>
          </c:spPr>
          <c:marker>
            <c:symbol val="none"/>
          </c:marker>
          <c:cat>
            <c:strRef>
              <c:f>'8'!$B$8:$B$13</c:f>
              <c:strCache>
                <c:ptCount val="6"/>
                <c:pt idx="0">
                  <c:v>2006</c:v>
                </c:pt>
                <c:pt idx="1">
                  <c:v>2007</c:v>
                </c:pt>
                <c:pt idx="2">
                  <c:v>2008</c:v>
                </c:pt>
                <c:pt idx="3">
                  <c:v>2009</c:v>
                </c:pt>
                <c:pt idx="4">
                  <c:v>2010</c:v>
                </c:pt>
                <c:pt idx="5">
                  <c:v>A sep 2011</c:v>
                </c:pt>
              </c:strCache>
            </c:strRef>
          </c:cat>
          <c:val>
            <c:numRef>
              <c:f>'8'!$E$8:$E$13</c:f>
              <c:numCache>
                <c:formatCode>#,##0</c:formatCode>
                <c:ptCount val="6"/>
                <c:pt idx="0">
                  <c:v>126.12196287236426</c:v>
                </c:pt>
                <c:pt idx="1">
                  <c:v>150.60633071809295</c:v>
                </c:pt>
                <c:pt idx="2">
                  <c:v>253.14043743965419</c:v>
                </c:pt>
                <c:pt idx="3">
                  <c:v>152.62385690180776</c:v>
                </c:pt>
                <c:pt idx="4">
                  <c:v>178.25964667029609</c:v>
                </c:pt>
                <c:pt idx="5">
                  <c:v>253.17531270221667</c:v>
                </c:pt>
              </c:numCache>
            </c:numRef>
          </c:val>
          <c:smooth val="0"/>
          <c:extLst>
            <c:ext xmlns:c16="http://schemas.microsoft.com/office/drawing/2014/chart" uri="{C3380CC4-5D6E-409C-BE32-E72D297353CC}">
              <c16:uniqueId val="{00000002-CA7D-4709-BA0B-056C30083097}"/>
            </c:ext>
          </c:extLst>
        </c:ser>
        <c:ser>
          <c:idx val="2"/>
          <c:order val="3"/>
          <c:tx>
            <c:strRef>
              <c:f>'8'!$F$7</c:f>
              <c:strCache>
                <c:ptCount val="1"/>
                <c:pt idx="0">
                  <c:v>Alimentos preparados</c:v>
                </c:pt>
              </c:strCache>
            </c:strRef>
          </c:tx>
          <c:spPr>
            <a:ln>
              <a:solidFill>
                <a:srgbClr val="00B0F0"/>
              </a:solidFill>
            </a:ln>
          </c:spPr>
          <c:marker>
            <c:symbol val="none"/>
          </c:marker>
          <c:cat>
            <c:strRef>
              <c:f>'8'!$B$8:$B$13</c:f>
              <c:strCache>
                <c:ptCount val="6"/>
                <c:pt idx="0">
                  <c:v>2006</c:v>
                </c:pt>
                <c:pt idx="1">
                  <c:v>2007</c:v>
                </c:pt>
                <c:pt idx="2">
                  <c:v>2008</c:v>
                </c:pt>
                <c:pt idx="3">
                  <c:v>2009</c:v>
                </c:pt>
                <c:pt idx="4">
                  <c:v>2010</c:v>
                </c:pt>
                <c:pt idx="5">
                  <c:v>A sep 2011</c:v>
                </c:pt>
              </c:strCache>
            </c:strRef>
          </c:cat>
          <c:val>
            <c:numRef>
              <c:f>'8'!$F$8:$F$13</c:f>
              <c:numCache>
                <c:formatCode>#,##0</c:formatCode>
                <c:ptCount val="6"/>
                <c:pt idx="0">
                  <c:v>416.86592155785638</c:v>
                </c:pt>
                <c:pt idx="1">
                  <c:v>384.58565167520084</c:v>
                </c:pt>
                <c:pt idx="2">
                  <c:v>450.74842740906439</c:v>
                </c:pt>
                <c:pt idx="3">
                  <c:v>412.20974199591825</c:v>
                </c:pt>
                <c:pt idx="4">
                  <c:v>449.00439158023153</c:v>
                </c:pt>
                <c:pt idx="5">
                  <c:v>559.60616548551116</c:v>
                </c:pt>
              </c:numCache>
            </c:numRef>
          </c:val>
          <c:smooth val="0"/>
          <c:extLst>
            <c:ext xmlns:c16="http://schemas.microsoft.com/office/drawing/2014/chart" uri="{C3380CC4-5D6E-409C-BE32-E72D297353CC}">
              <c16:uniqueId val="{00000003-CA7D-4709-BA0B-056C30083097}"/>
            </c:ext>
          </c:extLst>
        </c:ser>
        <c:dLbls>
          <c:showLegendKey val="0"/>
          <c:showVal val="0"/>
          <c:showCatName val="0"/>
          <c:showSerName val="0"/>
          <c:showPercent val="0"/>
          <c:showBubbleSize val="0"/>
        </c:dLbls>
        <c:smooth val="0"/>
        <c:axId val="1579025280"/>
        <c:axId val="1"/>
      </c:lineChart>
      <c:catAx>
        <c:axId val="157902528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US$ / tonelada CIF</a:t>
                </a:r>
              </a:p>
            </c:rich>
          </c:tx>
          <c:layout>
            <c:manualLayout>
              <c:xMode val="edge"/>
              <c:yMode val="edge"/>
              <c:x val="2.2160383676287691E-2"/>
              <c:y val="0.3878050243719534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579025280"/>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71179771308301198"/>
          <c:y val="0.15974128233970755"/>
          <c:w val="0.9788921471979235"/>
          <c:h val="0.78931196100487433"/>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89" r="0.75000000000000389"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octubre 2011 (millones de toneladas)</a:t>
            </a:r>
          </a:p>
        </c:rich>
      </c:tx>
      <c:layout>
        <c:manualLayout>
          <c:xMode val="edge"/>
          <c:yMode val="edge"/>
          <c:x val="0.18448727293003397"/>
          <c:y val="2.1367745698454361E-2"/>
        </c:manualLayout>
      </c:layout>
      <c:overlay val="0"/>
    </c:title>
    <c:autoTitleDeleted val="0"/>
    <c:plotArea>
      <c:layout>
        <c:manualLayout>
          <c:layoutTarget val="inner"/>
          <c:xMode val="edge"/>
          <c:yMode val="edge"/>
          <c:x val="9.7731405655891598E-2"/>
          <c:y val="0.21214358320816834"/>
          <c:w val="0.70631645120722186"/>
          <c:h val="0.55963254593175848"/>
        </c:manualLayout>
      </c:layout>
      <c:lineChart>
        <c:grouping val="standard"/>
        <c:varyColors val="0"/>
        <c:ser>
          <c:idx val="1"/>
          <c:order val="0"/>
          <c:tx>
            <c:strRef>
              <c:f>'9'!$C$5</c:f>
              <c:strCache>
                <c:ptCount val="1"/>
                <c:pt idx="0">
                  <c:v>Producción</c:v>
                </c:pt>
              </c:strCache>
            </c:strRef>
          </c:tx>
          <c:marker>
            <c:symbol val="circle"/>
            <c:size val="5"/>
          </c:marker>
          <c:dLbls>
            <c:dLbl>
              <c:idx val="0"/>
              <c:layout>
                <c:manualLayout>
                  <c:x val="-4.2066154774131503E-2"/>
                  <c:y val="6.344816272965876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F-4395-B88A-0205923B87F4}"/>
                </c:ext>
              </c:extLst>
            </c:dLbl>
            <c:dLbl>
              <c:idx val="1"/>
              <c:layout>
                <c:manualLayout>
                  <c:x val="-4.5033175200925972E-2"/>
                  <c:y val="8.795603674540709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EF-4395-B88A-0205923B87F4}"/>
                </c:ext>
              </c:extLst>
            </c:dLbl>
            <c:dLbl>
              <c:idx val="2"/>
              <c:layout>
                <c:manualLayout>
                  <c:x val="-3.0044731588038682E-2"/>
                  <c:y val="6.17916612882411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F-4395-B88A-0205923B87F4}"/>
                </c:ext>
              </c:extLst>
            </c:dLbl>
            <c:dLbl>
              <c:idx val="3"/>
              <c:layout>
                <c:manualLayout>
                  <c:x val="-3.4688033197181847E-2"/>
                  <c:y val="6.247733144610710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F-4395-B88A-0205923B87F4}"/>
                </c:ext>
              </c:extLst>
            </c:dLbl>
            <c:dLbl>
              <c:idx val="4"/>
              <c:layout>
                <c:manualLayout>
                  <c:x val="-3.7097337191825723E-2"/>
                  <c:y val="-5.409893435451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F-4395-B88A-0205923B87F4}"/>
                </c:ext>
              </c:extLst>
            </c:dLbl>
            <c:dLbl>
              <c:idx val="5"/>
              <c:layout>
                <c:manualLayout>
                  <c:x val="-4.3934944029432314E-2"/>
                  <c:y val="-4.641395235431676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F-4395-B88A-0205923B87F4}"/>
                </c:ext>
              </c:extLst>
            </c:dLbl>
            <c:dLbl>
              <c:idx val="6"/>
              <c:layout>
                <c:manualLayout>
                  <c:x val="-3.7097337191825799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F-4395-B88A-0205923B87F4}"/>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'9'!$A$6:$A$8</c:f>
              <c:strCache>
                <c:ptCount val="3"/>
                <c:pt idx="0">
                  <c:v>2009/10</c:v>
                </c:pt>
                <c:pt idx="1">
                  <c:v>2010/11 estimado</c:v>
                </c:pt>
                <c:pt idx="2">
                  <c:v>2011/12 proyectado</c:v>
                </c:pt>
              </c:strCache>
            </c:strRef>
          </c:cat>
          <c:val>
            <c:numRef>
              <c:f>'9'!$C$6:$C$8</c:f>
              <c:numCache>
                <c:formatCode>#,##0.00</c:formatCode>
                <c:ptCount val="3"/>
                <c:pt idx="0">
                  <c:v>819.42</c:v>
                </c:pt>
                <c:pt idx="1">
                  <c:v>828.29</c:v>
                </c:pt>
                <c:pt idx="2">
                  <c:v>860.09</c:v>
                </c:pt>
              </c:numCache>
            </c:numRef>
          </c:val>
          <c:smooth val="0"/>
          <c:extLst>
            <c:ext xmlns:c16="http://schemas.microsoft.com/office/drawing/2014/chart" uri="{C3380CC4-5D6E-409C-BE32-E72D297353CC}">
              <c16:uniqueId val="{00000007-8FEF-4395-B88A-0205923B87F4}"/>
            </c:ext>
          </c:extLst>
        </c:ser>
        <c:ser>
          <c:idx val="0"/>
          <c:order val="1"/>
          <c:tx>
            <c:strRef>
              <c:f>'9'!$D$5</c:f>
              <c:strCache>
                <c:ptCount val="1"/>
                <c:pt idx="0">
                  <c:v>Demanda</c:v>
                </c:pt>
              </c:strCache>
            </c:strRef>
          </c:tx>
          <c:spPr>
            <a:ln>
              <a:prstDash val="sysDash"/>
            </a:ln>
          </c:spPr>
          <c:dLbls>
            <c:dLbl>
              <c:idx val="0"/>
              <c:layout>
                <c:manualLayout>
                  <c:x val="-4.6932068274074375E-2"/>
                  <c:y val="-8.527376786235048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F-4395-B88A-0205923B87F4}"/>
                </c:ext>
              </c:extLst>
            </c:dLbl>
            <c:dLbl>
              <c:idx val="1"/>
              <c:layout>
                <c:manualLayout>
                  <c:x val="-4.4472864804943231E-2"/>
                  <c:y val="-5.881488772236806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F-4395-B88A-0205923B87F4}"/>
                </c:ext>
              </c:extLst>
            </c:dLbl>
            <c:dLbl>
              <c:idx val="2"/>
              <c:layout>
                <c:manualLayout>
                  <c:x val="-3.2609130171375643E-2"/>
                  <c:y val="-5.15278560212547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F-4395-B88A-0205923B87F4}"/>
                </c:ext>
              </c:extLst>
            </c:dLbl>
            <c:dLbl>
              <c:idx val="3"/>
              <c:layout>
                <c:manualLayout>
                  <c:x val="-3.3005624508767185E-2"/>
                  <c:y val="-4.30133216211720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F-4395-B88A-0205923B87F4}"/>
                </c:ext>
              </c:extLst>
            </c:dLbl>
            <c:dLbl>
              <c:idx val="4"/>
              <c:layout>
                <c:manualLayout>
                  <c:x val="-3.4188034188034191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F-4395-B88A-0205923B87F4}"/>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F-4395-B88A-0205923B87F4}"/>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F-4395-B88A-0205923B87F4}"/>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'9'!$A$6:$A$8</c:f>
              <c:strCache>
                <c:ptCount val="3"/>
                <c:pt idx="0">
                  <c:v>2009/10</c:v>
                </c:pt>
                <c:pt idx="1">
                  <c:v>2010/11 estimado</c:v>
                </c:pt>
                <c:pt idx="2">
                  <c:v>2011/12 proyectado</c:v>
                </c:pt>
              </c:strCache>
            </c:strRef>
          </c:cat>
          <c:val>
            <c:numRef>
              <c:f>'9'!$D$6:$D$8</c:f>
              <c:numCache>
                <c:formatCode>#,##0.00</c:formatCode>
                <c:ptCount val="3"/>
                <c:pt idx="0">
                  <c:v>822.69</c:v>
                </c:pt>
                <c:pt idx="1">
                  <c:v>842.42</c:v>
                </c:pt>
                <c:pt idx="2">
                  <c:v>866.66</c:v>
                </c:pt>
              </c:numCache>
            </c:numRef>
          </c:val>
          <c:smooth val="0"/>
          <c:extLst>
            <c:ext xmlns:c16="http://schemas.microsoft.com/office/drawing/2014/chart" uri="{C3380CC4-5D6E-409C-BE32-E72D297353CC}">
              <c16:uniqueId val="{0000000F-8FEF-4395-B88A-0205923B87F4}"/>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579018080"/>
        <c:axId val="1"/>
      </c:lineChart>
      <c:catAx>
        <c:axId val="1579018080"/>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8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579018080"/>
        <c:crosses val="autoZero"/>
        <c:crossBetween val="between"/>
      </c:valAx>
    </c:plotArea>
    <c:legend>
      <c:legendPos val="b"/>
      <c:layout>
        <c:manualLayout>
          <c:xMode val="edge"/>
          <c:yMode val="edge"/>
          <c:wMode val="edge"/>
          <c:hMode val="edge"/>
          <c:x val="0.78571254465725926"/>
          <c:y val="0.30127260134149897"/>
          <c:w val="0.99643681869053169"/>
          <c:h val="0.647121245261009"/>
        </c:manualLayout>
      </c:layout>
      <c:overlay val="0"/>
      <c:txPr>
        <a:bodyPr/>
        <a:lstStyle/>
        <a:p>
          <a:pPr>
            <a:defRPr sz="67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2011/12 (millones de toneladas)</a:t>
            </a:r>
          </a:p>
        </c:rich>
      </c:tx>
      <c:layout>
        <c:manualLayout>
          <c:xMode val="edge"/>
          <c:yMode val="edge"/>
          <c:x val="0.11172101161773383"/>
          <c:y val="2.1367774572732864E-2"/>
        </c:manualLayout>
      </c:layout>
      <c:overlay val="0"/>
    </c:title>
    <c:autoTitleDeleted val="0"/>
    <c:plotArea>
      <c:layout>
        <c:manualLayout>
          <c:layoutTarget val="inner"/>
          <c:xMode val="edge"/>
          <c:yMode val="edge"/>
          <c:x val="9.7731405655891598E-2"/>
          <c:y val="0.21214358320816834"/>
          <c:w val="0.83769077702496564"/>
          <c:h val="0.50870662843445169"/>
        </c:manualLayout>
      </c:layout>
      <c:barChart>
        <c:barDir val="col"/>
        <c:grouping val="clustered"/>
        <c:varyColors val="0"/>
        <c:ser>
          <c:idx val="1"/>
          <c:order val="0"/>
          <c:tx>
            <c:strRef>
              <c:f>'10'!$C$5</c:f>
              <c:strCache>
                <c:ptCount val="1"/>
                <c:pt idx="0">
                  <c:v>Producción</c:v>
                </c:pt>
              </c:strCache>
            </c:strRef>
          </c:tx>
          <c:invertIfNegative val="0"/>
          <c:dLbls>
            <c:dLbl>
              <c:idx val="0"/>
              <c:layout>
                <c:manualLayout>
                  <c:x val="-1.5422791252217209E-3"/>
                  <c:y val="-1.242969628796400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B3-410E-AF14-E6297077655E}"/>
                </c:ext>
              </c:extLst>
            </c:dLbl>
            <c:dLbl>
              <c:idx val="1"/>
              <c:layout>
                <c:manualLayout>
                  <c:x val="-2.4389647923223341E-3"/>
                  <c:y val="9.252333041703126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B3-410E-AF14-E6297077655E}"/>
                </c:ext>
              </c:extLst>
            </c:dLbl>
            <c:dLbl>
              <c:idx val="2"/>
              <c:layout>
                <c:manualLayout>
                  <c:x val="-4.3626007423229404E-3"/>
                  <c:y val="6.2357830271216478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B3-410E-AF14-E6297077655E}"/>
                </c:ext>
              </c:extLst>
            </c:dLbl>
            <c:dLbl>
              <c:idx val="3"/>
              <c:layout>
                <c:manualLayout>
                  <c:x val="-3.680237644713035E-3"/>
                  <c:y val="-3.5293608100967675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B3-410E-AF14-E6297077655E}"/>
                </c:ext>
              </c:extLst>
            </c:dLbl>
            <c:dLbl>
              <c:idx val="4"/>
              <c:layout>
                <c:manualLayout>
                  <c:x val="-1.2291114773444018E-2"/>
                  <c:y val="-1.009467875921442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B3-410E-AF14-E6297077655E}"/>
                </c:ext>
              </c:extLst>
            </c:dLbl>
            <c:dLbl>
              <c:idx val="5"/>
              <c:layout>
                <c:manualLayout>
                  <c:x val="-1.7061588231703596E-2"/>
                  <c:y val="-2.409500792598945E-3"/>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B3-410E-AF14-E6297077655E}"/>
                </c:ext>
              </c:extLst>
            </c:dLbl>
            <c:dLbl>
              <c:idx val="6"/>
              <c:layout>
                <c:manualLayout>
                  <c:x val="-3.7097337191825813E-2"/>
                  <c:y val="6.3075025457883335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B3-410E-AF14-E6297077655E}"/>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'10'!$A$6:$A$11</c:f>
              <c:numCache>
                <c:formatCode>mmm\-yy</c:formatCode>
                <c:ptCount val="6"/>
                <c:pt idx="0">
                  <c:v>40664</c:v>
                </c:pt>
                <c:pt idx="1">
                  <c:v>40695</c:v>
                </c:pt>
                <c:pt idx="2">
                  <c:v>40725</c:v>
                </c:pt>
                <c:pt idx="3">
                  <c:v>40756</c:v>
                </c:pt>
                <c:pt idx="4">
                  <c:v>40787</c:v>
                </c:pt>
                <c:pt idx="5">
                  <c:v>40817</c:v>
                </c:pt>
              </c:numCache>
            </c:numRef>
          </c:cat>
          <c:val>
            <c:numRef>
              <c:f>'10'!$C$6:$C$11</c:f>
              <c:numCache>
                <c:formatCode>#,##0.00</c:formatCode>
                <c:ptCount val="6"/>
                <c:pt idx="0">
                  <c:v>867.73</c:v>
                </c:pt>
                <c:pt idx="1">
                  <c:v>866.18</c:v>
                </c:pt>
                <c:pt idx="2">
                  <c:v>872.39</c:v>
                </c:pt>
                <c:pt idx="3">
                  <c:v>860.52</c:v>
                </c:pt>
                <c:pt idx="4">
                  <c:v>854.67</c:v>
                </c:pt>
                <c:pt idx="5">
                  <c:v>860.09</c:v>
                </c:pt>
              </c:numCache>
            </c:numRef>
          </c:val>
          <c:extLst>
            <c:ext xmlns:c16="http://schemas.microsoft.com/office/drawing/2014/chart" uri="{C3380CC4-5D6E-409C-BE32-E72D297353CC}">
              <c16:uniqueId val="{00000007-9DB3-410E-AF14-E6297077655E}"/>
            </c:ext>
          </c:extLst>
        </c:ser>
        <c:ser>
          <c:idx val="0"/>
          <c:order val="1"/>
          <c:tx>
            <c:strRef>
              <c:f>'10'!$D$5</c:f>
              <c:strCache>
                <c:ptCount val="1"/>
                <c:pt idx="0">
                  <c:v>Demanda</c:v>
                </c:pt>
              </c:strCache>
            </c:strRef>
          </c:tx>
          <c:spPr>
            <a:ln>
              <a:prstDash val="sysDash"/>
            </a:ln>
          </c:spPr>
          <c:invertIfNegative val="0"/>
          <c:dLbls>
            <c:dLbl>
              <c:idx val="0"/>
              <c:layout>
                <c:manualLayout>
                  <c:x val="2.2921853869390012E-3"/>
                  <c:y val="-1.11996937882764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B3-410E-AF14-E6297077655E}"/>
                </c:ext>
              </c:extLst>
            </c:dLbl>
            <c:dLbl>
              <c:idx val="1"/>
              <c:layout>
                <c:manualLayout>
                  <c:x val="-1.8088750142187411E-3"/>
                  <c:y val="1.062919218431029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B3-410E-AF14-E6297077655E}"/>
                </c:ext>
              </c:extLst>
            </c:dLbl>
            <c:dLbl>
              <c:idx val="2"/>
              <c:layout>
                <c:manualLayout>
                  <c:x val="1.6336160227162729E-3"/>
                  <c:y val="-1.804547158877878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B3-410E-AF14-E6297077655E}"/>
                </c:ext>
              </c:extLst>
            </c:dLbl>
            <c:dLbl>
              <c:idx val="3"/>
              <c:layout>
                <c:manualLayout>
                  <c:x val="-8.1993936804410986E-3"/>
                  <c:y val="-2.101123498176601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B3-410E-AF14-E6297077655E}"/>
                </c:ext>
              </c:extLst>
            </c:dLbl>
            <c:dLbl>
              <c:idx val="4"/>
              <c:layout>
                <c:manualLayout>
                  <c:x val="3.0213432623247675E-3"/>
                  <c:y val="4.7251024315029932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B3-410E-AF14-E6297077655E}"/>
                </c:ext>
              </c:extLst>
            </c:dLbl>
            <c:dLbl>
              <c:idx val="5"/>
              <c:layout>
                <c:manualLayout>
                  <c:x val="-1.7491301959348105E-3"/>
                  <c:y val="9.1255424755073925E-3"/>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DB3-410E-AF14-E6297077655E}"/>
                </c:ext>
              </c:extLst>
            </c:dLbl>
            <c:dLbl>
              <c:idx val="6"/>
              <c:layout>
                <c:manualLayout>
                  <c:x val="-4.3304843304843313E-2"/>
                  <c:y val="-4.371584699453551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B3-410E-AF14-E6297077655E}"/>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'10'!$A$6:$A$11</c:f>
              <c:numCache>
                <c:formatCode>mmm\-yy</c:formatCode>
                <c:ptCount val="6"/>
                <c:pt idx="0">
                  <c:v>40664</c:v>
                </c:pt>
                <c:pt idx="1">
                  <c:v>40695</c:v>
                </c:pt>
                <c:pt idx="2">
                  <c:v>40725</c:v>
                </c:pt>
                <c:pt idx="3">
                  <c:v>40756</c:v>
                </c:pt>
                <c:pt idx="4">
                  <c:v>40787</c:v>
                </c:pt>
                <c:pt idx="5">
                  <c:v>40817</c:v>
                </c:pt>
              </c:numCache>
            </c:numRef>
          </c:cat>
          <c:val>
            <c:numRef>
              <c:f>'10'!$D$6:$D$11</c:f>
              <c:numCache>
                <c:formatCode>#,##0.00</c:formatCode>
                <c:ptCount val="6"/>
                <c:pt idx="0">
                  <c:v>860.78</c:v>
                </c:pt>
                <c:pt idx="1">
                  <c:v>871.74</c:v>
                </c:pt>
                <c:pt idx="2">
                  <c:v>877.61</c:v>
                </c:pt>
                <c:pt idx="3">
                  <c:v>868.92</c:v>
                </c:pt>
                <c:pt idx="4">
                  <c:v>861.58</c:v>
                </c:pt>
                <c:pt idx="5">
                  <c:v>866.66</c:v>
                </c:pt>
              </c:numCache>
            </c:numRef>
          </c:val>
          <c:extLst>
            <c:ext xmlns:c16="http://schemas.microsoft.com/office/drawing/2014/chart" uri="{C3380CC4-5D6E-409C-BE32-E72D297353CC}">
              <c16:uniqueId val="{0000000F-9DB3-410E-AF14-E6297077655E}"/>
            </c:ext>
          </c:extLst>
        </c:ser>
        <c:dLbls>
          <c:showLegendKey val="0"/>
          <c:showVal val="0"/>
          <c:showCatName val="0"/>
          <c:showSerName val="0"/>
          <c:showPercent val="0"/>
          <c:showBubbleSize val="0"/>
        </c:dLbls>
        <c:gapWidth val="150"/>
        <c:axId val="1579030080"/>
        <c:axId val="1"/>
      </c:barChart>
      <c:dateAx>
        <c:axId val="1579030080"/>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Offset val="100"/>
        <c:baseTimeUnit val="months"/>
      </c:dateAx>
      <c:valAx>
        <c:axId val="1"/>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579030080"/>
        <c:crosses val="autoZero"/>
        <c:crossBetween val="between"/>
      </c:valAx>
    </c:plotArea>
    <c:legend>
      <c:legendPos val="b"/>
      <c:layout>
        <c:manualLayout>
          <c:xMode val="edge"/>
          <c:yMode val="edge"/>
          <c:wMode val="edge"/>
          <c:hMode val="edge"/>
          <c:x val="0.32529898878919206"/>
          <c:y val="0.8108999246381331"/>
          <c:w val="0.55848818897637797"/>
          <c:h val="0.87962960075535113"/>
        </c:manualLayout>
      </c:layout>
      <c:overlay val="0"/>
      <c:txPr>
        <a:bodyPr/>
        <a:lstStyle/>
        <a:p>
          <a:pPr>
            <a:defRPr sz="67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79027680"/>
        <c:axId val="1"/>
      </c:barChart>
      <c:catAx>
        <c:axId val="15790276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7902768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579015280"/>
        <c:axId val="1"/>
      </c:barChart>
      <c:catAx>
        <c:axId val="15790152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57901528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366" r="0.75000000000000366"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36531549" name="Picture 2" descr="LOGO_ODEPA">
          <a:extLst>
            <a:ext uri="{FF2B5EF4-FFF2-40B4-BE49-F238E27FC236}">
              <a16:creationId xmlns:a16="http://schemas.microsoft.com/office/drawing/2014/main" id="{D93676E0-6355-496D-B4F0-749562BC4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2590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171450</xdr:rowOff>
    </xdr:to>
    <xdr:pic>
      <xdr:nvPicPr>
        <xdr:cNvPr id="36531550" name="Picture 1" descr="LOGO_FUCOA">
          <a:extLst>
            <a:ext uri="{FF2B5EF4-FFF2-40B4-BE49-F238E27FC236}">
              <a16:creationId xmlns:a16="http://schemas.microsoft.com/office/drawing/2014/main" id="{5700BF71-6111-4D30-9FA9-BBD9E48B6E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248775"/>
          <a:ext cx="2705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114300</xdr:rowOff>
    </xdr:to>
    <xdr:pic>
      <xdr:nvPicPr>
        <xdr:cNvPr id="36531551" name="Picture 41" descr="pie">
          <a:extLst>
            <a:ext uri="{FF2B5EF4-FFF2-40B4-BE49-F238E27FC236}">
              <a16:creationId xmlns:a16="http://schemas.microsoft.com/office/drawing/2014/main" id="{261A110A-1DE6-47EB-9967-BA1066B5FE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297650"/>
          <a:ext cx="1619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0.88897</cdr:y>
    </cdr:from>
    <cdr:to>
      <cdr:x>0.98886</cdr:x>
      <cdr:y>1</cdr:y>
    </cdr:to>
    <cdr:sp macro="" textlink="">
      <cdr:nvSpPr>
        <cdr:cNvPr id="2" name="1 CuadroTexto"/>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17</xdr:row>
      <xdr:rowOff>66675</xdr:rowOff>
    </xdr:from>
    <xdr:to>
      <xdr:col>6</xdr:col>
      <xdr:colOff>0</xdr:colOff>
      <xdr:row>31</xdr:row>
      <xdr:rowOff>66675</xdr:rowOff>
    </xdr:to>
    <xdr:graphicFrame macro="">
      <xdr:nvGraphicFramePr>
        <xdr:cNvPr id="36539617" name="Chart 1">
          <a:extLst>
            <a:ext uri="{FF2B5EF4-FFF2-40B4-BE49-F238E27FC236}">
              <a16:creationId xmlns:a16="http://schemas.microsoft.com/office/drawing/2014/main" id="{08097C3F-4165-4CB1-A17B-94FB8FF4F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0.00938</cdr:x>
      <cdr:y>0.89286</cdr:y>
    </cdr:from>
    <cdr:to>
      <cdr:x>0.98062</cdr:x>
      <cdr:y>0.98635</cdr:y>
    </cdr:to>
    <cdr:sp macro="" textlink="">
      <cdr:nvSpPr>
        <cdr:cNvPr id="2" name="1 CuadroTexto"/>
        <cdr:cNvSpPr txBox="1"/>
      </cdr:nvSpPr>
      <cdr:spPr>
        <a:xfrm xmlns:a="http://schemas.openxmlformats.org/drawingml/2006/main">
          <a:off x="31176" y="2381250"/>
          <a:ext cx="3228621" cy="24934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38100</xdr:colOff>
      <xdr:row>10</xdr:row>
      <xdr:rowOff>57150</xdr:rowOff>
    </xdr:from>
    <xdr:to>
      <xdr:col>6</xdr:col>
      <xdr:colOff>9525</xdr:colOff>
      <xdr:row>25</xdr:row>
      <xdr:rowOff>9525</xdr:rowOff>
    </xdr:to>
    <xdr:graphicFrame macro="">
      <xdr:nvGraphicFramePr>
        <xdr:cNvPr id="36224129" name="3 Gráfico">
          <a:extLst>
            <a:ext uri="{FF2B5EF4-FFF2-40B4-BE49-F238E27FC236}">
              <a16:creationId xmlns:a16="http://schemas.microsoft.com/office/drawing/2014/main" id="{1D0A0927-A91C-4ACB-B857-08457F891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114300</xdr:colOff>
      <xdr:row>18</xdr:row>
      <xdr:rowOff>142875</xdr:rowOff>
    </xdr:from>
    <xdr:to>
      <xdr:col>6</xdr:col>
      <xdr:colOff>0</xdr:colOff>
      <xdr:row>34</xdr:row>
      <xdr:rowOff>161925</xdr:rowOff>
    </xdr:to>
    <xdr:graphicFrame macro="">
      <xdr:nvGraphicFramePr>
        <xdr:cNvPr id="36530294" name="3 Gráfico">
          <a:extLst>
            <a:ext uri="{FF2B5EF4-FFF2-40B4-BE49-F238E27FC236}">
              <a16:creationId xmlns:a16="http://schemas.microsoft.com/office/drawing/2014/main" id="{D78BBCED-AA3C-40E3-8C2B-1D7C1DB51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0.90625</cdr:y>
    </cdr:from>
    <cdr:to>
      <cdr:x>1</cdr:x>
      <cdr:y>0.99713</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48</xdr:row>
      <xdr:rowOff>419100</xdr:rowOff>
    </xdr:from>
    <xdr:to>
      <xdr:col>0</xdr:col>
      <xdr:colOff>0</xdr:colOff>
      <xdr:row>69</xdr:row>
      <xdr:rowOff>238125</xdr:rowOff>
    </xdr:to>
    <xdr:graphicFrame macro="">
      <xdr:nvGraphicFramePr>
        <xdr:cNvPr id="36544745" name="Chart 1">
          <a:extLst>
            <a:ext uri="{FF2B5EF4-FFF2-40B4-BE49-F238E27FC236}">
              <a16:creationId xmlns:a16="http://schemas.microsoft.com/office/drawing/2014/main" id="{372A784A-BE2A-4AE7-B1E6-AA338526A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0</xdr:col>
      <xdr:colOff>0</xdr:colOff>
      <xdr:row>98</xdr:row>
      <xdr:rowOff>714375</xdr:rowOff>
    </xdr:to>
    <xdr:graphicFrame macro="">
      <xdr:nvGraphicFramePr>
        <xdr:cNvPr id="36544746" name="Chart 2">
          <a:extLst>
            <a:ext uri="{FF2B5EF4-FFF2-40B4-BE49-F238E27FC236}">
              <a16:creationId xmlns:a16="http://schemas.microsoft.com/office/drawing/2014/main" id="{0083A9C7-0F10-435A-84BA-6CCFDE0A3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180975</xdr:rowOff>
    </xdr:from>
    <xdr:to>
      <xdr:col>6</xdr:col>
      <xdr:colOff>1038225</xdr:colOff>
      <xdr:row>18</xdr:row>
      <xdr:rowOff>57150</xdr:rowOff>
    </xdr:to>
    <xdr:graphicFrame macro="">
      <xdr:nvGraphicFramePr>
        <xdr:cNvPr id="36547701" name="Chart 3">
          <a:extLst>
            <a:ext uri="{FF2B5EF4-FFF2-40B4-BE49-F238E27FC236}">
              <a16:creationId xmlns:a16="http://schemas.microsoft.com/office/drawing/2014/main" id="{CD8F3EF7-A5F6-4042-A3C7-C911CFF90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42</xdr:row>
      <xdr:rowOff>57150</xdr:rowOff>
    </xdr:from>
    <xdr:to>
      <xdr:col>1</xdr:col>
      <xdr:colOff>476250</xdr:colOff>
      <xdr:row>42</xdr:row>
      <xdr:rowOff>123825</xdr:rowOff>
    </xdr:to>
    <xdr:pic>
      <xdr:nvPicPr>
        <xdr:cNvPr id="36532341" name="Picture 41" descr="pie">
          <a:extLst>
            <a:ext uri="{FF2B5EF4-FFF2-40B4-BE49-F238E27FC236}">
              <a16:creationId xmlns:a16="http://schemas.microsoft.com/office/drawing/2014/main" id="{15E71FC8-C445-41AB-B5F0-BE6659E53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15200"/>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21</xdr:row>
      <xdr:rowOff>19050</xdr:rowOff>
    </xdr:from>
    <xdr:to>
      <xdr:col>4</xdr:col>
      <xdr:colOff>1219200</xdr:colOff>
      <xdr:row>38</xdr:row>
      <xdr:rowOff>57150</xdr:rowOff>
    </xdr:to>
    <xdr:graphicFrame macro="">
      <xdr:nvGraphicFramePr>
        <xdr:cNvPr id="36549749" name="Chart 4">
          <a:extLst>
            <a:ext uri="{FF2B5EF4-FFF2-40B4-BE49-F238E27FC236}">
              <a16:creationId xmlns:a16="http://schemas.microsoft.com/office/drawing/2014/main" id="{A183B8E2-AE49-4077-A4A8-960ADCB1D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0.0055</cdr:x>
      <cdr:y>0.9264</cdr:y>
    </cdr:from>
    <cdr:to>
      <cdr:x>0.85505</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45</xdr:row>
      <xdr:rowOff>0</xdr:rowOff>
    </xdr:to>
    <xdr:graphicFrame macro="">
      <xdr:nvGraphicFramePr>
        <xdr:cNvPr id="36551913" name="Chart 2">
          <a:extLst>
            <a:ext uri="{FF2B5EF4-FFF2-40B4-BE49-F238E27FC236}">
              <a16:creationId xmlns:a16="http://schemas.microsoft.com/office/drawing/2014/main" id="{126189A0-0B9D-41EB-BDB0-702A436FE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29</xdr:row>
      <xdr:rowOff>142875</xdr:rowOff>
    </xdr:from>
    <xdr:to>
      <xdr:col>5</xdr:col>
      <xdr:colOff>1009650</xdr:colOff>
      <xdr:row>50</xdr:row>
      <xdr:rowOff>9525</xdr:rowOff>
    </xdr:to>
    <xdr:graphicFrame macro="">
      <xdr:nvGraphicFramePr>
        <xdr:cNvPr id="36551914" name="Chart 4">
          <a:extLst>
            <a:ext uri="{FF2B5EF4-FFF2-40B4-BE49-F238E27FC236}">
              <a16:creationId xmlns:a16="http://schemas.microsoft.com/office/drawing/2014/main" id="{247EA034-9D09-4CDF-8DC8-6A5EE5A3F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0.00525</cdr:x>
      <cdr:y>0.92592</cdr:y>
    </cdr:from>
    <cdr:to>
      <cdr:x>0.85579</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23</xdr:row>
      <xdr:rowOff>123825</xdr:rowOff>
    </xdr:from>
    <xdr:to>
      <xdr:col>9</xdr:col>
      <xdr:colOff>561975</xdr:colOff>
      <xdr:row>41</xdr:row>
      <xdr:rowOff>9525</xdr:rowOff>
    </xdr:to>
    <xdr:graphicFrame macro="">
      <xdr:nvGraphicFramePr>
        <xdr:cNvPr id="36533365" name="3 Gráfico">
          <a:extLst>
            <a:ext uri="{FF2B5EF4-FFF2-40B4-BE49-F238E27FC236}">
              <a16:creationId xmlns:a16="http://schemas.microsoft.com/office/drawing/2014/main" id="{DEAD9778-DFC3-4815-B291-4463F78A2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0.00847</cdr:x>
      <cdr:y>0.91788</cdr:y>
    </cdr:from>
    <cdr:to>
      <cdr:x>1</cdr:x>
      <cdr:y>0.98308</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17</xdr:row>
      <xdr:rowOff>180975</xdr:rowOff>
    </xdr:from>
    <xdr:to>
      <xdr:col>5</xdr:col>
      <xdr:colOff>1066800</xdr:colOff>
      <xdr:row>34</xdr:row>
      <xdr:rowOff>123825</xdr:rowOff>
    </xdr:to>
    <xdr:graphicFrame macro="">
      <xdr:nvGraphicFramePr>
        <xdr:cNvPr id="36535413" name="Chart 3">
          <a:extLst>
            <a:ext uri="{FF2B5EF4-FFF2-40B4-BE49-F238E27FC236}">
              <a16:creationId xmlns:a16="http://schemas.microsoft.com/office/drawing/2014/main" id="{76386822-6693-4202-9A60-1F5136ED0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0.80234</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16</xdr:row>
      <xdr:rowOff>114300</xdr:rowOff>
    </xdr:from>
    <xdr:to>
      <xdr:col>6</xdr:col>
      <xdr:colOff>819150</xdr:colOff>
      <xdr:row>31</xdr:row>
      <xdr:rowOff>76200</xdr:rowOff>
    </xdr:to>
    <xdr:graphicFrame macro="">
      <xdr:nvGraphicFramePr>
        <xdr:cNvPr id="36537461" name="Chart 3">
          <a:extLst>
            <a:ext uri="{FF2B5EF4-FFF2-40B4-BE49-F238E27FC236}">
              <a16:creationId xmlns:a16="http://schemas.microsoft.com/office/drawing/2014/main" id="{5B50C678-EF90-4C63-A933-A6500BAC9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17</xdr:row>
      <xdr:rowOff>66675</xdr:rowOff>
    </xdr:from>
    <xdr:to>
      <xdr:col>5</xdr:col>
      <xdr:colOff>9525</xdr:colOff>
      <xdr:row>31</xdr:row>
      <xdr:rowOff>66675</xdr:rowOff>
    </xdr:to>
    <xdr:graphicFrame macro="">
      <xdr:nvGraphicFramePr>
        <xdr:cNvPr id="37982217" name="Chart 1">
          <a:extLst>
            <a:ext uri="{FF2B5EF4-FFF2-40B4-BE49-F238E27FC236}">
              <a16:creationId xmlns:a16="http://schemas.microsoft.com/office/drawing/2014/main" id="{6B9A3342-9738-4531-A730-6680ABB68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workbookViewId="0">
      <selection activeCell="C13" sqref="C13:H13"/>
    </sheetView>
  </sheetViews>
  <sheetFormatPr baseColWidth="10" defaultRowHeight="18"/>
  <cols>
    <col min="5" max="5" width="17.08984375" customWidth="1"/>
    <col min="6" max="6" width="9.453125" customWidth="1"/>
    <col min="7" max="13" width="10.90625" hidden="1" customWidth="1"/>
  </cols>
  <sheetData>
    <row r="1" spans="1:13">
      <c r="A1" s="223"/>
      <c r="B1" s="221"/>
      <c r="C1" s="221"/>
      <c r="D1" s="221"/>
      <c r="E1" s="221"/>
      <c r="F1" s="221"/>
      <c r="G1" s="221"/>
      <c r="H1" s="225"/>
      <c r="I1" s="225"/>
      <c r="J1" s="225"/>
      <c r="K1" s="225"/>
      <c r="L1" s="225"/>
      <c r="M1" s="225"/>
    </row>
    <row r="2" spans="1:13">
      <c r="A2" s="221"/>
      <c r="B2" s="221"/>
      <c r="C2" s="221"/>
      <c r="D2" s="221"/>
      <c r="E2" s="221"/>
      <c r="F2" s="221"/>
      <c r="G2" s="221"/>
      <c r="H2" s="225"/>
      <c r="I2" s="225"/>
      <c r="J2" s="225"/>
      <c r="K2" s="225"/>
      <c r="L2" s="225"/>
      <c r="M2" s="225"/>
    </row>
    <row r="3" spans="1:13">
      <c r="A3" s="223"/>
      <c r="B3" s="221"/>
      <c r="C3" s="221"/>
      <c r="D3" s="221"/>
      <c r="E3" s="221"/>
      <c r="F3" s="221"/>
      <c r="G3" s="221"/>
      <c r="H3" s="225"/>
      <c r="I3" s="225"/>
      <c r="J3" s="225"/>
      <c r="K3" s="225"/>
      <c r="L3" s="225"/>
      <c r="M3" s="225"/>
    </row>
    <row r="4" spans="1:13">
      <c r="A4" s="221"/>
      <c r="B4" s="221"/>
      <c r="C4" s="221"/>
      <c r="D4" s="224"/>
      <c r="E4" s="221"/>
      <c r="F4" s="221"/>
      <c r="G4" s="221"/>
      <c r="H4" s="225"/>
      <c r="I4" s="225"/>
      <c r="J4" s="225"/>
      <c r="K4" s="225"/>
      <c r="L4" s="225"/>
      <c r="M4" s="225"/>
    </row>
    <row r="5" spans="1:13">
      <c r="A5" s="223"/>
      <c r="B5" s="221"/>
      <c r="C5" s="221"/>
      <c r="D5" s="226"/>
      <c r="E5" s="221"/>
      <c r="F5" s="221"/>
      <c r="G5" s="221"/>
      <c r="H5" s="225"/>
      <c r="I5" s="225"/>
      <c r="J5" s="225"/>
      <c r="K5" s="225"/>
      <c r="L5" s="225"/>
      <c r="M5" s="225"/>
    </row>
    <row r="6" spans="1:13">
      <c r="A6" s="223"/>
      <c r="B6" s="221"/>
      <c r="C6" s="221"/>
      <c r="D6" s="221"/>
      <c r="E6" s="221"/>
      <c r="F6" s="221"/>
      <c r="G6" s="221"/>
      <c r="H6" s="225"/>
      <c r="I6" s="225"/>
      <c r="J6" s="225"/>
      <c r="K6" s="225"/>
      <c r="L6" s="225"/>
      <c r="M6" s="225"/>
    </row>
    <row r="7" spans="1:13">
      <c r="A7" s="223"/>
      <c r="B7" s="221"/>
      <c r="C7" s="221"/>
      <c r="D7" s="221"/>
      <c r="E7" s="221"/>
      <c r="F7" s="221"/>
      <c r="G7" s="221"/>
      <c r="H7" s="225"/>
      <c r="I7" s="225"/>
      <c r="J7" s="225"/>
      <c r="K7" s="225"/>
      <c r="L7" s="225"/>
      <c r="M7" s="225"/>
    </row>
    <row r="8" spans="1:13">
      <c r="A8" s="221"/>
      <c r="B8" s="221"/>
      <c r="C8" s="221"/>
      <c r="D8" s="224"/>
      <c r="E8" s="221"/>
      <c r="F8" s="221"/>
      <c r="G8" s="221"/>
      <c r="H8" s="225"/>
      <c r="I8" s="225"/>
      <c r="J8" s="225"/>
      <c r="K8" s="225"/>
      <c r="L8" s="225"/>
      <c r="M8" s="225"/>
    </row>
    <row r="9" spans="1:13">
      <c r="A9" s="227"/>
      <c r="B9" s="221"/>
      <c r="C9" s="221"/>
      <c r="D9" s="221"/>
      <c r="E9" s="221"/>
      <c r="F9" s="221"/>
      <c r="G9" s="221"/>
      <c r="H9" s="225"/>
      <c r="I9" s="225"/>
      <c r="J9" s="225"/>
      <c r="K9" s="225"/>
      <c r="L9" s="225"/>
      <c r="M9" s="225"/>
    </row>
    <row r="10" spans="1:13">
      <c r="A10" s="223"/>
      <c r="B10" s="221"/>
      <c r="C10" s="221"/>
      <c r="D10" s="221"/>
      <c r="E10" s="221"/>
      <c r="F10" s="221"/>
      <c r="G10" s="221"/>
      <c r="H10" s="225"/>
      <c r="I10" s="225"/>
      <c r="J10" s="225"/>
      <c r="K10" s="225"/>
      <c r="L10" s="225"/>
      <c r="M10" s="225"/>
    </row>
    <row r="11" spans="1:13">
      <c r="A11" s="223"/>
      <c r="B11" s="221"/>
      <c r="C11" s="221"/>
      <c r="D11" s="221"/>
      <c r="E11" s="221"/>
      <c r="F11" s="221"/>
      <c r="G11" s="221"/>
      <c r="H11" s="225"/>
      <c r="I11" s="225"/>
      <c r="J11" s="225"/>
      <c r="K11" s="225"/>
      <c r="L11" s="225"/>
      <c r="M11" s="225"/>
    </row>
    <row r="12" spans="1:13">
      <c r="A12" s="223"/>
      <c r="B12" s="221"/>
      <c r="C12" s="221"/>
      <c r="D12" s="221"/>
      <c r="E12" s="221"/>
      <c r="F12" s="221"/>
      <c r="G12" s="221"/>
      <c r="H12" s="225"/>
      <c r="I12" s="225"/>
      <c r="J12" s="225"/>
      <c r="K12" s="225"/>
      <c r="L12" s="225"/>
      <c r="M12" s="225"/>
    </row>
    <row r="13" spans="1:13" ht="19.5">
      <c r="A13" s="221"/>
      <c r="B13" s="221"/>
      <c r="C13" s="251" t="s">
        <v>164</v>
      </c>
      <c r="D13" s="251"/>
      <c r="E13" s="251"/>
      <c r="F13" s="251"/>
      <c r="G13" s="251"/>
      <c r="H13" s="251"/>
      <c r="I13" s="225"/>
      <c r="J13" s="225"/>
      <c r="K13" s="225"/>
      <c r="L13" s="225"/>
      <c r="M13" s="225"/>
    </row>
    <row r="14" spans="1:13" ht="19.5">
      <c r="A14" s="221"/>
      <c r="B14" s="221"/>
      <c r="C14" s="251" t="s">
        <v>165</v>
      </c>
      <c r="D14" s="251"/>
      <c r="E14" s="251"/>
      <c r="F14" s="251"/>
      <c r="G14" s="251"/>
      <c r="H14" s="251"/>
      <c r="I14" s="225"/>
      <c r="J14" s="225"/>
      <c r="K14" s="225"/>
      <c r="L14" s="225"/>
      <c r="M14" s="225"/>
    </row>
    <row r="15" spans="1:13">
      <c r="A15" s="221"/>
      <c r="B15" s="221"/>
      <c r="C15" s="221"/>
      <c r="D15" s="221"/>
      <c r="E15" s="221"/>
      <c r="F15" s="221"/>
      <c r="G15" s="221"/>
      <c r="H15" s="225"/>
      <c r="I15" s="225"/>
      <c r="J15" s="225"/>
      <c r="K15" s="225"/>
      <c r="L15" s="225"/>
      <c r="M15" s="225"/>
    </row>
    <row r="16" spans="1:13">
      <c r="A16" s="221"/>
      <c r="B16" s="221"/>
      <c r="C16" s="221"/>
      <c r="D16" s="222"/>
      <c r="E16" s="221"/>
      <c r="F16" s="221"/>
      <c r="G16" s="221"/>
      <c r="H16" s="225"/>
      <c r="I16" s="225"/>
      <c r="J16" s="225"/>
      <c r="K16" s="225"/>
      <c r="L16" s="225"/>
      <c r="M16" s="225"/>
    </row>
    <row r="17" spans="1:13">
      <c r="A17" s="221"/>
      <c r="B17" s="221"/>
      <c r="C17" s="228" t="s">
        <v>169</v>
      </c>
      <c r="D17" s="229"/>
      <c r="E17" s="229"/>
      <c r="F17" s="229"/>
      <c r="G17" s="229"/>
      <c r="H17" s="225"/>
      <c r="I17" s="225"/>
      <c r="J17" s="225"/>
      <c r="K17" s="225"/>
      <c r="L17" s="225"/>
      <c r="M17" s="225"/>
    </row>
    <row r="18" spans="1:13">
      <c r="A18" s="221"/>
      <c r="B18" s="221"/>
      <c r="C18" s="221"/>
      <c r="D18" s="221"/>
      <c r="E18" s="221"/>
      <c r="F18" s="221"/>
      <c r="G18" s="221"/>
      <c r="H18" s="225"/>
      <c r="I18" s="225"/>
      <c r="J18" s="225"/>
      <c r="K18" s="225"/>
      <c r="L18" s="225"/>
      <c r="M18" s="225"/>
    </row>
    <row r="19" spans="1:13">
      <c r="A19" s="221"/>
      <c r="B19" s="221"/>
      <c r="C19" s="221"/>
      <c r="D19" s="221"/>
      <c r="E19" s="221"/>
      <c r="F19" s="221"/>
      <c r="G19" s="221"/>
      <c r="H19" s="225"/>
      <c r="I19" s="225"/>
      <c r="J19" s="225"/>
      <c r="K19" s="225"/>
      <c r="L19" s="225"/>
      <c r="M19" s="225"/>
    </row>
    <row r="20" spans="1:13">
      <c r="A20" s="221"/>
      <c r="B20" s="221"/>
      <c r="C20" s="221"/>
      <c r="D20" s="221"/>
      <c r="E20" s="221"/>
      <c r="F20" s="221"/>
      <c r="G20" s="221"/>
      <c r="H20" s="225"/>
      <c r="I20" s="225"/>
      <c r="J20" s="225"/>
      <c r="K20" s="225"/>
      <c r="L20" s="225"/>
      <c r="M20" s="225"/>
    </row>
    <row r="21" spans="1:13">
      <c r="A21" s="223"/>
      <c r="B21" s="221"/>
      <c r="C21" s="221"/>
      <c r="D21" s="221"/>
      <c r="E21" s="221"/>
      <c r="F21" s="221"/>
      <c r="G21" s="221"/>
      <c r="H21" s="225"/>
      <c r="I21" s="225"/>
      <c r="J21" s="225"/>
      <c r="K21" s="225"/>
      <c r="L21" s="225"/>
      <c r="M21" s="225"/>
    </row>
    <row r="22" spans="1:13">
      <c r="A22" s="223"/>
      <c r="B22" s="221"/>
      <c r="C22" s="221"/>
      <c r="D22" s="224"/>
      <c r="E22" s="221"/>
      <c r="F22" s="221"/>
      <c r="G22" s="221"/>
      <c r="H22" s="225"/>
      <c r="I22" s="225"/>
      <c r="J22" s="225"/>
      <c r="K22" s="225"/>
      <c r="L22" s="225"/>
      <c r="M22" s="225"/>
    </row>
    <row r="23" spans="1:13">
      <c r="A23" s="223"/>
      <c r="B23" s="221"/>
      <c r="C23" s="221"/>
      <c r="D23" s="222"/>
      <c r="E23" s="221"/>
      <c r="F23" s="221"/>
      <c r="G23" s="221"/>
      <c r="H23" s="225"/>
      <c r="I23" s="225"/>
      <c r="J23" s="225"/>
      <c r="K23" s="225"/>
      <c r="L23" s="225"/>
      <c r="M23" s="225"/>
    </row>
    <row r="24" spans="1:13">
      <c r="A24" s="223"/>
      <c r="B24" s="221"/>
      <c r="C24" s="221"/>
      <c r="D24" s="221"/>
      <c r="E24" s="221"/>
      <c r="F24" s="221"/>
      <c r="G24" s="221"/>
      <c r="H24" s="225"/>
      <c r="I24" s="225"/>
      <c r="J24" s="225"/>
      <c r="K24" s="225"/>
      <c r="L24" s="225"/>
      <c r="M24" s="225"/>
    </row>
    <row r="25" spans="1:13">
      <c r="A25" s="223"/>
      <c r="B25" s="221"/>
      <c r="C25" s="221"/>
      <c r="D25" s="221"/>
      <c r="E25" s="221"/>
      <c r="F25" s="221"/>
      <c r="G25" s="221"/>
      <c r="H25" s="225"/>
      <c r="I25" s="225"/>
      <c r="J25" s="225"/>
      <c r="K25" s="225"/>
      <c r="L25" s="225"/>
      <c r="M25" s="225"/>
    </row>
    <row r="26" spans="1:13">
      <c r="A26" s="223"/>
      <c r="B26" s="221"/>
      <c r="C26" s="221"/>
      <c r="D26" s="221"/>
      <c r="E26" s="221"/>
      <c r="F26" s="221"/>
      <c r="G26" s="221"/>
      <c r="H26" s="225"/>
      <c r="I26" s="225"/>
      <c r="J26" s="225"/>
      <c r="K26" s="225"/>
      <c r="L26" s="225"/>
      <c r="M26" s="225"/>
    </row>
    <row r="27" spans="1:13">
      <c r="A27" s="223"/>
      <c r="B27" s="221"/>
      <c r="C27" s="221"/>
      <c r="D27" s="224"/>
      <c r="E27" s="221"/>
      <c r="F27" s="221"/>
      <c r="G27" s="221"/>
      <c r="H27" s="225"/>
      <c r="I27" s="225"/>
      <c r="J27" s="225"/>
      <c r="K27" s="225"/>
      <c r="L27" s="225"/>
      <c r="M27" s="225"/>
    </row>
    <row r="28" spans="1:13">
      <c r="A28" s="223"/>
      <c r="B28" s="221"/>
      <c r="C28" s="221"/>
      <c r="D28" s="221"/>
      <c r="E28" s="221"/>
      <c r="F28" s="221"/>
      <c r="G28" s="221"/>
      <c r="H28" s="225"/>
      <c r="I28" s="225"/>
      <c r="J28" s="225"/>
      <c r="K28" s="225"/>
      <c r="L28" s="225"/>
      <c r="M28" s="225"/>
    </row>
    <row r="29" spans="1:13">
      <c r="A29" s="223"/>
      <c r="B29" s="221"/>
      <c r="C29" s="221"/>
      <c r="D29" s="221"/>
      <c r="E29" s="221"/>
      <c r="F29" s="221"/>
      <c r="G29" s="221"/>
      <c r="H29" s="225"/>
      <c r="I29" s="225"/>
      <c r="J29" s="225"/>
      <c r="K29" s="225"/>
      <c r="L29" s="225"/>
      <c r="M29" s="225"/>
    </row>
    <row r="30" spans="1:13">
      <c r="A30" s="223"/>
      <c r="B30" s="221"/>
      <c r="C30" s="221"/>
      <c r="D30" s="221"/>
      <c r="E30" s="221"/>
      <c r="F30" s="221"/>
      <c r="G30" s="221"/>
      <c r="H30" s="225"/>
      <c r="I30" s="225"/>
      <c r="J30" s="225"/>
      <c r="K30" s="225"/>
      <c r="L30" s="225"/>
      <c r="M30" s="225"/>
    </row>
    <row r="31" spans="1:13">
      <c r="A31" s="223"/>
      <c r="B31" s="221"/>
      <c r="C31" s="221"/>
      <c r="D31" s="221"/>
      <c r="E31" s="221"/>
      <c r="F31" s="221"/>
      <c r="G31" s="221"/>
      <c r="H31" s="225"/>
      <c r="I31" s="225"/>
      <c r="J31" s="225"/>
      <c r="K31" s="225"/>
      <c r="L31" s="225"/>
      <c r="M31" s="225"/>
    </row>
    <row r="32" spans="1:13">
      <c r="A32" s="225"/>
      <c r="B32" s="225"/>
      <c r="C32" s="225"/>
      <c r="D32" s="225"/>
      <c r="E32" s="225"/>
      <c r="F32" s="221"/>
      <c r="G32" s="221"/>
      <c r="H32" s="225"/>
      <c r="I32" s="225"/>
      <c r="J32" s="225"/>
      <c r="K32" s="225"/>
      <c r="L32" s="225"/>
      <c r="M32" s="225"/>
    </row>
    <row r="33" spans="1:13">
      <c r="A33" s="225"/>
      <c r="B33" s="225"/>
      <c r="C33" s="225"/>
      <c r="D33" s="225"/>
      <c r="E33" s="225"/>
      <c r="F33" s="221"/>
      <c r="G33" s="221"/>
      <c r="H33" s="225"/>
      <c r="I33" s="225"/>
      <c r="J33" s="225"/>
      <c r="K33" s="225"/>
      <c r="L33" s="225"/>
      <c r="M33" s="225"/>
    </row>
    <row r="34" spans="1:13">
      <c r="A34" s="223"/>
      <c r="B34" s="221"/>
      <c r="C34" s="221"/>
      <c r="D34" s="221"/>
      <c r="E34" s="221"/>
      <c r="F34" s="221"/>
      <c r="G34" s="221"/>
      <c r="H34" s="225"/>
      <c r="I34" s="225"/>
      <c r="J34" s="225"/>
      <c r="K34" s="225"/>
      <c r="L34" s="225"/>
      <c r="M34" s="225"/>
    </row>
    <row r="35" spans="1:13">
      <c r="A35" s="223"/>
      <c r="B35" s="221"/>
      <c r="C35" s="221"/>
      <c r="D35" s="221"/>
      <c r="E35" s="221"/>
      <c r="F35" s="221"/>
      <c r="G35" s="221"/>
      <c r="H35" s="225"/>
      <c r="I35" s="225"/>
      <c r="J35" s="225"/>
      <c r="K35" s="225"/>
      <c r="L35" s="225"/>
      <c r="M35" s="225"/>
    </row>
    <row r="36" spans="1:13">
      <c r="A36" s="223"/>
      <c r="B36" s="221"/>
      <c r="C36" s="221"/>
      <c r="D36" s="221"/>
      <c r="E36" s="221"/>
      <c r="F36" s="221"/>
      <c r="G36" s="221"/>
      <c r="H36" s="225"/>
      <c r="I36" s="225"/>
      <c r="J36" s="225"/>
      <c r="K36" s="225"/>
      <c r="L36" s="225"/>
      <c r="M36" s="225"/>
    </row>
    <row r="37" spans="1:13">
      <c r="A37" s="223"/>
      <c r="B37" s="221"/>
      <c r="C37" s="221"/>
      <c r="D37" s="221"/>
      <c r="E37" s="221"/>
      <c r="F37" s="221"/>
      <c r="G37" s="221"/>
      <c r="H37" s="225"/>
      <c r="I37" s="225"/>
      <c r="J37" s="225"/>
      <c r="K37" s="225"/>
      <c r="L37" s="225"/>
      <c r="M37" s="225"/>
    </row>
    <row r="38" spans="1:13">
      <c r="A38" s="223"/>
      <c r="B38" s="221"/>
      <c r="C38" s="221"/>
      <c r="D38" s="221"/>
      <c r="E38" s="221"/>
      <c r="F38" s="221"/>
      <c r="G38" s="221"/>
      <c r="H38" s="225"/>
      <c r="I38" s="225"/>
      <c r="J38" s="225"/>
      <c r="K38" s="225"/>
      <c r="L38" s="225"/>
      <c r="M38" s="225"/>
    </row>
    <row r="39" spans="1:13">
      <c r="A39" s="230"/>
      <c r="B39" s="221"/>
      <c r="C39" s="230"/>
      <c r="D39" s="231"/>
      <c r="E39" s="221"/>
      <c r="F39" s="221"/>
      <c r="G39" s="221"/>
      <c r="H39" s="225"/>
      <c r="I39" s="225"/>
      <c r="J39" s="225"/>
      <c r="K39" s="225"/>
      <c r="L39" s="225"/>
      <c r="M39" s="225"/>
    </row>
    <row r="40" spans="1:13">
      <c r="A40" s="223"/>
      <c r="B40" s="225"/>
      <c r="C40" s="225"/>
      <c r="D40" s="225"/>
      <c r="E40" s="221"/>
      <c r="F40" s="221"/>
      <c r="G40" s="221"/>
      <c r="H40" s="225"/>
      <c r="I40" s="225"/>
      <c r="J40" s="225"/>
      <c r="K40" s="225"/>
      <c r="L40" s="225"/>
      <c r="M40" s="225"/>
    </row>
    <row r="41" spans="1:13">
      <c r="A41" s="225"/>
      <c r="B41" s="225"/>
      <c r="C41" s="223" t="s">
        <v>170</v>
      </c>
      <c r="D41" s="231"/>
      <c r="E41" s="221"/>
      <c r="F41" s="221"/>
      <c r="G41" s="221"/>
      <c r="H41" s="225"/>
      <c r="I41" s="225"/>
      <c r="J41" s="225"/>
      <c r="K41" s="225"/>
      <c r="L41" s="225"/>
      <c r="M41" s="225"/>
    </row>
    <row r="42" spans="1:13">
      <c r="A42" s="225"/>
      <c r="B42" s="225"/>
      <c r="C42" s="225"/>
      <c r="D42" s="225"/>
      <c r="E42" s="225"/>
      <c r="F42" s="225"/>
      <c r="G42" s="225"/>
      <c r="H42" s="225"/>
      <c r="I42" s="225"/>
      <c r="J42" s="225"/>
      <c r="K42" s="225"/>
      <c r="L42" s="225"/>
      <c r="M42" s="225"/>
    </row>
    <row r="43" spans="1:13">
      <c r="A43" s="225"/>
      <c r="B43" s="225"/>
      <c r="C43" s="225"/>
      <c r="D43" s="225"/>
      <c r="E43" s="225"/>
      <c r="F43" s="225"/>
      <c r="G43" s="225"/>
      <c r="H43" s="225"/>
      <c r="I43" s="225"/>
      <c r="J43" s="225"/>
      <c r="K43" s="225"/>
      <c r="L43" s="225"/>
      <c r="M43" s="225"/>
    </row>
    <row r="44" spans="1:13">
      <c r="A44" s="225"/>
      <c r="B44" s="225"/>
      <c r="C44" s="225"/>
      <c r="D44" s="225"/>
      <c r="E44" s="225"/>
      <c r="F44" s="225"/>
      <c r="G44" s="225"/>
      <c r="H44" s="225"/>
      <c r="I44" s="225"/>
      <c r="J44" s="225"/>
      <c r="K44" s="225"/>
      <c r="L44" s="225"/>
      <c r="M44" s="225"/>
    </row>
    <row r="45" spans="1:13">
      <c r="A45" s="225"/>
      <c r="B45" s="225"/>
      <c r="C45" s="225"/>
      <c r="D45" s="225"/>
      <c r="E45" s="225"/>
      <c r="F45" s="225"/>
      <c r="G45" s="225"/>
      <c r="H45" s="225"/>
      <c r="I45" s="225"/>
      <c r="J45" s="225"/>
      <c r="K45" s="225"/>
      <c r="L45" s="225"/>
      <c r="M45" s="225"/>
    </row>
    <row r="46" spans="1:13">
      <c r="A46" s="252" t="s">
        <v>166</v>
      </c>
      <c r="B46" s="252"/>
      <c r="C46" s="252"/>
      <c r="D46" s="252"/>
      <c r="E46" s="252"/>
      <c r="F46" s="252"/>
      <c r="G46" s="252"/>
      <c r="H46" s="225"/>
      <c r="I46" s="225"/>
      <c r="J46" s="225"/>
      <c r="K46" s="225"/>
      <c r="L46" s="225"/>
      <c r="M46" s="225"/>
    </row>
    <row r="47" spans="1:13">
      <c r="A47" s="249" t="s">
        <v>171</v>
      </c>
      <c r="B47" s="249"/>
      <c r="C47" s="249"/>
      <c r="D47" s="249"/>
      <c r="E47" s="249"/>
      <c r="F47" s="249"/>
      <c r="G47" s="249"/>
      <c r="H47" s="225"/>
      <c r="I47" s="225"/>
      <c r="J47" s="225"/>
      <c r="K47" s="225"/>
      <c r="L47" s="225"/>
      <c r="M47" s="225"/>
    </row>
    <row r="48" spans="1:13">
      <c r="A48" s="223"/>
      <c r="B48" s="221"/>
      <c r="C48" s="221"/>
      <c r="D48" s="221"/>
      <c r="E48" s="221"/>
      <c r="F48" s="221"/>
      <c r="G48" s="221"/>
      <c r="H48" s="225"/>
      <c r="I48" s="225"/>
      <c r="J48" s="225"/>
      <c r="K48" s="225"/>
      <c r="L48" s="225"/>
      <c r="M48" s="225"/>
    </row>
    <row r="49" spans="1:13">
      <c r="A49" s="247"/>
      <c r="B49" s="247"/>
      <c r="C49" s="247"/>
      <c r="D49" s="247"/>
      <c r="E49" s="247"/>
      <c r="F49" s="247"/>
      <c r="G49" s="247"/>
      <c r="H49" s="247"/>
      <c r="I49" s="247"/>
      <c r="J49" s="247"/>
      <c r="K49" s="247"/>
      <c r="L49" s="247"/>
      <c r="M49" s="247"/>
    </row>
    <row r="50" spans="1:13">
      <c r="A50" s="221"/>
      <c r="B50" s="221"/>
      <c r="C50" s="221"/>
      <c r="D50" s="222"/>
      <c r="E50" s="221"/>
      <c r="F50" s="221"/>
      <c r="G50" s="221"/>
      <c r="H50" s="225"/>
      <c r="I50" s="225"/>
      <c r="J50" s="225"/>
      <c r="K50" s="225"/>
      <c r="L50" s="225"/>
      <c r="M50" s="225"/>
    </row>
    <row r="51" spans="1:13">
      <c r="A51" s="247" t="s">
        <v>158</v>
      </c>
      <c r="B51" s="247"/>
      <c r="C51" s="247"/>
      <c r="D51" s="247"/>
      <c r="E51" s="247"/>
      <c r="F51" s="247"/>
      <c r="G51" s="247"/>
      <c r="H51" s="247"/>
      <c r="I51" s="247"/>
      <c r="J51" s="247"/>
      <c r="K51" s="247"/>
      <c r="L51" s="247"/>
      <c r="M51" s="247"/>
    </row>
    <row r="52" spans="1:13">
      <c r="A52" s="247"/>
      <c r="B52" s="247"/>
      <c r="C52" s="247"/>
      <c r="D52" s="247"/>
      <c r="E52" s="247"/>
      <c r="F52" s="247"/>
      <c r="G52" s="247"/>
      <c r="H52" s="247"/>
      <c r="I52" s="247"/>
      <c r="J52" s="247"/>
      <c r="K52" s="247"/>
      <c r="L52" s="247"/>
      <c r="M52" s="247"/>
    </row>
    <row r="53" spans="1:13">
      <c r="A53" s="250"/>
      <c r="B53" s="247"/>
      <c r="C53" s="247"/>
      <c r="D53" s="247"/>
      <c r="E53" s="247"/>
      <c r="F53" s="247"/>
      <c r="G53" s="247"/>
      <c r="H53" s="247"/>
      <c r="I53" s="247"/>
      <c r="J53" s="247"/>
      <c r="K53" s="247"/>
      <c r="L53" s="247"/>
      <c r="M53" s="247"/>
    </row>
    <row r="54" spans="1:13">
      <c r="A54" s="223"/>
      <c r="B54" s="221"/>
      <c r="C54" s="221"/>
      <c r="D54" s="221"/>
      <c r="E54" s="221"/>
      <c r="F54" s="221"/>
      <c r="G54" s="221"/>
      <c r="H54" s="225"/>
      <c r="I54" s="225"/>
      <c r="J54" s="225"/>
      <c r="K54" s="225"/>
      <c r="L54" s="225"/>
      <c r="M54" s="225"/>
    </row>
    <row r="55" spans="1:13">
      <c r="A55" s="221"/>
      <c r="B55" s="221"/>
      <c r="C55" s="221"/>
      <c r="D55" s="221"/>
      <c r="E55" s="221"/>
      <c r="F55" s="221"/>
      <c r="G55" s="221"/>
      <c r="H55" s="225"/>
      <c r="I55" s="225"/>
      <c r="J55" s="225"/>
      <c r="K55" s="225"/>
      <c r="L55" s="225"/>
      <c r="M55" s="225"/>
    </row>
    <row r="56" spans="1:13">
      <c r="A56" s="221"/>
      <c r="B56" s="221"/>
      <c r="C56" s="221"/>
      <c r="D56" s="221"/>
      <c r="E56" s="221"/>
      <c r="F56" s="221"/>
      <c r="G56" s="221"/>
      <c r="H56" s="225"/>
      <c r="I56" s="225"/>
      <c r="J56" s="225"/>
      <c r="K56" s="225"/>
      <c r="L56" s="225"/>
      <c r="M56" s="225"/>
    </row>
    <row r="57" spans="1:13">
      <c r="A57" s="248" t="s">
        <v>159</v>
      </c>
      <c r="B57" s="248"/>
      <c r="C57" s="248"/>
      <c r="D57" s="248"/>
      <c r="E57" s="248"/>
      <c r="F57" s="248"/>
      <c r="G57" s="248"/>
      <c r="H57" s="225"/>
      <c r="I57" s="225"/>
      <c r="J57" s="225"/>
      <c r="K57" s="225"/>
      <c r="L57" s="225"/>
      <c r="M57" s="225"/>
    </row>
    <row r="58" spans="1:13">
      <c r="A58" s="247" t="s">
        <v>160</v>
      </c>
      <c r="B58" s="247"/>
      <c r="C58" s="247"/>
      <c r="D58" s="247"/>
      <c r="E58" s="247"/>
      <c r="F58" s="247"/>
      <c r="G58" s="247"/>
      <c r="H58" s="225"/>
      <c r="I58" s="225"/>
      <c r="J58" s="225"/>
      <c r="K58" s="225"/>
      <c r="L58" s="225"/>
      <c r="M58" s="225"/>
    </row>
    <row r="59" spans="1:13">
      <c r="A59" s="221"/>
      <c r="B59" s="221"/>
      <c r="C59" s="221"/>
      <c r="D59" s="221"/>
      <c r="E59" s="221"/>
      <c r="F59" s="221"/>
      <c r="G59" s="221"/>
      <c r="H59" s="225"/>
      <c r="I59" s="225"/>
      <c r="J59" s="225"/>
      <c r="K59" s="225"/>
      <c r="L59" s="225"/>
      <c r="M59" s="225"/>
    </row>
    <row r="60" spans="1:13">
      <c r="A60" s="221"/>
      <c r="B60" s="221"/>
      <c r="C60" s="221"/>
      <c r="D60" s="221"/>
      <c r="E60" s="221"/>
      <c r="F60" s="221"/>
      <c r="G60" s="221"/>
      <c r="H60" s="225"/>
      <c r="I60" s="225"/>
      <c r="J60" s="225"/>
      <c r="K60" s="225"/>
      <c r="L60" s="225"/>
      <c r="M60" s="225"/>
    </row>
    <row r="61" spans="1:13">
      <c r="A61" s="221"/>
      <c r="B61" s="221"/>
      <c r="C61" s="221"/>
      <c r="D61" s="221"/>
      <c r="E61" s="221"/>
      <c r="F61" s="221"/>
      <c r="G61" s="221"/>
      <c r="H61" s="225"/>
      <c r="I61" s="225"/>
      <c r="J61" s="225"/>
      <c r="K61" s="225"/>
      <c r="L61" s="225"/>
      <c r="M61" s="225"/>
    </row>
    <row r="62" spans="1:13">
      <c r="A62" s="221"/>
      <c r="B62" s="221"/>
      <c r="C62" s="221"/>
      <c r="D62" s="221"/>
      <c r="E62" s="221"/>
      <c r="F62" s="221"/>
      <c r="G62" s="221"/>
      <c r="H62" s="225"/>
      <c r="I62" s="225"/>
      <c r="J62" s="225"/>
      <c r="K62" s="225"/>
      <c r="L62" s="225"/>
      <c r="M62" s="225"/>
    </row>
    <row r="63" spans="1:13">
      <c r="A63" s="223"/>
      <c r="B63" s="221"/>
      <c r="C63" s="221"/>
      <c r="D63" s="221"/>
      <c r="E63" s="221"/>
      <c r="F63" s="221"/>
      <c r="G63" s="221"/>
      <c r="H63" s="225"/>
      <c r="I63" s="225"/>
      <c r="J63" s="225"/>
      <c r="K63" s="225"/>
      <c r="L63" s="225"/>
      <c r="M63" s="225"/>
    </row>
    <row r="64" spans="1:13">
      <c r="A64" s="223"/>
      <c r="B64" s="221"/>
      <c r="C64" s="221"/>
      <c r="D64" s="224" t="s">
        <v>161</v>
      </c>
      <c r="E64" s="221"/>
      <c r="F64" s="221"/>
      <c r="G64" s="221"/>
      <c r="H64" s="225"/>
      <c r="I64" s="225"/>
      <c r="J64" s="225"/>
      <c r="K64" s="225"/>
      <c r="L64" s="225"/>
      <c r="M64" s="225"/>
    </row>
    <row r="65" spans="1:13">
      <c r="A65" s="223"/>
      <c r="B65" s="221"/>
      <c r="C65" s="221"/>
      <c r="D65" s="222" t="s">
        <v>162</v>
      </c>
      <c r="E65" s="221"/>
      <c r="F65" s="221"/>
      <c r="G65" s="221"/>
      <c r="H65" s="225"/>
      <c r="I65" s="225"/>
      <c r="J65" s="225"/>
      <c r="K65" s="225"/>
      <c r="L65" s="225"/>
      <c r="M65" s="225"/>
    </row>
    <row r="66" spans="1:13">
      <c r="A66" s="223"/>
      <c r="B66" s="221"/>
      <c r="C66" s="221"/>
      <c r="D66" s="221"/>
      <c r="E66" s="221"/>
      <c r="F66" s="221"/>
      <c r="G66" s="221"/>
      <c r="H66" s="225"/>
      <c r="I66" s="225"/>
      <c r="J66" s="225"/>
      <c r="K66" s="225"/>
      <c r="L66" s="225"/>
      <c r="M66" s="225"/>
    </row>
    <row r="67" spans="1:13">
      <c r="A67" s="223"/>
      <c r="B67" s="221"/>
      <c r="C67" s="221"/>
      <c r="D67" s="221"/>
      <c r="E67" s="221"/>
      <c r="F67" s="221"/>
      <c r="G67" s="221"/>
      <c r="H67" s="225"/>
      <c r="I67" s="225"/>
      <c r="J67" s="225"/>
      <c r="K67" s="225"/>
      <c r="L67" s="225"/>
      <c r="M67" s="225"/>
    </row>
    <row r="68" spans="1:13">
      <c r="A68" s="223"/>
      <c r="B68" s="221"/>
      <c r="C68" s="221"/>
      <c r="D68" s="221"/>
      <c r="E68" s="221"/>
      <c r="F68" s="221"/>
      <c r="G68" s="221"/>
      <c r="H68" s="225"/>
      <c r="I68" s="225"/>
      <c r="J68" s="225"/>
      <c r="K68" s="225"/>
      <c r="L68" s="225"/>
      <c r="M68" s="225"/>
    </row>
    <row r="69" spans="1:13">
      <c r="A69" s="223"/>
      <c r="B69" s="221"/>
      <c r="C69" s="221"/>
      <c r="D69" s="224" t="s">
        <v>163</v>
      </c>
      <c r="E69" s="221"/>
      <c r="F69" s="221"/>
      <c r="G69" s="221"/>
      <c r="H69" s="225"/>
      <c r="I69" s="225"/>
      <c r="J69" s="225"/>
      <c r="K69" s="225"/>
      <c r="L69" s="225"/>
      <c r="M69" s="225"/>
    </row>
    <row r="70" spans="1:13">
      <c r="A70" s="223"/>
      <c r="B70" s="221"/>
      <c r="C70" s="221"/>
      <c r="D70" s="221"/>
      <c r="E70" s="221"/>
      <c r="F70" s="221"/>
      <c r="G70" s="221"/>
      <c r="H70" s="225"/>
      <c r="I70" s="225"/>
      <c r="J70" s="225"/>
      <c r="K70" s="225"/>
      <c r="L70" s="225"/>
    </row>
    <row r="71" spans="1:13">
      <c r="A71" s="223"/>
      <c r="B71" s="221"/>
      <c r="C71" s="221"/>
      <c r="D71" s="221"/>
      <c r="E71" s="221"/>
      <c r="F71" s="221"/>
      <c r="G71" s="221"/>
      <c r="H71" s="225"/>
      <c r="I71" s="225"/>
      <c r="J71" s="225"/>
      <c r="K71" s="225"/>
      <c r="L71" s="225"/>
    </row>
    <row r="72" spans="1:13">
      <c r="A72" s="223"/>
      <c r="B72" s="221"/>
      <c r="C72" s="221"/>
      <c r="D72" s="221"/>
      <c r="E72" s="221"/>
      <c r="F72" s="221"/>
      <c r="G72" s="221"/>
      <c r="H72" s="225"/>
      <c r="I72" s="225"/>
      <c r="J72" s="225"/>
      <c r="K72" s="225"/>
      <c r="L72" s="225"/>
    </row>
    <row r="73" spans="1:13">
      <c r="A73" s="223"/>
      <c r="B73" s="221"/>
      <c r="C73" s="221"/>
      <c r="D73" s="221"/>
      <c r="E73" s="221"/>
      <c r="F73" s="221"/>
      <c r="G73" s="221"/>
      <c r="H73" s="225"/>
      <c r="I73" s="225"/>
      <c r="J73" s="225"/>
      <c r="K73" s="225"/>
      <c r="L73" s="225"/>
    </row>
    <row r="74" spans="1:13">
      <c r="A74" s="223"/>
      <c r="B74" s="221"/>
      <c r="C74" s="221"/>
      <c r="D74" s="221"/>
      <c r="E74" s="221"/>
      <c r="F74" s="221"/>
      <c r="G74" s="221"/>
      <c r="H74" s="225"/>
      <c r="I74" s="225"/>
      <c r="J74" s="225"/>
      <c r="K74" s="225"/>
      <c r="L74" s="225"/>
    </row>
    <row r="75" spans="1:13">
      <c r="A75" s="223"/>
      <c r="B75" s="221"/>
      <c r="C75" s="221"/>
      <c r="D75" s="221"/>
      <c r="E75" s="221"/>
      <c r="F75" s="221"/>
      <c r="G75" s="221"/>
      <c r="H75" s="225"/>
      <c r="I75" s="225"/>
      <c r="J75" s="225"/>
      <c r="K75" s="225"/>
      <c r="L75" s="225"/>
    </row>
    <row r="76" spans="1:13">
      <c r="A76" s="223"/>
      <c r="B76" s="221"/>
      <c r="C76" s="221"/>
      <c r="D76" s="221"/>
      <c r="E76" s="221"/>
      <c r="F76" s="221"/>
      <c r="G76" s="221"/>
      <c r="H76" s="225"/>
      <c r="I76" s="225"/>
      <c r="J76" s="225"/>
      <c r="K76" s="225"/>
      <c r="L76" s="225"/>
    </row>
    <row r="77" spans="1:13">
      <c r="A77" s="223"/>
      <c r="B77" s="221"/>
      <c r="C77" s="221"/>
      <c r="D77" s="221"/>
      <c r="E77" s="221"/>
      <c r="F77" s="221"/>
      <c r="G77" s="221"/>
      <c r="H77" s="225"/>
      <c r="I77" s="225"/>
      <c r="J77" s="225"/>
      <c r="K77" s="225"/>
      <c r="L77" s="225"/>
    </row>
    <row r="78" spans="1:13">
      <c r="A78" s="223"/>
      <c r="B78" s="221"/>
      <c r="C78" s="221"/>
      <c r="D78" s="221"/>
      <c r="E78" s="221"/>
      <c r="F78" s="221"/>
      <c r="G78" s="221"/>
      <c r="H78" s="225"/>
      <c r="I78" s="225"/>
      <c r="J78" s="225"/>
      <c r="K78" s="225"/>
      <c r="L78" s="225"/>
    </row>
    <row r="79" spans="1:13">
      <c r="A79" s="223"/>
      <c r="B79" s="221"/>
      <c r="C79" s="221"/>
      <c r="D79" s="221"/>
      <c r="E79" s="221"/>
      <c r="F79" s="221"/>
      <c r="G79" s="221"/>
      <c r="H79" s="225"/>
      <c r="I79" s="225"/>
      <c r="J79" s="225"/>
      <c r="K79" s="225"/>
      <c r="L79" s="225"/>
    </row>
    <row r="80" spans="1:13">
      <c r="A80" s="45"/>
      <c r="B80" s="45"/>
      <c r="C80" s="221"/>
      <c r="D80" s="221"/>
      <c r="E80" s="221"/>
      <c r="F80" s="221"/>
      <c r="G80" s="221"/>
      <c r="H80" s="225"/>
      <c r="I80" s="225"/>
      <c r="J80" s="225"/>
      <c r="K80" s="225"/>
      <c r="L80" s="225"/>
    </row>
    <row r="81" spans="1:12">
      <c r="A81" s="46" t="s">
        <v>86</v>
      </c>
      <c r="B81" s="225"/>
      <c r="C81" s="221"/>
      <c r="D81" s="221"/>
      <c r="E81" s="221"/>
      <c r="F81" s="221"/>
      <c r="G81" s="221"/>
      <c r="H81" s="225"/>
      <c r="I81" s="225"/>
      <c r="J81" s="225"/>
      <c r="K81" s="225"/>
      <c r="L81" s="225"/>
    </row>
    <row r="82" spans="1:12">
      <c r="A82" s="46" t="s">
        <v>87</v>
      </c>
      <c r="B82" s="225"/>
      <c r="C82" s="221"/>
      <c r="D82" s="221"/>
      <c r="E82" s="221"/>
      <c r="F82" s="221"/>
      <c r="G82" s="221"/>
      <c r="H82" s="225"/>
      <c r="I82" s="225"/>
      <c r="J82" s="225"/>
      <c r="K82" s="225"/>
      <c r="L82" s="225"/>
    </row>
    <row r="83" spans="1:12">
      <c r="A83" s="46" t="s">
        <v>88</v>
      </c>
      <c r="B83" s="225"/>
      <c r="C83" s="230"/>
      <c r="D83" s="231"/>
      <c r="E83" s="221"/>
      <c r="F83" s="221"/>
      <c r="G83" s="221"/>
      <c r="H83" s="225"/>
      <c r="I83" s="225"/>
      <c r="J83" s="225"/>
      <c r="K83" s="225"/>
      <c r="L83" s="225"/>
    </row>
    <row r="84" spans="1:12">
      <c r="A84" s="47" t="s">
        <v>89</v>
      </c>
      <c r="B84" s="48"/>
      <c r="C84" s="221"/>
      <c r="D84" s="221"/>
      <c r="E84" s="221"/>
      <c r="F84" s="221"/>
      <c r="G84" s="221"/>
      <c r="H84" s="225"/>
      <c r="I84" s="225"/>
      <c r="J84" s="225"/>
      <c r="K84" s="225"/>
      <c r="L84" s="225"/>
    </row>
    <row r="85" spans="1:12">
      <c r="A85" s="225"/>
      <c r="B85" s="225"/>
      <c r="C85" s="221"/>
      <c r="D85" s="221"/>
      <c r="E85" s="221"/>
      <c r="F85" s="221"/>
      <c r="G85" s="221"/>
      <c r="H85" s="225"/>
      <c r="I85" s="225"/>
      <c r="J85" s="225"/>
      <c r="K85" s="225"/>
      <c r="L85" s="225"/>
    </row>
    <row r="86" spans="1:12">
      <c r="A86" s="225"/>
      <c r="B86" s="225"/>
      <c r="C86" s="225"/>
      <c r="D86" s="225"/>
      <c r="E86" s="225"/>
      <c r="F86" s="225"/>
      <c r="G86" s="225"/>
      <c r="H86" s="225"/>
      <c r="I86" s="225"/>
      <c r="J86" s="225"/>
      <c r="K86" s="225"/>
      <c r="L86" s="225"/>
    </row>
  </sheetData>
  <mergeCells count="14">
    <mergeCell ref="C13:H13"/>
    <mergeCell ref="C14:H14"/>
    <mergeCell ref="A46:G46"/>
    <mergeCell ref="H49:M49"/>
    <mergeCell ref="A51:G51"/>
    <mergeCell ref="H51:M51"/>
    <mergeCell ref="A52:G52"/>
    <mergeCell ref="H52:M52"/>
    <mergeCell ref="H53:M53"/>
    <mergeCell ref="A57:G57"/>
    <mergeCell ref="A58:G58"/>
    <mergeCell ref="A47:G47"/>
    <mergeCell ref="A49:G49"/>
    <mergeCell ref="A53:G53"/>
  </mergeCells>
  <pageMargins left="0.18" right="0.7" top="0.31" bottom="0.3" header="0.31" footer="0.2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4"/>
  <sheetViews>
    <sheetView zoomScaleNormal="100" zoomScaleSheetLayoutView="75" workbookViewId="0">
      <selection activeCell="C1" sqref="C1:I1"/>
    </sheetView>
  </sheetViews>
  <sheetFormatPr baseColWidth="10" defaultRowHeight="12"/>
  <cols>
    <col min="1" max="1" width="6.6328125" style="2" customWidth="1"/>
    <col min="2" max="3" width="5" style="2" customWidth="1"/>
    <col min="4" max="9" width="6.1796875" style="2" customWidth="1"/>
    <col min="10" max="10" width="5.1796875" style="2" customWidth="1"/>
    <col min="11" max="11" width="4.1796875" style="2" bestFit="1" customWidth="1"/>
    <col min="12" max="12" width="4.26953125" style="2" bestFit="1"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3:9" s="105" customFormat="1" ht="12.75">
      <c r="C1" s="261" t="s">
        <v>5</v>
      </c>
      <c r="D1" s="261"/>
      <c r="E1" s="261"/>
      <c r="F1" s="261"/>
      <c r="G1" s="261"/>
      <c r="H1" s="261"/>
      <c r="I1" s="261"/>
    </row>
    <row r="2" spans="3:9" s="105" customFormat="1" ht="12.75">
      <c r="C2" s="134"/>
      <c r="D2" s="135"/>
      <c r="I2" s="135"/>
    </row>
    <row r="3" spans="3:9" s="105" customFormat="1" ht="12.75">
      <c r="C3" s="264" t="s">
        <v>118</v>
      </c>
      <c r="D3" s="265"/>
      <c r="E3" s="265"/>
      <c r="F3" s="265"/>
      <c r="G3" s="265"/>
      <c r="H3" s="265"/>
      <c r="I3" s="266"/>
    </row>
    <row r="4" spans="3:9" s="105" customFormat="1" ht="12.75">
      <c r="C4" s="300" t="s">
        <v>80</v>
      </c>
      <c r="D4" s="301"/>
      <c r="E4" s="301"/>
      <c r="F4" s="301"/>
      <c r="G4" s="301"/>
      <c r="H4" s="301"/>
      <c r="I4" s="302"/>
    </row>
    <row r="5" spans="3:9" s="69" customFormat="1" ht="12.75">
      <c r="C5" s="79"/>
      <c r="D5" s="82">
        <v>2006</v>
      </c>
      <c r="E5" s="82">
        <v>2007</v>
      </c>
      <c r="F5" s="82">
        <v>2008</v>
      </c>
      <c r="G5" s="82">
        <v>2009</v>
      </c>
      <c r="H5" s="82">
        <v>2010</v>
      </c>
      <c r="I5" s="82">
        <v>2011</v>
      </c>
    </row>
    <row r="6" spans="3:9" s="69" customFormat="1" ht="12.75">
      <c r="C6" s="141" t="s">
        <v>13</v>
      </c>
      <c r="D6" s="140">
        <v>135.19999999999999</v>
      </c>
      <c r="E6" s="140">
        <v>216.9</v>
      </c>
      <c r="F6" s="140">
        <v>268.41036770000608</v>
      </c>
      <c r="G6" s="140">
        <v>212.60285341118714</v>
      </c>
      <c r="H6" s="140">
        <v>219.29118080263086</v>
      </c>
      <c r="I6" s="140">
        <v>284.96633326225736</v>
      </c>
    </row>
    <row r="7" spans="3:9" s="69" customFormat="1" ht="12.75">
      <c r="C7" s="141" t="s">
        <v>14</v>
      </c>
      <c r="D7" s="140">
        <v>138.5</v>
      </c>
      <c r="E7" s="140">
        <v>210.9</v>
      </c>
      <c r="F7" s="140">
        <v>283.23663045325588</v>
      </c>
      <c r="G7" s="140">
        <v>214.52145214521451</v>
      </c>
      <c r="H7" s="140">
        <v>225.32672374943672</v>
      </c>
      <c r="I7" s="140">
        <v>300.76547290452953</v>
      </c>
    </row>
    <row r="8" spans="3:9" s="69" customFormat="1" ht="12.75">
      <c r="C8" s="141" t="s">
        <v>15</v>
      </c>
      <c r="D8" s="140">
        <v>140.30000000000001</v>
      </c>
      <c r="E8" s="140">
        <v>210.8</v>
      </c>
      <c r="F8" s="140">
        <v>285.35132369814869</v>
      </c>
      <c r="G8" s="140">
        <v>203.28606851087071</v>
      </c>
      <c r="H8" s="140">
        <v>212.55341676126966</v>
      </c>
      <c r="I8" s="140">
        <v>298.0757984442281</v>
      </c>
    </row>
    <row r="9" spans="3:9" s="69" customFormat="1" ht="12.75">
      <c r="C9" s="141" t="s">
        <v>16</v>
      </c>
      <c r="D9" s="140">
        <v>140.1</v>
      </c>
      <c r="E9" s="140">
        <v>193.7</v>
      </c>
      <c r="F9" s="140">
        <v>295.56438802380228</v>
      </c>
      <c r="G9" s="140">
        <v>184.47836158491532</v>
      </c>
      <c r="H9" s="140">
        <v>198.76486944869134</v>
      </c>
      <c r="I9" s="140">
        <v>305.96448164130419</v>
      </c>
    </row>
    <row r="10" spans="3:9" s="69" customFormat="1" ht="12.75">
      <c r="C10" s="141" t="s">
        <v>17</v>
      </c>
      <c r="D10" s="140">
        <v>141.80000000000001</v>
      </c>
      <c r="E10" s="140">
        <v>196.1</v>
      </c>
      <c r="F10" s="140">
        <v>290.24596105376895</v>
      </c>
      <c r="G10" s="140">
        <v>179.42310334691263</v>
      </c>
      <c r="H10" s="140">
        <v>190.69882838770661</v>
      </c>
      <c r="I10" s="140">
        <v>308.56624460555463</v>
      </c>
    </row>
    <row r="11" spans="3:9" s="69" customFormat="1" ht="12.75">
      <c r="C11" s="141" t="s">
        <v>18</v>
      </c>
      <c r="D11" s="140">
        <v>139.6</v>
      </c>
      <c r="E11" s="140">
        <v>199.4</v>
      </c>
      <c r="F11" s="140">
        <v>282.71000354223946</v>
      </c>
      <c r="G11" s="140">
        <v>187.53196059824393</v>
      </c>
      <c r="H11" s="140">
        <v>190.1079374340315</v>
      </c>
      <c r="I11" s="140">
        <v>302.76654848434134</v>
      </c>
    </row>
    <row r="12" spans="3:9" s="69" customFormat="1" ht="12.75">
      <c r="C12" s="141" t="s">
        <v>19</v>
      </c>
      <c r="D12" s="140">
        <v>143.80000000000001</v>
      </c>
      <c r="E12" s="140">
        <v>205.3</v>
      </c>
      <c r="F12" s="140">
        <v>304.55265479775028</v>
      </c>
      <c r="G12" s="140">
        <v>192.75952435242522</v>
      </c>
      <c r="H12" s="140">
        <v>190.80950254848094</v>
      </c>
      <c r="I12" s="140">
        <v>305.52349109446374</v>
      </c>
    </row>
    <row r="13" spans="3:9" s="69" customFormat="1" ht="12.75">
      <c r="C13" s="141" t="s">
        <v>20</v>
      </c>
      <c r="D13" s="140">
        <v>150.69999999999999</v>
      </c>
      <c r="E13" s="140">
        <v>206</v>
      </c>
      <c r="F13" s="140">
        <v>286.60914029918763</v>
      </c>
      <c r="G13" s="140">
        <v>190.68254684893645</v>
      </c>
      <c r="H13" s="140">
        <v>211.15627736103389</v>
      </c>
      <c r="I13" s="140">
        <v>299.19674881939659</v>
      </c>
    </row>
    <row r="14" spans="3:9" s="69" customFormat="1" ht="12.75">
      <c r="C14" s="141" t="s">
        <v>21</v>
      </c>
      <c r="D14" s="140">
        <v>152.9</v>
      </c>
      <c r="E14" s="140">
        <v>223.7</v>
      </c>
      <c r="F14" s="140">
        <v>280.37027794181165</v>
      </c>
      <c r="G14" s="140">
        <v>192.55454846545231</v>
      </c>
      <c r="H14" s="140">
        <v>227.93096677936128</v>
      </c>
      <c r="I14" s="140">
        <v>286.91245379882525</v>
      </c>
    </row>
    <row r="15" spans="3:9" s="69" customFormat="1" ht="12.75">
      <c r="C15" s="141" t="s">
        <v>22</v>
      </c>
      <c r="D15" s="140">
        <v>176.8</v>
      </c>
      <c r="E15" s="140">
        <v>245.6</v>
      </c>
      <c r="F15" s="140">
        <v>240.83129373714863</v>
      </c>
      <c r="G15" s="140">
        <v>194.02236191937345</v>
      </c>
      <c r="H15" s="140">
        <v>242.23407308262094</v>
      </c>
      <c r="I15" s="140"/>
    </row>
    <row r="16" spans="3:9" s="69" customFormat="1" ht="12.75">
      <c r="C16" s="141" t="s">
        <v>23</v>
      </c>
      <c r="D16" s="140">
        <v>213.3</v>
      </c>
      <c r="E16" s="140">
        <v>243.1</v>
      </c>
      <c r="F16" s="140">
        <v>226.51651974302433</v>
      </c>
      <c r="G16" s="140">
        <v>206.00908201714651</v>
      </c>
      <c r="H16" s="140">
        <v>266.26313586816707</v>
      </c>
      <c r="I16" s="140"/>
    </row>
    <row r="17" spans="1:14" s="69" customFormat="1" ht="12.75">
      <c r="C17" s="141" t="s">
        <v>24</v>
      </c>
      <c r="D17" s="140">
        <v>214.4</v>
      </c>
      <c r="E17" s="140">
        <v>240.06136121776197</v>
      </c>
      <c r="F17" s="140">
        <v>217.14196953106935</v>
      </c>
      <c r="G17" s="140">
        <v>212.49666290338661</v>
      </c>
      <c r="H17" s="140">
        <v>285.40724369123984</v>
      </c>
      <c r="I17" s="140"/>
    </row>
    <row r="18" spans="1:14" s="69" customFormat="1" ht="12.75">
      <c r="C18" s="189" t="s">
        <v>27</v>
      </c>
      <c r="D18" s="190">
        <f t="shared" ref="D18:I18" si="0">AVERAGE(D6:D17)</f>
        <v>157.28333333333336</v>
      </c>
      <c r="E18" s="190">
        <f t="shared" si="0"/>
        <v>215.96344676814684</v>
      </c>
      <c r="F18" s="190">
        <f t="shared" si="0"/>
        <v>271.79504421010114</v>
      </c>
      <c r="G18" s="190">
        <f t="shared" si="0"/>
        <v>197.53071050867206</v>
      </c>
      <c r="H18" s="190">
        <f t="shared" si="0"/>
        <v>221.71201299288921</v>
      </c>
      <c r="I18" s="190">
        <f t="shared" si="0"/>
        <v>299.19306367276681</v>
      </c>
    </row>
    <row r="19" spans="1:14" s="69" customFormat="1" ht="12.75">
      <c r="C19" s="188" t="s">
        <v>136</v>
      </c>
      <c r="D19" s="103"/>
      <c r="E19" s="103"/>
      <c r="F19" s="103"/>
      <c r="G19" s="103"/>
      <c r="H19" s="103"/>
      <c r="I19" s="104"/>
    </row>
    <row r="20" spans="1:14" s="69" customFormat="1" ht="12.75"/>
    <row r="21" spans="1:14" s="105" customFormat="1" ht="12.75">
      <c r="A21" s="261" t="s">
        <v>202</v>
      </c>
      <c r="B21" s="261"/>
      <c r="C21" s="261"/>
      <c r="D21" s="261"/>
      <c r="E21" s="261"/>
      <c r="F21" s="261"/>
      <c r="G21" s="261"/>
      <c r="H21" s="261"/>
      <c r="I21" s="261"/>
      <c r="J21" s="261"/>
      <c r="K21" s="261"/>
      <c r="L21" s="261"/>
    </row>
    <row r="22" spans="1:14" s="105" customFormat="1" ht="12.75">
      <c r="A22" s="107"/>
      <c r="B22" s="107"/>
      <c r="C22" s="107"/>
      <c r="D22" s="107"/>
      <c r="E22" s="107"/>
      <c r="F22" s="107"/>
      <c r="G22" s="107"/>
      <c r="H22" s="107"/>
      <c r="I22" s="107"/>
      <c r="J22" s="107"/>
      <c r="K22" s="107"/>
      <c r="L22" s="107"/>
    </row>
    <row r="23" spans="1:14" s="105" customFormat="1" ht="12.75">
      <c r="A23" s="264" t="s">
        <v>198</v>
      </c>
      <c r="B23" s="265"/>
      <c r="C23" s="265"/>
      <c r="D23" s="265"/>
      <c r="E23" s="265"/>
      <c r="F23" s="265"/>
      <c r="G23" s="265"/>
      <c r="H23" s="265"/>
      <c r="I23" s="265"/>
      <c r="J23" s="265"/>
      <c r="K23" s="265"/>
      <c r="L23" s="266"/>
    </row>
    <row r="24" spans="1:14" s="105" customFormat="1" ht="12.75">
      <c r="A24" s="300" t="s">
        <v>53</v>
      </c>
      <c r="B24" s="301"/>
      <c r="C24" s="301"/>
      <c r="D24" s="301"/>
      <c r="E24" s="301"/>
      <c r="F24" s="301"/>
      <c r="G24" s="301"/>
      <c r="H24" s="301"/>
      <c r="I24" s="301"/>
      <c r="J24" s="301"/>
      <c r="K24" s="301"/>
      <c r="L24" s="302"/>
    </row>
    <row r="25" spans="1:14" s="69" customFormat="1" ht="30" customHeight="1">
      <c r="A25" s="142" t="s">
        <v>12</v>
      </c>
      <c r="B25" s="314" t="s">
        <v>81</v>
      </c>
      <c r="C25" s="315"/>
      <c r="D25" s="316" t="s">
        <v>120</v>
      </c>
      <c r="E25" s="315"/>
      <c r="F25" s="316" t="s">
        <v>119</v>
      </c>
      <c r="G25" s="315"/>
      <c r="H25" s="316" t="s">
        <v>121</v>
      </c>
      <c r="I25" s="315"/>
      <c r="J25" s="317" t="s">
        <v>25</v>
      </c>
      <c r="K25" s="318"/>
      <c r="L25" s="319"/>
      <c r="N25" s="157"/>
    </row>
    <row r="26" spans="1:14" s="69" customFormat="1" ht="15" customHeight="1">
      <c r="A26" s="79"/>
      <c r="B26" s="139">
        <v>2010</v>
      </c>
      <c r="C26" s="83">
        <v>2011</v>
      </c>
      <c r="D26" s="139">
        <v>2010</v>
      </c>
      <c r="E26" s="83">
        <v>2011</v>
      </c>
      <c r="F26" s="139">
        <v>2010</v>
      </c>
      <c r="G26" s="83">
        <v>2011</v>
      </c>
      <c r="H26" s="139">
        <v>2010</v>
      </c>
      <c r="I26" s="83">
        <v>2011</v>
      </c>
      <c r="J26" s="139">
        <v>2010</v>
      </c>
      <c r="K26" s="83">
        <v>2011</v>
      </c>
      <c r="L26" s="143" t="s">
        <v>26</v>
      </c>
    </row>
    <row r="27" spans="1:14" s="69" customFormat="1" ht="15" customHeight="1">
      <c r="A27" s="142" t="s">
        <v>13</v>
      </c>
      <c r="B27" s="191" t="s">
        <v>137</v>
      </c>
      <c r="C27" s="93">
        <v>145</v>
      </c>
      <c r="D27" s="144">
        <v>110</v>
      </c>
      <c r="E27" s="144">
        <v>125</v>
      </c>
      <c r="F27" s="191" t="s">
        <v>137</v>
      </c>
      <c r="G27" s="93">
        <v>134</v>
      </c>
      <c r="H27" s="144">
        <v>109.06</v>
      </c>
      <c r="I27" s="93">
        <v>141.21</v>
      </c>
      <c r="J27" s="144">
        <v>109.79</v>
      </c>
      <c r="K27" s="93">
        <v>139.47</v>
      </c>
      <c r="L27" s="150">
        <f t="shared" ref="L27:L35" si="1">K27/J27*100-100</f>
        <v>27.033427452409128</v>
      </c>
    </row>
    <row r="28" spans="1:14" s="69" customFormat="1" ht="15" customHeight="1">
      <c r="A28" s="142" t="s">
        <v>14</v>
      </c>
      <c r="B28" s="191" t="s">
        <v>137</v>
      </c>
      <c r="C28" s="93">
        <v>145</v>
      </c>
      <c r="D28" s="144">
        <v>120</v>
      </c>
      <c r="E28" s="144">
        <v>143</v>
      </c>
      <c r="F28" s="191" t="s">
        <v>137</v>
      </c>
      <c r="G28" s="93">
        <v>140</v>
      </c>
      <c r="H28" s="144">
        <v>120</v>
      </c>
      <c r="I28" s="93">
        <v>145.25</v>
      </c>
      <c r="J28" s="144">
        <v>120</v>
      </c>
      <c r="K28" s="93">
        <v>143.07</v>
      </c>
      <c r="L28" s="150">
        <f t="shared" si="1"/>
        <v>19.225000000000009</v>
      </c>
    </row>
    <row r="29" spans="1:14" s="69" customFormat="1" ht="15" customHeight="1">
      <c r="A29" s="142" t="s">
        <v>15</v>
      </c>
      <c r="B29" s="191" t="s">
        <v>137</v>
      </c>
      <c r="C29" s="93">
        <v>150</v>
      </c>
      <c r="D29" s="144">
        <v>106</v>
      </c>
      <c r="E29" s="144">
        <v>144.49</v>
      </c>
      <c r="F29" s="191" t="s">
        <v>137</v>
      </c>
      <c r="G29" s="93">
        <v>140.04</v>
      </c>
      <c r="H29" s="144">
        <v>117.7</v>
      </c>
      <c r="I29" s="93">
        <v>142.12</v>
      </c>
      <c r="J29" s="144">
        <v>111.2</v>
      </c>
      <c r="K29" s="93">
        <v>142.97</v>
      </c>
      <c r="L29" s="150">
        <f t="shared" si="1"/>
        <v>28.570143884892076</v>
      </c>
    </row>
    <row r="30" spans="1:14" s="69" customFormat="1" ht="15" customHeight="1">
      <c r="A30" s="142" t="s">
        <v>16</v>
      </c>
      <c r="B30" s="144">
        <v>103.63</v>
      </c>
      <c r="C30" s="93">
        <v>150</v>
      </c>
      <c r="D30" s="144">
        <v>103.75</v>
      </c>
      <c r="E30" s="144">
        <v>146.99</v>
      </c>
      <c r="F30" s="93">
        <v>101.14</v>
      </c>
      <c r="G30" s="93">
        <v>140.11000000000001</v>
      </c>
      <c r="H30" s="144">
        <v>103.37</v>
      </c>
      <c r="I30" s="93">
        <v>140.26</v>
      </c>
      <c r="J30" s="144">
        <v>103.48</v>
      </c>
      <c r="K30" s="93">
        <v>144.21</v>
      </c>
      <c r="L30" s="150">
        <f t="shared" si="1"/>
        <v>39.360262852725157</v>
      </c>
    </row>
    <row r="31" spans="1:14" s="69" customFormat="1" ht="15" customHeight="1">
      <c r="A31" s="142" t="s">
        <v>17</v>
      </c>
      <c r="B31" s="144">
        <v>103.9</v>
      </c>
      <c r="C31" s="93">
        <v>150</v>
      </c>
      <c r="D31" s="144">
        <v>101.75</v>
      </c>
      <c r="E31" s="93">
        <v>147.19999999999999</v>
      </c>
      <c r="F31" s="93">
        <v>100.3</v>
      </c>
      <c r="G31" s="93">
        <v>139.91</v>
      </c>
      <c r="H31" s="144">
        <v>101.33</v>
      </c>
      <c r="I31" s="93">
        <v>140.44</v>
      </c>
      <c r="J31" s="144">
        <v>101.68</v>
      </c>
      <c r="K31" s="93">
        <v>144.33000000000001</v>
      </c>
      <c r="L31" s="150">
        <f t="shared" si="1"/>
        <v>41.945318646734847</v>
      </c>
    </row>
    <row r="32" spans="1:14" s="69" customFormat="1" ht="15" customHeight="1">
      <c r="A32" s="142" t="s">
        <v>18</v>
      </c>
      <c r="B32" s="144">
        <v>104.4</v>
      </c>
      <c r="C32" s="93">
        <v>150</v>
      </c>
      <c r="D32" s="144">
        <v>101.74</v>
      </c>
      <c r="E32" s="93">
        <v>144.41999999999999</v>
      </c>
      <c r="F32" s="93">
        <v>101.07</v>
      </c>
      <c r="G32" s="93">
        <v>137.56</v>
      </c>
      <c r="H32" s="144">
        <v>100.9</v>
      </c>
      <c r="I32" s="93">
        <v>138.66999999999999</v>
      </c>
      <c r="J32" s="144">
        <v>102.02</v>
      </c>
      <c r="K32" s="93">
        <v>142.12200000000001</v>
      </c>
      <c r="L32" s="150">
        <f t="shared" si="1"/>
        <v>39.30797882768087</v>
      </c>
    </row>
    <row r="33" spans="1:21" s="69" customFormat="1" ht="15" customHeight="1">
      <c r="A33" s="142" t="s">
        <v>19</v>
      </c>
      <c r="B33" s="144">
        <v>105</v>
      </c>
      <c r="C33" s="93">
        <v>150</v>
      </c>
      <c r="D33" s="144">
        <v>101.65</v>
      </c>
      <c r="E33" s="93">
        <v>143.72999999999999</v>
      </c>
      <c r="F33" s="93">
        <v>100.29</v>
      </c>
      <c r="G33" s="93">
        <v>137.33000000000001</v>
      </c>
      <c r="H33" s="144">
        <v>100.82</v>
      </c>
      <c r="I33" s="93">
        <v>138.56</v>
      </c>
      <c r="J33" s="144">
        <v>101.45</v>
      </c>
      <c r="K33" s="93">
        <v>141.43819999999999</v>
      </c>
      <c r="L33" s="150">
        <f t="shared" si="1"/>
        <v>39.416658452439634</v>
      </c>
      <c r="M33" s="174"/>
      <c r="N33" s="174"/>
    </row>
    <row r="34" spans="1:21" s="69" customFormat="1" ht="15" customHeight="1">
      <c r="A34" s="142" t="s">
        <v>20</v>
      </c>
      <c r="B34" s="191" t="s">
        <v>137</v>
      </c>
      <c r="C34" s="191" t="s">
        <v>137</v>
      </c>
      <c r="D34" s="144">
        <v>108.44</v>
      </c>
      <c r="E34" s="93">
        <v>142.21935483870999</v>
      </c>
      <c r="F34" s="93">
        <v>103.95</v>
      </c>
      <c r="G34" s="93">
        <v>137.33000000000001</v>
      </c>
      <c r="H34" s="144">
        <v>108.52</v>
      </c>
      <c r="I34" s="93">
        <v>138.75</v>
      </c>
      <c r="J34" s="144">
        <v>107.54</v>
      </c>
      <c r="K34" s="93">
        <v>139.66218637992799</v>
      </c>
      <c r="L34" s="150">
        <f t="shared" si="1"/>
        <v>29.869989194651282</v>
      </c>
      <c r="N34" s="174"/>
    </row>
    <row r="35" spans="1:21" s="69" customFormat="1" ht="15" customHeight="1">
      <c r="A35" s="142" t="s">
        <v>21</v>
      </c>
      <c r="B35" s="191" t="s">
        <v>137</v>
      </c>
      <c r="C35" s="93" t="s">
        <v>137</v>
      </c>
      <c r="D35" s="144">
        <v>112.56</v>
      </c>
      <c r="E35" s="93">
        <v>141</v>
      </c>
      <c r="F35" s="93">
        <v>110</v>
      </c>
      <c r="G35" s="93">
        <v>137.33000000000001</v>
      </c>
      <c r="H35" s="144">
        <v>114.69</v>
      </c>
      <c r="I35" s="93">
        <v>138.75</v>
      </c>
      <c r="J35" s="144">
        <v>112.59</v>
      </c>
      <c r="K35" s="93">
        <v>138.777777777778</v>
      </c>
      <c r="L35" s="150">
        <f t="shared" si="1"/>
        <v>23.259417157632114</v>
      </c>
    </row>
    <row r="36" spans="1:21" s="69" customFormat="1" ht="15" customHeight="1">
      <c r="A36" s="142" t="s">
        <v>22</v>
      </c>
      <c r="B36" s="144">
        <v>130</v>
      </c>
      <c r="C36" s="93" t="s">
        <v>35</v>
      </c>
      <c r="D36" s="144">
        <v>114.02</v>
      </c>
      <c r="E36" s="93"/>
      <c r="F36" s="93">
        <v>118.59</v>
      </c>
      <c r="G36" s="93"/>
      <c r="H36" s="144">
        <v>117.95</v>
      </c>
      <c r="I36" s="93"/>
      <c r="J36" s="144">
        <v>117.25</v>
      </c>
      <c r="K36" s="93"/>
      <c r="L36" s="150"/>
    </row>
    <row r="37" spans="1:21" s="69" customFormat="1" ht="15" customHeight="1">
      <c r="A37" s="142" t="s">
        <v>23</v>
      </c>
      <c r="B37" s="144">
        <v>140</v>
      </c>
      <c r="C37" s="93" t="s">
        <v>35</v>
      </c>
      <c r="D37" s="144">
        <v>125.67</v>
      </c>
      <c r="E37" s="93"/>
      <c r="F37" s="93">
        <v>125.72</v>
      </c>
      <c r="G37" s="93"/>
      <c r="H37" s="144">
        <v>128.91999999999999</v>
      </c>
      <c r="I37" s="93"/>
      <c r="J37" s="144">
        <v>128.41999999999999</v>
      </c>
      <c r="K37" s="93"/>
      <c r="L37" s="150"/>
    </row>
    <row r="38" spans="1:21" s="69" customFormat="1" ht="15" customHeight="1">
      <c r="A38" s="142" t="s">
        <v>24</v>
      </c>
      <c r="B38" s="93">
        <v>144</v>
      </c>
      <c r="C38" s="93" t="s">
        <v>35</v>
      </c>
      <c r="D38" s="144">
        <v>131.22999999999999</v>
      </c>
      <c r="E38" s="93"/>
      <c r="F38" s="93">
        <v>132.35</v>
      </c>
      <c r="G38" s="93"/>
      <c r="H38" s="144">
        <v>137.16</v>
      </c>
      <c r="I38" s="93"/>
      <c r="J38" s="144">
        <v>135.51</v>
      </c>
      <c r="K38" s="93"/>
      <c r="L38" s="150"/>
    </row>
    <row r="39" spans="1:21" s="69" customFormat="1" ht="25.5">
      <c r="A39" s="149" t="s">
        <v>34</v>
      </c>
      <c r="B39" s="145">
        <f>AVERAGE(B27:B38)</f>
        <v>118.70428571428572</v>
      </c>
      <c r="C39" s="145" t="s">
        <v>35</v>
      </c>
      <c r="D39" s="145">
        <f>AVERAGE(D27:D38)</f>
        <v>111.40083333333332</v>
      </c>
      <c r="E39" s="145" t="s">
        <v>35</v>
      </c>
      <c r="F39" s="145">
        <f>AVERAGE(F27:F38)</f>
        <v>110.37888888888889</v>
      </c>
      <c r="G39" s="145" t="s">
        <v>35</v>
      </c>
      <c r="H39" s="145">
        <f>AVERAGE(H27:H38)</f>
        <v>113.36833333333335</v>
      </c>
      <c r="I39" s="145" t="s">
        <v>35</v>
      </c>
      <c r="J39" s="145">
        <f>AVERAGE(J27:J38)</f>
        <v>112.5775</v>
      </c>
      <c r="K39" s="145" t="s">
        <v>35</v>
      </c>
      <c r="L39" s="151"/>
    </row>
    <row r="40" spans="1:21" s="69" customFormat="1" ht="25.5">
      <c r="A40" s="186" t="s">
        <v>176</v>
      </c>
      <c r="B40" s="146">
        <f>AVERAGE(B27:B34)</f>
        <v>104.2325</v>
      </c>
      <c r="C40" s="146">
        <f t="shared" ref="C40:K40" si="2">AVERAGE(C27:C34)</f>
        <v>148.57142857142858</v>
      </c>
      <c r="D40" s="146">
        <f t="shared" si="2"/>
        <v>106.66624999999999</v>
      </c>
      <c r="E40" s="146">
        <f t="shared" si="2"/>
        <v>142.13116935483876</v>
      </c>
      <c r="F40" s="146">
        <f t="shared" si="2"/>
        <v>101.35</v>
      </c>
      <c r="G40" s="146">
        <f t="shared" si="2"/>
        <v>138.285</v>
      </c>
      <c r="H40" s="146">
        <f t="shared" si="2"/>
        <v>107.71250000000001</v>
      </c>
      <c r="I40" s="146">
        <f t="shared" si="2"/>
        <v>140.6575</v>
      </c>
      <c r="J40" s="146">
        <f t="shared" si="2"/>
        <v>107.14500000000001</v>
      </c>
      <c r="K40" s="146">
        <f t="shared" si="2"/>
        <v>142.15904829749101</v>
      </c>
      <c r="L40" s="152">
        <f>K40/J40*100-100</f>
        <v>32.67912482849502</v>
      </c>
    </row>
    <row r="41" spans="1:21" s="69" customFormat="1" ht="12.75">
      <c r="A41" s="102" t="s">
        <v>54</v>
      </c>
      <c r="B41" s="147"/>
      <c r="C41" s="147"/>
      <c r="D41" s="147"/>
      <c r="E41" s="147"/>
      <c r="F41" s="147"/>
      <c r="G41" s="147"/>
      <c r="H41" s="147"/>
      <c r="I41" s="147"/>
      <c r="J41" s="147"/>
      <c r="K41" s="147"/>
      <c r="L41" s="148"/>
    </row>
    <row r="42" spans="1:21">
      <c r="A42" s="3"/>
      <c r="B42" s="20"/>
      <c r="C42" s="20"/>
      <c r="D42" s="20"/>
      <c r="E42" s="20"/>
      <c r="F42" s="20"/>
      <c r="G42" s="20"/>
      <c r="H42" s="20"/>
      <c r="I42" s="20"/>
      <c r="J42" s="20"/>
      <c r="K42" s="20"/>
      <c r="L42" s="21"/>
    </row>
    <row r="43" spans="1:21" ht="12" customHeight="1">
      <c r="A43" s="313" t="s">
        <v>156</v>
      </c>
      <c r="B43" s="313"/>
      <c r="C43" s="313"/>
      <c r="D43" s="313"/>
      <c r="E43" s="313"/>
      <c r="F43" s="313"/>
      <c r="G43" s="313"/>
      <c r="H43" s="313"/>
      <c r="I43" s="313"/>
      <c r="J43" s="313"/>
      <c r="K43" s="313"/>
      <c r="L43" s="313"/>
    </row>
    <row r="44" spans="1:21">
      <c r="A44" s="2" t="s">
        <v>138</v>
      </c>
      <c r="B44" s="9"/>
      <c r="C44" s="9"/>
      <c r="D44" s="9"/>
      <c r="E44" s="9"/>
      <c r="F44" s="9"/>
      <c r="G44" s="9"/>
      <c r="H44" s="9"/>
      <c r="I44" s="9"/>
      <c r="J44" s="9"/>
      <c r="K44" s="9"/>
      <c r="L44" s="9"/>
    </row>
    <row r="45" spans="1:21">
      <c r="K45" s="34"/>
      <c r="L45" s="34"/>
      <c r="N45" s="34"/>
      <c r="O45" s="34"/>
      <c r="P45" s="34"/>
      <c r="Q45" s="34"/>
      <c r="R45" s="34"/>
      <c r="S45" s="34"/>
      <c r="T45" s="34"/>
      <c r="U45" s="34"/>
    </row>
    <row r="46" spans="1:21" ht="36" customHeight="1">
      <c r="A46" s="323" t="s">
        <v>196</v>
      </c>
      <c r="B46" s="324"/>
      <c r="C46" s="324"/>
      <c r="D46" s="324"/>
      <c r="E46" s="324"/>
      <c r="F46" s="324"/>
      <c r="G46" s="324"/>
      <c r="H46" s="324"/>
      <c r="I46" s="324"/>
      <c r="J46" s="324"/>
      <c r="K46" s="324"/>
      <c r="L46" s="325"/>
      <c r="M46" s="34"/>
      <c r="N46" s="34"/>
      <c r="O46" s="34"/>
      <c r="P46" s="34"/>
      <c r="Q46" s="34"/>
      <c r="R46" s="34"/>
      <c r="S46" s="34"/>
      <c r="T46" s="34"/>
      <c r="U46" s="34"/>
    </row>
    <row r="47" spans="1:21" ht="3.75" customHeight="1">
      <c r="A47" s="320"/>
      <c r="B47" s="321"/>
      <c r="C47" s="321"/>
      <c r="D47" s="321"/>
      <c r="E47" s="321"/>
      <c r="F47" s="321"/>
      <c r="G47" s="321"/>
      <c r="H47" s="321"/>
      <c r="I47" s="321"/>
      <c r="J47" s="321"/>
      <c r="K47" s="321"/>
      <c r="L47" s="322"/>
      <c r="Q47" s="34"/>
      <c r="R47" s="34"/>
      <c r="S47" s="34"/>
      <c r="T47" s="34"/>
      <c r="U47" s="34"/>
    </row>
    <row r="48" spans="1:21" ht="24.75" customHeight="1">
      <c r="P48" s="34"/>
      <c r="Q48" s="34"/>
      <c r="R48" s="34"/>
      <c r="S48" s="34"/>
      <c r="T48" s="34"/>
      <c r="U48" s="34"/>
    </row>
    <row r="49" spans="9:20">
      <c r="Q49" s="34"/>
      <c r="R49" s="34"/>
      <c r="S49" s="34"/>
      <c r="T49" s="34"/>
    </row>
    <row r="50" spans="9:20">
      <c r="P50" s="34"/>
      <c r="Q50" s="34"/>
      <c r="R50" s="34"/>
      <c r="S50" s="34"/>
      <c r="T50" s="34"/>
    </row>
    <row r="51" spans="9:20">
      <c r="Q51" s="34"/>
      <c r="R51" s="34"/>
      <c r="S51" s="34"/>
      <c r="T51" s="34"/>
    </row>
    <row r="52" spans="9:20">
      <c r="I52" s="22"/>
      <c r="P52" s="34"/>
      <c r="Q52" s="34"/>
      <c r="R52" s="34"/>
      <c r="S52" s="34"/>
      <c r="T52" s="34"/>
    </row>
    <row r="53" spans="9:20">
      <c r="I53" s="22"/>
      <c r="Q53" s="34"/>
      <c r="R53" s="34"/>
      <c r="S53" s="34"/>
      <c r="T53" s="34"/>
    </row>
    <row r="54" spans="9:20">
      <c r="I54" s="22"/>
      <c r="P54" s="34"/>
      <c r="Q54" s="34"/>
      <c r="R54" s="34"/>
      <c r="S54" s="34"/>
      <c r="T54" s="34"/>
    </row>
    <row r="55" spans="9:20">
      <c r="I55" s="22"/>
      <c r="Q55" s="34"/>
      <c r="R55" s="34"/>
      <c r="S55" s="34"/>
      <c r="T55" s="34"/>
    </row>
    <row r="56" spans="9:20">
      <c r="I56" s="22"/>
      <c r="P56" s="34"/>
      <c r="Q56" s="34"/>
      <c r="R56" s="34"/>
      <c r="S56" s="34"/>
      <c r="T56" s="34"/>
    </row>
    <row r="57" spans="9:20">
      <c r="I57" s="22"/>
      <c r="Q57" s="34"/>
      <c r="R57" s="34"/>
      <c r="S57" s="34"/>
      <c r="T57" s="34"/>
    </row>
    <row r="58" spans="9:20">
      <c r="I58" s="22"/>
      <c r="P58" s="34"/>
      <c r="Q58" s="34"/>
      <c r="R58" s="34"/>
      <c r="S58" s="34"/>
      <c r="T58" s="34"/>
    </row>
    <row r="59" spans="9:20">
      <c r="I59" s="22"/>
      <c r="Q59" s="34"/>
      <c r="R59" s="34"/>
      <c r="S59" s="34"/>
      <c r="T59" s="34"/>
    </row>
    <row r="60" spans="9:20">
      <c r="I60" s="22"/>
      <c r="P60" s="34"/>
      <c r="Q60" s="34"/>
      <c r="R60" s="34"/>
      <c r="S60" s="34"/>
      <c r="T60" s="34"/>
    </row>
    <row r="61" spans="9:20">
      <c r="I61" s="22"/>
      <c r="Q61" s="34"/>
      <c r="R61" s="34"/>
      <c r="S61" s="34"/>
      <c r="T61" s="34"/>
    </row>
    <row r="62" spans="9:20">
      <c r="I62" s="22"/>
      <c r="P62" s="34"/>
      <c r="Q62" s="34"/>
      <c r="R62" s="34"/>
      <c r="S62" s="34"/>
      <c r="T62" s="34"/>
    </row>
    <row r="63" spans="9:20">
      <c r="I63" s="22"/>
      <c r="Q63" s="34"/>
      <c r="R63" s="34"/>
      <c r="S63" s="34"/>
      <c r="T63" s="34"/>
    </row>
    <row r="64" spans="9:20">
      <c r="P64" s="34"/>
      <c r="Q64" s="34"/>
      <c r="R64" s="34"/>
      <c r="S64" s="34"/>
      <c r="T64" s="34"/>
    </row>
    <row r="65" spans="16:20">
      <c r="Q65" s="34"/>
      <c r="R65" s="34"/>
      <c r="S65" s="34"/>
      <c r="T65" s="34"/>
    </row>
    <row r="66" spans="16:20">
      <c r="P66" s="34"/>
      <c r="Q66" s="34"/>
      <c r="R66" s="34"/>
      <c r="S66" s="34"/>
      <c r="T66" s="34"/>
    </row>
    <row r="67" spans="16:20">
      <c r="Q67" s="34"/>
      <c r="R67" s="34"/>
      <c r="S67" s="34"/>
      <c r="T67" s="34"/>
    </row>
    <row r="68" spans="16:20">
      <c r="P68" s="34"/>
      <c r="Q68" s="34"/>
      <c r="R68" s="34"/>
      <c r="S68" s="34"/>
      <c r="T68" s="34"/>
    </row>
    <row r="70" spans="16:20" ht="13.5" customHeight="1"/>
    <row r="71" spans="16:20" ht="13.5" customHeight="1"/>
    <row r="72" spans="16:20" ht="13.5" customHeight="1"/>
    <row r="73" spans="16:20" ht="13.5" customHeight="1"/>
    <row r="74" spans="16:20" ht="12.75" customHeight="1"/>
    <row r="75" spans="16:20" ht="12.75" customHeight="1"/>
    <row r="76" spans="16:20" ht="15" customHeight="1"/>
    <row r="77" spans="16:20" ht="15" customHeight="1"/>
    <row r="78" spans="16:20" ht="15" customHeight="1"/>
    <row r="79" spans="16:20" ht="15" customHeight="1"/>
    <row r="80" spans="16:20" ht="15" customHeight="1"/>
    <row r="81" spans="19:19" ht="15" customHeight="1"/>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row r="94" spans="19:19" ht="15" customHeight="1">
      <c r="S94" s="28"/>
    </row>
    <row r="95" spans="19:19" ht="15" customHeight="1">
      <c r="S95" s="28"/>
    </row>
    <row r="96" spans="19:19" ht="15" customHeight="1">
      <c r="S96" s="28"/>
    </row>
    <row r="97" spans="19:19" ht="15" customHeight="1">
      <c r="S97" s="28"/>
    </row>
    <row r="98" spans="19:19" ht="15" customHeight="1">
      <c r="S98" s="28"/>
    </row>
    <row r="99" spans="19:19" ht="15" customHeight="1">
      <c r="S99" s="28"/>
    </row>
    <row r="100" spans="19:19" ht="15" customHeight="1">
      <c r="S100" s="28"/>
    </row>
    <row r="101" spans="19:19" ht="15" customHeight="1"/>
    <row r="102" spans="19:19" ht="15" customHeight="1"/>
    <row r="103" spans="19:19" ht="15" customHeight="1"/>
    <row r="104" spans="19:19" ht="15" customHeight="1"/>
    <row r="105" spans="19:19" ht="15" customHeight="1"/>
    <row r="106" spans="19:19" ht="15" customHeight="1"/>
    <row r="107" spans="19:19" ht="15" customHeight="1"/>
    <row r="108" spans="19:19" ht="15" customHeight="1"/>
    <row r="109" spans="19:19" ht="15" customHeight="1"/>
    <row r="110" spans="19:19" ht="15" customHeight="1"/>
    <row r="111" spans="19:19" ht="15" customHeight="1"/>
    <row r="112" spans="19:19" ht="15" customHeight="1"/>
    <row r="113" ht="15" customHeight="1"/>
    <row r="114" ht="15" customHeight="1"/>
  </sheetData>
  <mergeCells count="14">
    <mergeCell ref="A47:L47"/>
    <mergeCell ref="C1:I1"/>
    <mergeCell ref="A21:L21"/>
    <mergeCell ref="A23:L23"/>
    <mergeCell ref="A24:L24"/>
    <mergeCell ref="A46:L46"/>
    <mergeCell ref="A43:L43"/>
    <mergeCell ref="B25:C25"/>
    <mergeCell ref="D25:E25"/>
    <mergeCell ref="C3:I3"/>
    <mergeCell ref="C4:I4"/>
    <mergeCell ref="F25:G25"/>
    <mergeCell ref="H25:I25"/>
    <mergeCell ref="J25:L2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ignoredErrors>
    <ignoredError sqref="D39:E40 G40:J40 H39:J39 D18:I1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L47"/>
  <sheetViews>
    <sheetView zoomScaleNormal="100" workbookViewId="0"/>
  </sheetViews>
  <sheetFormatPr baseColWidth="10" defaultRowHeight="18"/>
  <cols>
    <col min="1" max="1" width="1.90625" customWidth="1"/>
    <col min="2" max="7" width="10.1796875" customWidth="1"/>
  </cols>
  <sheetData>
    <row r="19" spans="2:7" ht="15.75" customHeight="1"/>
    <row r="20" spans="2:7" ht="43.5" customHeight="1">
      <c r="B20" s="258" t="s">
        <v>190</v>
      </c>
      <c r="C20" s="259"/>
      <c r="D20" s="259"/>
      <c r="E20" s="259"/>
      <c r="F20" s="259"/>
      <c r="G20" s="260"/>
    </row>
    <row r="47" spans="1:12">
      <c r="A47" s="220"/>
      <c r="B47" s="220"/>
      <c r="C47" s="220"/>
      <c r="D47" s="220"/>
      <c r="E47" s="220"/>
      <c r="F47" s="220"/>
      <c r="G47" s="220"/>
      <c r="H47" s="220"/>
      <c r="I47" s="220"/>
      <c r="J47" s="220"/>
      <c r="K47" s="220"/>
      <c r="L47" s="220"/>
    </row>
  </sheetData>
  <mergeCells count="1">
    <mergeCell ref="B20:G20"/>
  </mergeCells>
  <printOptions horizontalCentered="1" verticalCentered="1"/>
  <pageMargins left="0.70866141732283472" right="0.70866141732283472" top="1.299212598425197" bottom="0.74803149606299213" header="0.31496062992125984" footer="0.31496062992125984"/>
  <pageSetup scale="95" orientation="portrait" r:id="rId1"/>
  <headerFooter>
    <oddFooter>&amp;C&amp;10&amp;A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zoomScaleSheetLayoutView="75" workbookViewId="0">
      <selection activeCell="C1" sqref="C1"/>
    </sheetView>
  </sheetViews>
  <sheetFormatPr baseColWidth="10" defaultRowHeight="12"/>
  <cols>
    <col min="1" max="1" width="12.08984375" style="16" customWidth="1"/>
    <col min="2" max="5" width="12.08984375" style="2" customWidth="1"/>
    <col min="6" max="6" width="0.6328125" style="2" customWidth="1"/>
    <col min="7" max="7" width="5.1796875" style="2" customWidth="1"/>
    <col min="8" max="10" width="10.08984375" style="37" customWidth="1"/>
    <col min="11" max="11" width="13.81640625" style="37" customWidth="1"/>
    <col min="12" max="16384" width="10.90625" style="2"/>
  </cols>
  <sheetData>
    <row r="1" spans="1:11" s="124" customFormat="1" ht="12.75">
      <c r="A1" s="107"/>
      <c r="B1" s="135"/>
      <c r="C1" s="135" t="s">
        <v>6</v>
      </c>
      <c r="D1" s="105"/>
      <c r="E1" s="105"/>
      <c r="H1" s="137"/>
      <c r="I1" s="137"/>
      <c r="J1" s="137"/>
      <c r="K1" s="137"/>
    </row>
    <row r="2" spans="1:11" s="124" customFormat="1" ht="12.75">
      <c r="A2" s="107"/>
      <c r="B2" s="135"/>
      <c r="C2" s="105"/>
      <c r="D2" s="105"/>
      <c r="E2" s="105"/>
      <c r="H2" s="137"/>
      <c r="I2" s="137"/>
      <c r="J2" s="137"/>
      <c r="K2" s="137"/>
    </row>
    <row r="3" spans="1:11" s="124" customFormat="1" ht="12.75">
      <c r="A3" s="264" t="s">
        <v>83</v>
      </c>
      <c r="B3" s="265"/>
      <c r="C3" s="265"/>
      <c r="D3" s="265"/>
      <c r="E3" s="266"/>
      <c r="H3" s="137"/>
      <c r="I3" s="137"/>
      <c r="J3" s="137"/>
      <c r="K3" s="137"/>
    </row>
    <row r="4" spans="1:11" s="124" customFormat="1" ht="12.75">
      <c r="A4" s="300" t="s">
        <v>140</v>
      </c>
      <c r="B4" s="301"/>
      <c r="C4" s="301"/>
      <c r="D4" s="301"/>
      <c r="E4" s="302"/>
      <c r="H4" s="137"/>
      <c r="I4" s="137"/>
      <c r="J4" s="137"/>
      <c r="K4" s="137"/>
    </row>
    <row r="5" spans="1:11" s="124" customFormat="1" ht="51">
      <c r="A5" s="138" t="s">
        <v>77</v>
      </c>
      <c r="B5" s="161" t="s">
        <v>74</v>
      </c>
      <c r="C5" s="162" t="s">
        <v>75</v>
      </c>
      <c r="D5" s="161" t="s">
        <v>76</v>
      </c>
      <c r="E5" s="163" t="s">
        <v>152</v>
      </c>
      <c r="H5" s="137"/>
      <c r="I5" s="137"/>
      <c r="J5" s="137"/>
      <c r="K5" s="137"/>
    </row>
    <row r="6" spans="1:11" ht="15" customHeight="1">
      <c r="A6" s="192">
        <v>40734</v>
      </c>
      <c r="B6" s="193">
        <v>132.47484</v>
      </c>
      <c r="C6" s="194">
        <v>134.7582879</v>
      </c>
      <c r="D6" s="195">
        <v>142</v>
      </c>
      <c r="E6" s="196">
        <v>154.83641572068814</v>
      </c>
      <c r="G6" s="124"/>
    </row>
    <row r="7" spans="1:11" ht="15" customHeight="1">
      <c r="A7" s="192">
        <v>40741</v>
      </c>
      <c r="B7" s="193">
        <v>140.63364319999999</v>
      </c>
      <c r="C7" s="194">
        <v>144.31482634400001</v>
      </c>
      <c r="D7" s="195">
        <v>142</v>
      </c>
      <c r="E7" s="196">
        <v>161.45307304781733</v>
      </c>
      <c r="G7" s="124"/>
    </row>
    <row r="8" spans="1:11" ht="15" customHeight="1">
      <c r="A8" s="192">
        <v>40748</v>
      </c>
      <c r="B8" s="193">
        <v>142.76318080000001</v>
      </c>
      <c r="C8" s="194">
        <v>145.063665216</v>
      </c>
      <c r="D8" s="195">
        <v>141.42857142857144</v>
      </c>
      <c r="E8" s="196">
        <v>161.6657651731353</v>
      </c>
      <c r="G8" s="124"/>
    </row>
    <row r="9" spans="1:11" ht="15" customHeight="1">
      <c r="A9" s="192">
        <v>40755</v>
      </c>
      <c r="B9" s="193">
        <v>140.76680519999999</v>
      </c>
      <c r="C9" s="194">
        <v>140.05975731999999</v>
      </c>
      <c r="D9" s="195">
        <v>140.08333333333334</v>
      </c>
      <c r="E9" s="196">
        <v>159.9127447984107</v>
      </c>
      <c r="G9" s="124"/>
    </row>
    <row r="10" spans="1:11" ht="15" customHeight="1">
      <c r="A10" s="192">
        <v>40762</v>
      </c>
      <c r="B10" s="193">
        <v>139.596192</v>
      </c>
      <c r="C10" s="194">
        <v>142.19800786800002</v>
      </c>
      <c r="D10" s="195">
        <v>140.08333333333334</v>
      </c>
      <c r="E10" s="196">
        <v>159.1688442242334</v>
      </c>
      <c r="G10" s="124"/>
    </row>
    <row r="11" spans="1:11" ht="15" customHeight="1">
      <c r="A11" s="192">
        <v>40769</v>
      </c>
      <c r="B11" s="193">
        <v>141.7022848</v>
      </c>
      <c r="C11" s="194">
        <v>143.86366918399997</v>
      </c>
      <c r="D11" s="195">
        <v>140.08333333333334</v>
      </c>
      <c r="E11" s="196">
        <v>161.55472989858305</v>
      </c>
      <c r="G11" s="124"/>
    </row>
    <row r="12" spans="1:11" ht="15" customHeight="1">
      <c r="A12" s="192">
        <v>40776</v>
      </c>
      <c r="B12" s="196">
        <v>143.44705199999999</v>
      </c>
      <c r="C12" s="196">
        <v>146.97024696000003</v>
      </c>
      <c r="D12" s="196">
        <v>140.08333333333334</v>
      </c>
      <c r="E12" s="196">
        <v>163.82356222686929</v>
      </c>
      <c r="G12" s="124"/>
    </row>
    <row r="13" spans="1:11" ht="15" customHeight="1">
      <c r="A13" s="192">
        <v>40783</v>
      </c>
      <c r="B13" s="196">
        <v>145.7425015</v>
      </c>
      <c r="C13" s="196">
        <v>149.07295725200001</v>
      </c>
      <c r="D13" s="196">
        <v>138.77777777777777</v>
      </c>
      <c r="E13" s="196">
        <v>166.84165927093738</v>
      </c>
      <c r="G13" s="124"/>
    </row>
    <row r="14" spans="1:11" ht="15" customHeight="1">
      <c r="A14" s="192">
        <v>40790</v>
      </c>
      <c r="B14" s="196">
        <v>149.57297280000003</v>
      </c>
      <c r="C14" s="196">
        <v>150.862587072</v>
      </c>
      <c r="D14" s="196">
        <v>138.77777777777777</v>
      </c>
      <c r="E14" s="196">
        <v>166.74994005521432</v>
      </c>
      <c r="G14" s="124"/>
      <c r="H14" s="2"/>
      <c r="I14" s="2"/>
      <c r="J14" s="2"/>
      <c r="K14" s="2"/>
    </row>
    <row r="15" spans="1:11" ht="15" customHeight="1">
      <c r="A15" s="192">
        <v>40797</v>
      </c>
      <c r="B15" s="196">
        <v>146.34006239999997</v>
      </c>
      <c r="C15" s="196">
        <v>147.05002445999997</v>
      </c>
      <c r="D15" s="196">
        <v>138.77777777777777</v>
      </c>
      <c r="E15" s="196">
        <v>162.63241961999501</v>
      </c>
      <c r="G15" s="124"/>
      <c r="H15" s="2"/>
      <c r="I15" s="2"/>
      <c r="J15" s="2"/>
      <c r="K15" s="2"/>
    </row>
    <row r="16" spans="1:11" ht="15" customHeight="1">
      <c r="A16" s="192">
        <v>40804</v>
      </c>
      <c r="B16" s="196">
        <v>143.16365880000001</v>
      </c>
      <c r="C16" s="196">
        <v>146.46524615999999</v>
      </c>
      <c r="D16" s="196">
        <v>138.77777777777777</v>
      </c>
      <c r="E16" s="196">
        <v>160.67790078831555</v>
      </c>
      <c r="G16" s="124"/>
      <c r="H16" s="2"/>
      <c r="I16" s="2"/>
      <c r="J16" s="2"/>
      <c r="K16" s="2"/>
    </row>
    <row r="17" spans="1:11" ht="15" customHeight="1">
      <c r="A17" s="192">
        <v>40811</v>
      </c>
      <c r="B17" s="196">
        <v>141.75472500000001</v>
      </c>
      <c r="C17" s="196">
        <v>145.07427249</v>
      </c>
      <c r="D17" s="196">
        <v>138.77777777777777</v>
      </c>
      <c r="E17" s="196">
        <v>160.70607143729455</v>
      </c>
      <c r="G17" s="124"/>
      <c r="H17" s="2"/>
      <c r="I17" s="2"/>
      <c r="J17" s="2"/>
      <c r="K17" s="2"/>
    </row>
    <row r="18" spans="1:11" ht="15" customHeight="1">
      <c r="A18" s="192">
        <v>40818</v>
      </c>
      <c r="B18" s="196">
        <v>139.3560564</v>
      </c>
      <c r="C18" s="196">
        <v>141.19399997999997</v>
      </c>
      <c r="D18" s="196">
        <v>138.77777777777777</v>
      </c>
      <c r="E18" s="196">
        <v>159.93979553468486</v>
      </c>
      <c r="G18" s="124"/>
      <c r="H18" s="2"/>
      <c r="I18" s="2"/>
      <c r="J18" s="2"/>
      <c r="K18" s="2"/>
    </row>
    <row r="19" spans="1:11" ht="15" customHeight="1">
      <c r="A19" s="192">
        <v>40825</v>
      </c>
      <c r="B19" s="196">
        <v>137.27298480000002</v>
      </c>
      <c r="C19" s="196">
        <v>139.37741550400003</v>
      </c>
      <c r="D19" s="196">
        <v>138.77777777777777</v>
      </c>
      <c r="E19" s="196">
        <v>159.4555996165158</v>
      </c>
      <c r="G19" s="124"/>
      <c r="H19" s="2"/>
      <c r="I19" s="2"/>
      <c r="J19" s="2"/>
      <c r="K19" s="2"/>
    </row>
    <row r="20" spans="1:11" ht="15" customHeight="1">
      <c r="A20" s="197"/>
      <c r="B20" s="232"/>
      <c r="C20" s="232"/>
      <c r="D20" s="232"/>
      <c r="E20" s="232"/>
      <c r="G20" s="124"/>
      <c r="H20" s="2"/>
      <c r="I20" s="2"/>
      <c r="J20" s="2"/>
      <c r="K20" s="2"/>
    </row>
    <row r="21" spans="1:11" ht="15" customHeight="1">
      <c r="G21" s="124"/>
      <c r="H21" s="2"/>
      <c r="I21" s="2"/>
      <c r="J21" s="2"/>
      <c r="K21" s="2"/>
    </row>
    <row r="22" spans="1:11" ht="15" customHeight="1">
      <c r="G22" s="124"/>
      <c r="H22" s="2"/>
      <c r="I22" s="2"/>
      <c r="J22" s="2"/>
      <c r="K22" s="2"/>
    </row>
    <row r="23" spans="1:11" ht="15" customHeight="1">
      <c r="H23" s="2"/>
      <c r="I23" s="2"/>
      <c r="J23" s="2"/>
      <c r="K23" s="2"/>
    </row>
    <row r="24" spans="1:11" ht="15" customHeight="1">
      <c r="H24" s="2"/>
      <c r="I24" s="2"/>
      <c r="J24" s="2"/>
      <c r="K24" s="2"/>
    </row>
    <row r="25" spans="1:11" ht="15" customHeight="1">
      <c r="H25" s="2"/>
      <c r="I25" s="2"/>
      <c r="J25" s="2"/>
      <c r="K25" s="2"/>
    </row>
    <row r="26" spans="1:11" ht="15" customHeight="1">
      <c r="H26" s="2"/>
      <c r="I26" s="2"/>
      <c r="J26" s="2"/>
      <c r="K26" s="2"/>
    </row>
    <row r="27" spans="1:11" ht="15" customHeight="1">
      <c r="H27" s="2"/>
      <c r="I27" s="2"/>
      <c r="J27" s="2"/>
      <c r="K27" s="2"/>
    </row>
    <row r="28" spans="1:11" ht="15" customHeight="1">
      <c r="H28" s="2"/>
      <c r="I28" s="2"/>
      <c r="J28" s="2"/>
      <c r="K28" s="2"/>
    </row>
    <row r="29" spans="1:11" ht="15" customHeight="1">
      <c r="H29" s="2"/>
      <c r="I29" s="2"/>
      <c r="J29" s="2"/>
      <c r="K29" s="2"/>
    </row>
    <row r="30" spans="1:11" ht="15" customHeight="1">
      <c r="H30" s="2"/>
      <c r="I30" s="2"/>
      <c r="J30" s="2"/>
      <c r="K30" s="2"/>
    </row>
    <row r="31" spans="1:11" ht="15" customHeight="1">
      <c r="H31" s="2"/>
      <c r="I31" s="2"/>
      <c r="J31" s="2"/>
      <c r="K31" s="2"/>
    </row>
    <row r="32" spans="1:11" ht="15" customHeight="1">
      <c r="H32" s="2"/>
      <c r="I32" s="2"/>
      <c r="J32" s="2"/>
      <c r="K32" s="2"/>
    </row>
    <row r="33" spans="1:12" ht="15" customHeight="1">
      <c r="H33" s="2"/>
      <c r="I33" s="2"/>
      <c r="J33" s="2"/>
      <c r="K33" s="2"/>
    </row>
    <row r="34" spans="1:12" ht="13.5" customHeight="1"/>
    <row r="35" spans="1:12" ht="13.5" customHeight="1"/>
    <row r="36" spans="1:12" ht="13.5" customHeight="1"/>
    <row r="37" spans="1:12" ht="13.5" customHeight="1"/>
    <row r="38" spans="1:12" ht="13.5" customHeight="1"/>
    <row r="39" spans="1:12" ht="13.5" customHeight="1"/>
    <row r="40" spans="1:12" ht="13.5" customHeight="1"/>
    <row r="41" spans="1:12" ht="13.5" customHeight="1"/>
    <row r="42" spans="1:12" ht="13.5" customHeight="1"/>
    <row r="43" spans="1:12" ht="13.5" customHeight="1"/>
    <row r="44" spans="1:12" ht="13.5" customHeight="1">
      <c r="A44" s="36"/>
      <c r="B44" s="36"/>
      <c r="C44" s="36"/>
      <c r="D44" s="36"/>
      <c r="E44" s="36"/>
      <c r="F44" s="36"/>
      <c r="G44" s="36"/>
      <c r="H44" s="36"/>
      <c r="I44" s="36"/>
      <c r="J44" s="36"/>
      <c r="K44" s="36"/>
      <c r="L44" s="36"/>
    </row>
    <row r="45" spans="1:12" ht="13.5" customHeight="1"/>
    <row r="46" spans="1:12" ht="13.5" customHeight="1"/>
    <row r="47" spans="1:12" ht="13.5" customHeight="1"/>
    <row r="48" spans="1:1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8:11" ht="13.5" customHeight="1"/>
    <row r="98" spans="8:11" ht="13.5" customHeight="1"/>
    <row r="99" spans="8:11" ht="13.5" customHeight="1"/>
    <row r="100" spans="8:11" ht="13.5" customHeight="1"/>
    <row r="101" spans="8:11" ht="13.5" customHeight="1"/>
    <row r="102" spans="8:11" ht="13.5" customHeight="1"/>
    <row r="103" spans="8:11" ht="13.5" customHeight="1"/>
    <row r="104" spans="8:11" ht="13.5" customHeight="1"/>
    <row r="105" spans="8:11" ht="13.5" customHeight="1"/>
    <row r="106" spans="8:11" ht="13.5" customHeight="1"/>
    <row r="107" spans="8:11" ht="13.5" customHeight="1"/>
    <row r="108" spans="8:11" ht="13.5" customHeight="1">
      <c r="H108" s="2"/>
      <c r="I108" s="2"/>
      <c r="J108" s="2"/>
      <c r="K108" s="2"/>
    </row>
    <row r="109" spans="8:11" ht="13.5" customHeight="1">
      <c r="H109" s="2"/>
      <c r="I109" s="2"/>
      <c r="J109" s="2"/>
      <c r="K109" s="2"/>
    </row>
    <row r="110" spans="8:11" ht="13.5" customHeight="1">
      <c r="H110" s="2"/>
      <c r="I110" s="2"/>
      <c r="J110" s="2"/>
      <c r="K110" s="2"/>
    </row>
    <row r="111" spans="8:11" ht="13.5" customHeight="1">
      <c r="H111" s="2"/>
      <c r="I111" s="2"/>
      <c r="J111" s="2"/>
      <c r="K111" s="2"/>
    </row>
    <row r="112" spans="8:11" ht="13.5" customHeight="1">
      <c r="H112" s="2"/>
      <c r="I112" s="2"/>
      <c r="J112" s="2"/>
      <c r="K112" s="2"/>
    </row>
    <row r="113" spans="8:11" ht="13.5" customHeight="1">
      <c r="H113" s="2"/>
      <c r="I113" s="2"/>
      <c r="J113" s="2"/>
      <c r="K113" s="2"/>
    </row>
    <row r="114" spans="8:11" ht="13.5" customHeight="1">
      <c r="H114" s="2"/>
      <c r="I114" s="2"/>
      <c r="J114" s="2"/>
      <c r="K114" s="2"/>
    </row>
    <row r="115" spans="8:11" ht="13.5" customHeight="1">
      <c r="H115" s="2"/>
      <c r="I115" s="2"/>
      <c r="J115" s="2"/>
      <c r="K115" s="2"/>
    </row>
    <row r="116" spans="8:11" ht="13.5" customHeight="1">
      <c r="H116" s="2"/>
      <c r="I116" s="2"/>
      <c r="J116" s="2"/>
      <c r="K116" s="2"/>
    </row>
    <row r="117" spans="8:11" ht="13.5" customHeight="1">
      <c r="H117" s="2"/>
      <c r="I117" s="2"/>
      <c r="J117" s="2"/>
      <c r="K117" s="2"/>
    </row>
    <row r="118" spans="8:11" ht="13.5" customHeight="1">
      <c r="H118" s="2"/>
      <c r="I118" s="2"/>
      <c r="J118" s="2"/>
      <c r="K118" s="2"/>
    </row>
    <row r="119" spans="8:11" ht="13.5" customHeight="1">
      <c r="H119" s="2"/>
      <c r="I119" s="2"/>
      <c r="J119" s="2"/>
      <c r="K119" s="2"/>
    </row>
    <row r="120" spans="8:11" ht="13.5" customHeight="1">
      <c r="H120" s="2"/>
      <c r="I120" s="2"/>
      <c r="J120" s="2"/>
      <c r="K120" s="2"/>
    </row>
    <row r="121" spans="8:11" ht="13.5" customHeight="1">
      <c r="H121" s="2"/>
      <c r="I121" s="2"/>
      <c r="J121" s="2"/>
      <c r="K121" s="2"/>
    </row>
    <row r="122" spans="8:11" ht="13.5" customHeight="1">
      <c r="H122" s="2"/>
      <c r="I122" s="2"/>
      <c r="J122" s="2"/>
      <c r="K122" s="2"/>
    </row>
    <row r="123" spans="8:11" ht="13.5" customHeight="1">
      <c r="H123" s="2"/>
      <c r="I123" s="2"/>
      <c r="J123" s="2"/>
      <c r="K123" s="2"/>
    </row>
    <row r="124" spans="8:11" ht="13.5" customHeight="1">
      <c r="H124" s="2"/>
      <c r="I124" s="2"/>
      <c r="J124" s="2"/>
      <c r="K124" s="2"/>
    </row>
    <row r="125" spans="8:11" ht="13.5" customHeight="1">
      <c r="H125" s="2"/>
      <c r="I125" s="2"/>
      <c r="J125" s="2"/>
      <c r="K125" s="2"/>
    </row>
    <row r="126" spans="8:11" ht="13.5" customHeight="1">
      <c r="H126" s="2"/>
      <c r="I126" s="2"/>
      <c r="J126" s="2"/>
      <c r="K126" s="2"/>
    </row>
    <row r="127" spans="8:11" ht="13.5" customHeight="1">
      <c r="H127" s="2"/>
      <c r="I127" s="2"/>
      <c r="J127" s="2"/>
      <c r="K127" s="2"/>
    </row>
    <row r="128" spans="8:11" ht="13.5" customHeight="1">
      <c r="H128" s="2"/>
      <c r="I128" s="2"/>
      <c r="J128" s="2"/>
      <c r="K128" s="2"/>
    </row>
    <row r="129" spans="8:11" ht="13.5" customHeight="1">
      <c r="H129" s="2"/>
      <c r="I129" s="2"/>
      <c r="J129" s="2"/>
      <c r="K129" s="2"/>
    </row>
    <row r="130" spans="8:11" ht="13.5" customHeight="1">
      <c r="H130" s="2"/>
      <c r="I130" s="2"/>
      <c r="J130" s="2"/>
      <c r="K130" s="2"/>
    </row>
    <row r="131" spans="8:11" ht="13.5" customHeight="1">
      <c r="H131" s="2"/>
      <c r="I131" s="2"/>
      <c r="J131" s="2"/>
      <c r="K131" s="2"/>
    </row>
    <row r="132" spans="8:11" ht="13.5" customHeight="1">
      <c r="H132" s="2"/>
      <c r="I132" s="2"/>
      <c r="J132" s="2"/>
      <c r="K132" s="2"/>
    </row>
    <row r="133" spans="8:11" ht="13.5" customHeight="1">
      <c r="H133" s="2"/>
      <c r="I133" s="2"/>
      <c r="J133" s="2"/>
      <c r="K133" s="2"/>
    </row>
    <row r="134" spans="8:11" ht="13.5" customHeight="1">
      <c r="H134" s="2"/>
      <c r="I134" s="2"/>
      <c r="J134" s="2"/>
      <c r="K134" s="2"/>
    </row>
    <row r="135" spans="8:11" ht="13.5" customHeight="1">
      <c r="H135" s="2"/>
      <c r="I135" s="2"/>
      <c r="J135" s="2"/>
      <c r="K135" s="2"/>
    </row>
    <row r="136" spans="8:11" ht="13.5" customHeight="1">
      <c r="H136" s="2"/>
      <c r="I136" s="2"/>
      <c r="J136" s="2"/>
      <c r="K136" s="2"/>
    </row>
    <row r="137" spans="8:11">
      <c r="H137" s="2"/>
      <c r="I137" s="2"/>
      <c r="J137" s="2"/>
      <c r="K137" s="2"/>
    </row>
    <row r="138" spans="8:11">
      <c r="H138" s="2"/>
      <c r="I138" s="2"/>
      <c r="J138" s="2"/>
      <c r="K138" s="2"/>
    </row>
    <row r="139" spans="8:11">
      <c r="H139" s="2"/>
      <c r="I139" s="2"/>
      <c r="J139" s="2"/>
      <c r="K139" s="2"/>
    </row>
    <row r="140" spans="8:11">
      <c r="H140" s="2"/>
      <c r="I140" s="2"/>
      <c r="J140" s="2"/>
      <c r="K140" s="2"/>
    </row>
    <row r="141" spans="8:11">
      <c r="H141" s="2"/>
      <c r="I141" s="2"/>
      <c r="J141" s="2"/>
      <c r="K141" s="2"/>
    </row>
    <row r="142" spans="8:11">
      <c r="H142" s="2"/>
      <c r="I142" s="2"/>
      <c r="J142" s="2"/>
      <c r="K142" s="2"/>
    </row>
    <row r="143" spans="8:11">
      <c r="H143" s="2"/>
      <c r="I143" s="2"/>
      <c r="J143" s="2"/>
      <c r="K143" s="2"/>
    </row>
    <row r="144" spans="8:11">
      <c r="H144" s="2"/>
      <c r="I144" s="2"/>
      <c r="J144" s="2"/>
      <c r="K144" s="2"/>
    </row>
    <row r="145" spans="8:11">
      <c r="H145" s="2"/>
      <c r="I145" s="2"/>
      <c r="J145" s="2"/>
      <c r="K145" s="2"/>
    </row>
    <row r="146" spans="8:11">
      <c r="H146" s="2"/>
      <c r="I146" s="2"/>
      <c r="J146" s="2"/>
      <c r="K146" s="2"/>
    </row>
    <row r="147" spans="8:11">
      <c r="H147" s="2"/>
      <c r="I147" s="2"/>
      <c r="J147" s="2"/>
      <c r="K147" s="2"/>
    </row>
    <row r="148" spans="8:11">
      <c r="H148" s="2"/>
      <c r="I148" s="2"/>
      <c r="J148" s="2"/>
      <c r="K148" s="2"/>
    </row>
    <row r="149" spans="8:11">
      <c r="H149" s="2"/>
      <c r="I149" s="2"/>
      <c r="J149" s="2"/>
      <c r="K149" s="2"/>
    </row>
    <row r="150" spans="8:11">
      <c r="H150" s="2"/>
      <c r="I150" s="2"/>
      <c r="J150" s="2"/>
      <c r="K150" s="2"/>
    </row>
    <row r="151" spans="8:11">
      <c r="H151" s="2"/>
      <c r="I151" s="2"/>
      <c r="J151" s="2"/>
      <c r="K151" s="2"/>
    </row>
    <row r="152" spans="8:11">
      <c r="H152" s="2"/>
      <c r="I152" s="2"/>
      <c r="J152" s="2"/>
      <c r="K152" s="2"/>
    </row>
    <row r="153" spans="8:11">
      <c r="H153" s="2"/>
      <c r="I153" s="2"/>
      <c r="J153" s="2"/>
      <c r="K153" s="2"/>
    </row>
    <row r="154" spans="8:11">
      <c r="H154" s="2"/>
      <c r="I154" s="2"/>
      <c r="J154" s="2"/>
      <c r="K154" s="2"/>
    </row>
    <row r="155" spans="8:11">
      <c r="H155" s="2"/>
      <c r="I155" s="2"/>
      <c r="J155" s="2"/>
      <c r="K155" s="2"/>
    </row>
    <row r="156" spans="8:11">
      <c r="H156" s="2"/>
      <c r="I156" s="2"/>
      <c r="J156" s="2"/>
      <c r="K156" s="2"/>
    </row>
    <row r="157" spans="8:11">
      <c r="H157" s="2"/>
      <c r="I157" s="2"/>
      <c r="J157" s="2"/>
      <c r="K157" s="2"/>
    </row>
    <row r="158" spans="8:11">
      <c r="H158" s="2"/>
      <c r="I158" s="2"/>
      <c r="J158" s="2"/>
      <c r="K158" s="2"/>
    </row>
    <row r="159" spans="8:11">
      <c r="H159" s="2"/>
      <c r="I159" s="2"/>
      <c r="J159" s="2"/>
      <c r="K159" s="2"/>
    </row>
    <row r="160" spans="8:11">
      <c r="H160" s="2"/>
      <c r="I160" s="2"/>
      <c r="J160" s="2"/>
      <c r="K160" s="2"/>
    </row>
    <row r="161" spans="8:11">
      <c r="H161" s="2"/>
      <c r="I161" s="2"/>
      <c r="J161" s="2"/>
      <c r="K161" s="2"/>
    </row>
    <row r="162" spans="8:11">
      <c r="H162" s="2"/>
      <c r="I162" s="2"/>
      <c r="J162" s="2"/>
      <c r="K162" s="2"/>
    </row>
    <row r="163" spans="8:11">
      <c r="H163" s="2"/>
      <c r="I163" s="2"/>
      <c r="J163" s="2"/>
      <c r="K163" s="2"/>
    </row>
    <row r="164" spans="8:11">
      <c r="H164" s="2"/>
      <c r="I164" s="2"/>
      <c r="J164" s="2"/>
      <c r="K164" s="2"/>
    </row>
    <row r="165" spans="8:11">
      <c r="H165" s="2"/>
      <c r="I165" s="2"/>
      <c r="J165" s="2"/>
      <c r="K165" s="2"/>
    </row>
    <row r="166" spans="8:11">
      <c r="H166" s="2"/>
      <c r="I166" s="2"/>
      <c r="J166" s="2"/>
      <c r="K166" s="2"/>
    </row>
    <row r="167" spans="8:11">
      <c r="H167" s="2"/>
      <c r="I167" s="2"/>
      <c r="J167" s="2"/>
      <c r="K167" s="2"/>
    </row>
    <row r="168" spans="8:11">
      <c r="H168" s="2"/>
      <c r="I168" s="2"/>
      <c r="J168" s="2"/>
      <c r="K168" s="2"/>
    </row>
    <row r="169" spans="8:11">
      <c r="H169" s="2"/>
      <c r="I169" s="2"/>
      <c r="J169" s="2"/>
      <c r="K169" s="2"/>
    </row>
    <row r="170" spans="8:11">
      <c r="H170" s="2"/>
      <c r="I170" s="2"/>
      <c r="J170" s="2"/>
      <c r="K170" s="2"/>
    </row>
  </sheetData>
  <mergeCells count="2">
    <mergeCell ref="A3:E3"/>
    <mergeCell ref="A4:E4"/>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sqref="A1:D1"/>
    </sheetView>
  </sheetViews>
  <sheetFormatPr baseColWidth="10" defaultColWidth="5.81640625" defaultRowHeight="15" customHeight="1"/>
  <cols>
    <col min="1" max="4" width="14.6328125" customWidth="1"/>
  </cols>
  <sheetData>
    <row r="1" spans="1:9" ht="15" customHeight="1">
      <c r="A1" s="261" t="s">
        <v>144</v>
      </c>
      <c r="B1" s="261"/>
      <c r="C1" s="261"/>
      <c r="D1" s="261"/>
      <c r="E1" s="135"/>
      <c r="F1" s="135"/>
      <c r="G1" s="135"/>
      <c r="H1" s="135"/>
      <c r="I1" s="135"/>
    </row>
    <row r="3" spans="1:9" ht="15" customHeight="1">
      <c r="A3" s="264" t="s">
        <v>150</v>
      </c>
      <c r="B3" s="265"/>
      <c r="C3" s="265"/>
      <c r="D3" s="265"/>
    </row>
    <row r="4" spans="1:9" ht="15" customHeight="1">
      <c r="A4" s="267" t="s">
        <v>191</v>
      </c>
      <c r="B4" s="268"/>
      <c r="C4" s="268"/>
      <c r="D4" s="268"/>
    </row>
    <row r="5" spans="1:9" s="203" customFormat="1" ht="29.25" customHeight="1">
      <c r="A5" s="160" t="s">
        <v>151</v>
      </c>
      <c r="B5" s="117" t="s">
        <v>28</v>
      </c>
      <c r="C5" s="117" t="s">
        <v>29</v>
      </c>
      <c r="D5" s="118" t="s">
        <v>55</v>
      </c>
    </row>
    <row r="6" spans="1:9" ht="15" customHeight="1">
      <c r="A6" s="204">
        <v>40179</v>
      </c>
      <c r="B6" s="205">
        <v>206.57</v>
      </c>
      <c r="C6" s="206">
        <v>208.98678414096915</v>
      </c>
      <c r="D6" s="210">
        <v>196.17392744982908</v>
      </c>
    </row>
    <row r="7" spans="1:9" ht="15" customHeight="1">
      <c r="A7" s="204">
        <v>40210</v>
      </c>
      <c r="B7" s="206">
        <v>203.06881697461637</v>
      </c>
      <c r="C7" s="206"/>
      <c r="D7" s="207"/>
    </row>
    <row r="8" spans="1:9" ht="15" customHeight="1">
      <c r="A8" s="204">
        <v>40238</v>
      </c>
      <c r="B8" s="206">
        <v>203.14255923072466</v>
      </c>
      <c r="C8" s="206">
        <v>204.85454545454544</v>
      </c>
      <c r="D8" s="207"/>
    </row>
    <row r="9" spans="1:9" ht="15" customHeight="1">
      <c r="A9" s="204">
        <v>40269</v>
      </c>
      <c r="B9" s="206">
        <v>209.11332690039671</v>
      </c>
      <c r="C9" s="206">
        <v>205.00309507337144</v>
      </c>
      <c r="D9" s="207"/>
    </row>
    <row r="10" spans="1:9" ht="15" customHeight="1">
      <c r="A10" s="204">
        <v>40299</v>
      </c>
      <c r="B10" s="206">
        <v>201.65423753469062</v>
      </c>
      <c r="C10" s="206"/>
      <c r="D10" s="207"/>
    </row>
    <row r="11" spans="1:9" ht="15" customHeight="1">
      <c r="A11" s="204">
        <v>40330</v>
      </c>
      <c r="B11" s="206">
        <v>210.27508922408097</v>
      </c>
      <c r="C11" s="206"/>
      <c r="D11" s="207"/>
    </row>
    <row r="12" spans="1:9" ht="15" customHeight="1">
      <c r="A12" s="204">
        <v>40360</v>
      </c>
      <c r="B12" s="206">
        <v>196.7489735773986</v>
      </c>
      <c r="C12" s="206">
        <v>218.61562768744622</v>
      </c>
      <c r="D12" s="207"/>
    </row>
    <row r="13" spans="1:9" ht="15" customHeight="1">
      <c r="A13" s="204">
        <v>40391</v>
      </c>
      <c r="B13" s="206">
        <v>210.08033454385387</v>
      </c>
      <c r="C13" s="206">
        <v>220.89366339716642</v>
      </c>
      <c r="D13" s="207"/>
    </row>
    <row r="14" spans="1:9" ht="15" customHeight="1">
      <c r="A14" s="204">
        <v>40422</v>
      </c>
      <c r="B14" s="206">
        <v>192.71756023195886</v>
      </c>
      <c r="C14" s="206"/>
      <c r="D14" s="207"/>
    </row>
    <row r="15" spans="1:9" ht="15" customHeight="1">
      <c r="A15" s="204">
        <v>40452</v>
      </c>
      <c r="B15" s="206">
        <v>245.9361638115729</v>
      </c>
      <c r="C15" s="206"/>
      <c r="D15" s="207">
        <v>279.79227753835664</v>
      </c>
    </row>
    <row r="16" spans="1:9" ht="15" customHeight="1">
      <c r="A16" s="204">
        <v>40483</v>
      </c>
      <c r="B16" s="206">
        <v>284.95353396674835</v>
      </c>
      <c r="C16" s="206"/>
      <c r="D16" s="207">
        <v>298.45687694151604</v>
      </c>
    </row>
    <row r="17" spans="1:6" ht="15" customHeight="1">
      <c r="A17" s="204">
        <v>40513</v>
      </c>
      <c r="B17" s="206">
        <v>297.04708699122108</v>
      </c>
      <c r="C17" s="206"/>
      <c r="D17" s="207">
        <v>284.85524399126001</v>
      </c>
    </row>
    <row r="18" spans="1:6" ht="15" customHeight="1">
      <c r="A18" s="204">
        <v>40544</v>
      </c>
      <c r="B18" s="206">
        <v>280.7765070816219</v>
      </c>
      <c r="C18" s="206"/>
      <c r="D18" s="207">
        <v>276.62838998526831</v>
      </c>
    </row>
    <row r="19" spans="1:6" ht="15" customHeight="1">
      <c r="A19" s="204">
        <v>40575</v>
      </c>
      <c r="B19" s="206">
        <v>315.94018453706644</v>
      </c>
      <c r="C19" s="206"/>
      <c r="D19" s="207">
        <v>318.46917026495254</v>
      </c>
    </row>
    <row r="20" spans="1:6" ht="15" customHeight="1">
      <c r="A20" s="204">
        <v>40603</v>
      </c>
      <c r="B20" s="206">
        <v>326.70365982916638</v>
      </c>
      <c r="C20" s="206"/>
      <c r="D20" s="207">
        <v>339.20333770521466</v>
      </c>
    </row>
    <row r="21" spans="1:6" ht="15" customHeight="1">
      <c r="A21" s="204">
        <v>40634</v>
      </c>
      <c r="B21" s="206">
        <v>291.31147540983602</v>
      </c>
      <c r="C21" s="206"/>
      <c r="D21" s="207">
        <v>339.40628014146392</v>
      </c>
    </row>
    <row r="22" spans="1:6" ht="15" customHeight="1">
      <c r="A22" s="204">
        <v>40664</v>
      </c>
      <c r="B22" s="206">
        <v>348.11175227103922</v>
      </c>
      <c r="C22" s="206"/>
      <c r="D22" s="207"/>
    </row>
    <row r="23" spans="1:6" ht="15" customHeight="1">
      <c r="A23" s="204">
        <v>40695</v>
      </c>
      <c r="B23" s="206">
        <v>347.49157789310755</v>
      </c>
      <c r="C23" s="206"/>
      <c r="D23" s="207"/>
    </row>
    <row r="24" spans="1:6" ht="15" customHeight="1">
      <c r="A24" s="204">
        <v>40725</v>
      </c>
      <c r="B24" s="208">
        <v>351.74429223744289</v>
      </c>
      <c r="C24" s="209"/>
      <c r="D24" s="207"/>
    </row>
    <row r="25" spans="1:6" ht="15" customHeight="1">
      <c r="A25" s="204">
        <v>40756</v>
      </c>
      <c r="B25" s="206">
        <v>343.67380742443652</v>
      </c>
      <c r="C25" s="206"/>
      <c r="D25" s="207"/>
    </row>
    <row r="26" spans="1:6" ht="15" customHeight="1">
      <c r="A26" s="204">
        <v>40787</v>
      </c>
      <c r="B26" s="206">
        <v>326.12480703284274</v>
      </c>
      <c r="C26" s="206"/>
      <c r="D26" s="243"/>
    </row>
    <row r="27" spans="1:6" ht="15" customHeight="1">
      <c r="A27" s="188" t="s">
        <v>185</v>
      </c>
      <c r="B27" s="103"/>
      <c r="C27" s="103"/>
      <c r="D27" s="103"/>
    </row>
    <row r="29" spans="1:6" ht="147.75" customHeight="1">
      <c r="A29" s="326" t="s">
        <v>192</v>
      </c>
      <c r="B29" s="327"/>
      <c r="C29" s="327"/>
      <c r="D29" s="328"/>
      <c r="E29" s="181"/>
      <c r="F29" s="181"/>
    </row>
    <row r="49" spans="1:11" ht="15" customHeight="1">
      <c r="A49" s="220"/>
      <c r="B49" s="220"/>
      <c r="C49" s="220"/>
      <c r="D49" s="220"/>
      <c r="E49" s="220"/>
      <c r="F49" s="220"/>
      <c r="G49" s="220"/>
      <c r="H49" s="220"/>
      <c r="I49" s="220"/>
      <c r="J49" s="220"/>
      <c r="K49" s="220"/>
    </row>
  </sheetData>
  <mergeCells count="4">
    <mergeCell ref="A1:D1"/>
    <mergeCell ref="A3:D3"/>
    <mergeCell ref="A4:D4"/>
    <mergeCell ref="A29:D29"/>
  </mergeCells>
  <printOptions horizontalCentered="1" verticalCentered="1"/>
  <pageMargins left="0.70866141732283472" right="0.70866141732283472" top="0.74803149606299213" bottom="0.74803149606299213" header="0.31496062992125984" footer="0.31496062992125984"/>
  <pageSetup orientation="portrait" r:id="rId1"/>
  <headerFooter>
    <oddFooter>&amp;C&amp;10&amp;A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SheetLayoutView="75" workbookViewId="0">
      <selection sqref="A1:F1"/>
    </sheetView>
  </sheetViews>
  <sheetFormatPr baseColWidth="10" defaultRowHeight="12"/>
  <cols>
    <col min="1" max="1" width="10.7265625" style="2" customWidth="1"/>
    <col min="2" max="6" width="9.81640625" style="2" customWidth="1"/>
    <col min="7" max="7" width="5.36328125" style="2" customWidth="1"/>
    <col min="8" max="8" width="3.90625" style="2" customWidth="1"/>
    <col min="9" max="9" width="4.08984375" style="38" customWidth="1"/>
    <col min="10" max="10" width="5.36328125" style="37" customWidth="1"/>
    <col min="11" max="11" width="7.1796875" style="37" customWidth="1"/>
    <col min="12" max="13" width="7.1796875" style="2" customWidth="1"/>
    <col min="14" max="16384" width="10.90625" style="2"/>
  </cols>
  <sheetData>
    <row r="1" spans="1:11" s="105" customFormat="1" ht="12.75">
      <c r="A1" s="261" t="s">
        <v>145</v>
      </c>
      <c r="B1" s="261"/>
      <c r="C1" s="261"/>
      <c r="D1" s="261"/>
      <c r="E1" s="261"/>
      <c r="F1" s="261"/>
      <c r="I1" s="132"/>
      <c r="J1" s="133"/>
      <c r="K1" s="133"/>
    </row>
    <row r="2" spans="1:11" s="105" customFormat="1" ht="12.75">
      <c r="A2" s="134"/>
      <c r="B2" s="135"/>
      <c r="I2" s="132"/>
      <c r="J2" s="133"/>
      <c r="K2" s="133"/>
    </row>
    <row r="3" spans="1:11" s="105" customFormat="1" ht="12.75">
      <c r="A3" s="329" t="s">
        <v>84</v>
      </c>
      <c r="B3" s="330"/>
      <c r="C3" s="330"/>
      <c r="D3" s="330"/>
      <c r="E3" s="330"/>
      <c r="F3" s="331"/>
      <c r="I3" s="132"/>
      <c r="J3" s="133"/>
      <c r="K3" s="133"/>
    </row>
    <row r="4" spans="1:11" s="105" customFormat="1" ht="12.75">
      <c r="A4" s="332" t="s">
        <v>85</v>
      </c>
      <c r="B4" s="333"/>
      <c r="C4" s="333"/>
      <c r="D4" s="333"/>
      <c r="E4" s="333"/>
      <c r="F4" s="334"/>
      <c r="I4" s="132"/>
      <c r="J4" s="133"/>
      <c r="K4" s="133"/>
    </row>
    <row r="5" spans="1:11" s="69" customFormat="1" ht="12.75">
      <c r="A5" s="136" t="s">
        <v>78</v>
      </c>
      <c r="B5" s="165">
        <v>40878</v>
      </c>
      <c r="C5" s="165">
        <v>40969</v>
      </c>
      <c r="D5" s="165">
        <v>41030</v>
      </c>
      <c r="E5" s="165">
        <v>41091</v>
      </c>
      <c r="F5" s="165">
        <v>41153</v>
      </c>
      <c r="I5" s="130"/>
      <c r="J5" s="131"/>
      <c r="K5" s="131"/>
    </row>
    <row r="6" spans="1:11" s="69" customFormat="1" ht="12.75">
      <c r="A6" s="168">
        <v>40787</v>
      </c>
      <c r="B6" s="166">
        <v>290.74</v>
      </c>
      <c r="C6" s="167">
        <v>295.56</v>
      </c>
      <c r="D6" s="167">
        <v>297.82</v>
      </c>
      <c r="E6" s="166">
        <v>299.2</v>
      </c>
      <c r="F6" s="167">
        <v>271.05</v>
      </c>
      <c r="I6" s="130"/>
      <c r="J6" s="131"/>
      <c r="K6" s="131"/>
    </row>
    <row r="7" spans="1:11" s="69" customFormat="1" ht="12.75">
      <c r="A7" s="168">
        <v>40788</v>
      </c>
      <c r="B7" s="166">
        <v>299.2</v>
      </c>
      <c r="C7" s="167">
        <v>304.02</v>
      </c>
      <c r="D7" s="167">
        <v>306.48</v>
      </c>
      <c r="E7" s="166">
        <v>307.86</v>
      </c>
      <c r="F7" s="167">
        <v>277.55</v>
      </c>
      <c r="G7" s="157"/>
      <c r="H7" s="157"/>
      <c r="I7" s="130"/>
      <c r="J7" s="131"/>
      <c r="K7" s="131"/>
    </row>
    <row r="8" spans="1:11" s="69" customFormat="1" ht="12.75">
      <c r="A8" s="168">
        <v>40792</v>
      </c>
      <c r="B8" s="166">
        <v>297.52999999999997</v>
      </c>
      <c r="C8" s="167">
        <v>302.45</v>
      </c>
      <c r="D8" s="167">
        <v>305.11</v>
      </c>
      <c r="E8" s="166">
        <v>306.58</v>
      </c>
      <c r="F8" s="167">
        <v>279.02</v>
      </c>
      <c r="I8" s="130"/>
      <c r="J8" s="131"/>
      <c r="K8" s="131"/>
    </row>
    <row r="9" spans="1:11" s="69" customFormat="1" ht="12.75">
      <c r="A9" s="168">
        <v>40793</v>
      </c>
      <c r="B9" s="166">
        <v>294.48</v>
      </c>
      <c r="C9" s="167">
        <v>299.5</v>
      </c>
      <c r="D9" s="167">
        <v>302.25</v>
      </c>
      <c r="E9" s="166">
        <v>303.93</v>
      </c>
      <c r="F9" s="167">
        <v>277.83999999999997</v>
      </c>
      <c r="I9" s="130"/>
      <c r="J9" s="131"/>
      <c r="K9" s="131"/>
    </row>
    <row r="10" spans="1:11" s="69" customFormat="1" ht="12.75">
      <c r="A10" s="168">
        <v>40794</v>
      </c>
      <c r="B10" s="166">
        <v>288.97000000000003</v>
      </c>
      <c r="C10" s="167">
        <v>293.98</v>
      </c>
      <c r="D10" s="167">
        <v>296.83999999999997</v>
      </c>
      <c r="E10" s="166">
        <v>298.61</v>
      </c>
      <c r="F10" s="167">
        <v>274</v>
      </c>
      <c r="I10" s="130"/>
      <c r="J10" s="131"/>
      <c r="K10" s="131"/>
    </row>
    <row r="11" spans="1:11" s="69" customFormat="1" ht="12.75">
      <c r="A11" s="168">
        <v>40795</v>
      </c>
      <c r="B11" s="166">
        <v>289.95</v>
      </c>
      <c r="C11" s="167">
        <v>294.97000000000003</v>
      </c>
      <c r="D11" s="167">
        <v>297.52999999999997</v>
      </c>
      <c r="E11" s="166">
        <v>299.2</v>
      </c>
      <c r="F11" s="167">
        <v>275.38</v>
      </c>
      <c r="I11" s="130"/>
      <c r="J11" s="131"/>
      <c r="K11" s="131"/>
    </row>
    <row r="12" spans="1:11" s="69" customFormat="1" ht="12.75">
      <c r="A12" s="168">
        <v>40798</v>
      </c>
      <c r="B12" s="166">
        <v>293.49</v>
      </c>
      <c r="C12" s="167">
        <v>298.61</v>
      </c>
      <c r="D12" s="167">
        <v>301.37</v>
      </c>
      <c r="E12" s="166">
        <v>303.14</v>
      </c>
      <c r="F12" s="167">
        <v>277.55</v>
      </c>
      <c r="I12" s="130"/>
      <c r="J12" s="131"/>
      <c r="K12" s="131"/>
    </row>
    <row r="13" spans="1:11" s="69" customFormat="1" ht="12.75">
      <c r="A13" s="168">
        <v>40799</v>
      </c>
      <c r="B13" s="166">
        <v>284.63</v>
      </c>
      <c r="C13" s="167">
        <v>289.95</v>
      </c>
      <c r="D13" s="167">
        <v>292.8</v>
      </c>
      <c r="E13" s="166">
        <v>294.08</v>
      </c>
      <c r="F13" s="167">
        <v>269.58</v>
      </c>
      <c r="I13" s="130"/>
      <c r="J13" s="131"/>
      <c r="K13" s="131"/>
    </row>
    <row r="14" spans="1:11" s="69" customFormat="1" ht="12.75">
      <c r="A14" s="168">
        <v>40800</v>
      </c>
      <c r="B14" s="166">
        <v>285.13</v>
      </c>
      <c r="C14" s="167">
        <v>290.54000000000002</v>
      </c>
      <c r="D14" s="167">
        <v>293.49</v>
      </c>
      <c r="E14" s="166">
        <v>294.77</v>
      </c>
      <c r="F14" s="167">
        <v>272.92</v>
      </c>
      <c r="I14" s="130"/>
      <c r="J14" s="131"/>
      <c r="K14" s="131"/>
    </row>
    <row r="15" spans="1:11" s="69" customFormat="1" ht="12.75">
      <c r="A15" s="168">
        <v>40801</v>
      </c>
      <c r="B15" s="166">
        <v>275.97000000000003</v>
      </c>
      <c r="C15" s="167">
        <v>281.39</v>
      </c>
      <c r="D15" s="167">
        <v>284.54000000000002</v>
      </c>
      <c r="E15" s="166">
        <v>285.82</v>
      </c>
      <c r="F15" s="167">
        <v>264.75</v>
      </c>
      <c r="I15" s="130"/>
      <c r="J15" s="131"/>
      <c r="K15" s="131"/>
    </row>
    <row r="16" spans="1:11" s="69" customFormat="1" ht="12.75">
      <c r="A16" s="168">
        <v>40802</v>
      </c>
      <c r="B16" s="166">
        <v>272.43</v>
      </c>
      <c r="C16" s="167">
        <v>277.74</v>
      </c>
      <c r="D16" s="167">
        <v>280.89</v>
      </c>
      <c r="E16" s="167">
        <v>282.27</v>
      </c>
      <c r="F16" s="167">
        <v>261.01</v>
      </c>
      <c r="I16" s="130"/>
      <c r="J16" s="131"/>
      <c r="K16" s="131"/>
    </row>
    <row r="17" spans="1:11" s="69" customFormat="1" ht="12.75">
      <c r="A17" s="168">
        <v>40805</v>
      </c>
      <c r="B17" s="166">
        <v>272.52999999999997</v>
      </c>
      <c r="C17" s="167">
        <v>277.55</v>
      </c>
      <c r="D17" s="167">
        <v>280.7</v>
      </c>
      <c r="E17" s="167">
        <v>281.98</v>
      </c>
      <c r="F17" s="167">
        <v>258.95</v>
      </c>
      <c r="I17" s="130"/>
      <c r="J17" s="131"/>
      <c r="K17" s="131"/>
    </row>
    <row r="18" spans="1:11" s="69" customFormat="1" ht="12.75">
      <c r="A18" s="168">
        <v>40806</v>
      </c>
      <c r="B18" s="166">
        <v>271.74</v>
      </c>
      <c r="C18" s="167">
        <v>276.76</v>
      </c>
      <c r="D18" s="167">
        <v>279.70999999999998</v>
      </c>
      <c r="E18" s="167">
        <v>281.19</v>
      </c>
      <c r="F18" s="167">
        <v>258.16000000000003</v>
      </c>
      <c r="I18" s="130"/>
      <c r="J18" s="131"/>
      <c r="K18" s="131"/>
    </row>
    <row r="19" spans="1:11" ht="12.75">
      <c r="A19" s="168">
        <v>40807</v>
      </c>
      <c r="B19" s="166">
        <v>269.97000000000003</v>
      </c>
      <c r="C19" s="167">
        <v>275.08999999999997</v>
      </c>
      <c r="D19" s="167">
        <v>278.04000000000002</v>
      </c>
      <c r="E19" s="167">
        <v>279.32</v>
      </c>
      <c r="F19" s="167">
        <v>255.11</v>
      </c>
      <c r="G19" s="159"/>
      <c r="H19" s="159"/>
    </row>
    <row r="20" spans="1:11" ht="12.75">
      <c r="A20" s="168">
        <v>40808</v>
      </c>
      <c r="B20" s="166">
        <v>255.9</v>
      </c>
      <c r="C20" s="167">
        <v>261.01</v>
      </c>
      <c r="D20" s="167">
        <v>264.06</v>
      </c>
      <c r="E20" s="167">
        <v>265.44</v>
      </c>
      <c r="F20" s="167">
        <v>243.1</v>
      </c>
      <c r="I20" s="2"/>
      <c r="J20" s="2"/>
      <c r="K20" s="2"/>
    </row>
    <row r="21" spans="1:11" ht="12.75">
      <c r="A21" s="168">
        <v>40809</v>
      </c>
      <c r="B21" s="166">
        <v>251.37</v>
      </c>
      <c r="C21" s="167">
        <v>256.68</v>
      </c>
      <c r="D21" s="167">
        <v>259.64</v>
      </c>
      <c r="E21" s="167">
        <v>261.20999999999998</v>
      </c>
      <c r="F21" s="167">
        <v>239.56</v>
      </c>
      <c r="I21" s="2"/>
      <c r="J21" s="2"/>
      <c r="K21" s="2"/>
    </row>
    <row r="22" spans="1:11" ht="12.75">
      <c r="A22" s="168">
        <v>40812</v>
      </c>
      <c r="B22" s="166">
        <v>255.11</v>
      </c>
      <c r="C22" s="167">
        <v>260.32</v>
      </c>
      <c r="D22" s="167">
        <v>263.27999999999997</v>
      </c>
      <c r="E22" s="167">
        <v>264.85000000000002</v>
      </c>
      <c r="F22" s="167">
        <v>243.1</v>
      </c>
      <c r="I22" s="2"/>
      <c r="J22" s="2"/>
      <c r="K22" s="2"/>
    </row>
    <row r="23" spans="1:11" ht="12.75">
      <c r="A23" s="168">
        <v>40813</v>
      </c>
      <c r="B23" s="166">
        <v>256.77999999999997</v>
      </c>
      <c r="C23" s="167">
        <v>262.10000000000002</v>
      </c>
      <c r="D23" s="167">
        <v>265.05</v>
      </c>
      <c r="E23" s="167">
        <v>266.92</v>
      </c>
      <c r="F23" s="167">
        <v>246.35</v>
      </c>
      <c r="I23" s="2"/>
      <c r="J23" s="2"/>
      <c r="K23" s="2"/>
    </row>
    <row r="24" spans="1:11" ht="12.75">
      <c r="A24" s="168">
        <v>40814</v>
      </c>
      <c r="B24" s="166">
        <v>248.32</v>
      </c>
      <c r="C24" s="167">
        <v>253.53</v>
      </c>
      <c r="D24" s="167">
        <v>256.58</v>
      </c>
      <c r="E24" s="167">
        <v>258.45</v>
      </c>
      <c r="F24" s="167">
        <v>239.36</v>
      </c>
      <c r="I24" s="2"/>
      <c r="J24" s="2"/>
      <c r="K24" s="2"/>
    </row>
    <row r="25" spans="1:11" ht="12.75">
      <c r="A25" s="168">
        <v>40815</v>
      </c>
      <c r="B25" s="166">
        <v>249.01</v>
      </c>
      <c r="C25" s="167">
        <v>254.22</v>
      </c>
      <c r="D25" s="167">
        <v>257.17</v>
      </c>
      <c r="E25" s="167">
        <v>259.24</v>
      </c>
      <c r="F25" s="167">
        <v>240.94</v>
      </c>
      <c r="I25" s="2"/>
      <c r="J25" s="2"/>
      <c r="K25" s="2"/>
    </row>
    <row r="26" spans="1:11" ht="12.75">
      <c r="A26" s="168">
        <v>40816</v>
      </c>
      <c r="B26" s="166">
        <v>233.26</v>
      </c>
      <c r="C26" s="167">
        <v>238.47</v>
      </c>
      <c r="D26" s="167">
        <v>241.53</v>
      </c>
      <c r="E26" s="167">
        <v>243.79</v>
      </c>
      <c r="F26" s="167">
        <v>230.9</v>
      </c>
      <c r="I26" s="2"/>
      <c r="J26" s="2"/>
      <c r="K26" s="2"/>
    </row>
    <row r="27" spans="1:11" ht="12.75">
      <c r="A27" s="168">
        <v>40819</v>
      </c>
      <c r="B27" s="166">
        <v>233.26</v>
      </c>
      <c r="C27" s="167">
        <v>238.57</v>
      </c>
      <c r="D27" s="167">
        <v>241.62</v>
      </c>
      <c r="E27" s="167">
        <v>243.79</v>
      </c>
      <c r="F27" s="167">
        <v>232.47</v>
      </c>
      <c r="I27" s="2"/>
      <c r="J27" s="2"/>
      <c r="K27" s="2"/>
    </row>
    <row r="28" spans="1:11" ht="12.75">
      <c r="A28" s="168">
        <v>40820</v>
      </c>
      <c r="B28" s="166">
        <v>231.39</v>
      </c>
      <c r="C28" s="167">
        <v>236.51</v>
      </c>
      <c r="D28" s="167">
        <v>239.56</v>
      </c>
      <c r="E28" s="167">
        <v>241.62</v>
      </c>
      <c r="F28" s="167">
        <v>230.21</v>
      </c>
      <c r="I28" s="2"/>
      <c r="J28" s="2"/>
      <c r="K28" s="2"/>
    </row>
    <row r="29" spans="1:11" ht="12.75">
      <c r="A29" s="244">
        <v>40821</v>
      </c>
      <c r="B29" s="245">
        <v>238.38</v>
      </c>
      <c r="C29" s="246">
        <v>243.4</v>
      </c>
      <c r="D29" s="246">
        <v>246.45</v>
      </c>
      <c r="E29" s="246">
        <v>248.32</v>
      </c>
      <c r="F29" s="246">
        <v>235.92</v>
      </c>
      <c r="I29" s="2"/>
      <c r="J29" s="2"/>
      <c r="K29" s="2"/>
    </row>
    <row r="30" spans="1:11">
      <c r="I30" s="2"/>
      <c r="J30" s="2"/>
      <c r="K30" s="2"/>
    </row>
    <row r="31" spans="1:11" ht="12.75">
      <c r="A31" s="185"/>
      <c r="I31" s="2"/>
      <c r="J31" s="2"/>
      <c r="K31" s="2"/>
    </row>
    <row r="32" spans="1:11">
      <c r="I32" s="2"/>
      <c r="J32" s="2"/>
      <c r="K32" s="2"/>
    </row>
    <row r="33" spans="8:11">
      <c r="I33" s="2"/>
      <c r="J33" s="2"/>
      <c r="K33" s="2"/>
    </row>
    <row r="34" spans="8:11">
      <c r="I34" s="2"/>
      <c r="J34" s="2"/>
      <c r="K34" s="2"/>
    </row>
    <row r="35" spans="8:11">
      <c r="I35" s="2"/>
      <c r="J35" s="2"/>
      <c r="K35" s="2"/>
    </row>
    <row r="36" spans="8:11">
      <c r="I36" s="2"/>
      <c r="J36" s="2"/>
      <c r="K36" s="2"/>
    </row>
    <row r="37" spans="8:11">
      <c r="I37" s="2"/>
      <c r="J37" s="2"/>
      <c r="K37" s="2"/>
    </row>
    <row r="38" spans="8:11">
      <c r="I38" s="2"/>
      <c r="J38" s="2"/>
      <c r="K38" s="2"/>
    </row>
    <row r="39" spans="8:11">
      <c r="I39" s="2"/>
      <c r="J39" s="2"/>
      <c r="K39" s="2"/>
    </row>
    <row r="40" spans="8:11">
      <c r="I40" s="2"/>
      <c r="J40" s="2"/>
      <c r="K40" s="2"/>
    </row>
    <row r="41" spans="8:11">
      <c r="I41" s="2"/>
      <c r="J41" s="2"/>
      <c r="K41" s="2"/>
    </row>
    <row r="42" spans="8:11">
      <c r="I42" s="2"/>
      <c r="J42" s="2"/>
      <c r="K42" s="2"/>
    </row>
    <row r="43" spans="8:11">
      <c r="I43" s="2"/>
      <c r="J43" s="2"/>
      <c r="K43" s="2"/>
    </row>
    <row r="44" spans="8:11">
      <c r="I44" s="2"/>
      <c r="J44" s="2"/>
      <c r="K44" s="2"/>
    </row>
    <row r="45" spans="8:11">
      <c r="H45" s="159"/>
      <c r="I45" s="2"/>
      <c r="J45" s="2"/>
      <c r="K45" s="2"/>
    </row>
    <row r="49" spans="1:12">
      <c r="A49" s="36"/>
      <c r="B49" s="36"/>
      <c r="C49" s="36"/>
      <c r="D49" s="36"/>
      <c r="E49" s="36"/>
      <c r="F49" s="36"/>
      <c r="G49" s="36"/>
      <c r="H49" s="36"/>
      <c r="I49" s="36"/>
      <c r="J49" s="36"/>
      <c r="K49" s="36"/>
      <c r="L49" s="36"/>
    </row>
    <row r="52" spans="1:12" ht="36.75" customHeight="1">
      <c r="A52" s="323" t="s">
        <v>193</v>
      </c>
      <c r="B52" s="335"/>
      <c r="C52" s="335"/>
      <c r="D52" s="335"/>
      <c r="E52" s="335"/>
      <c r="F52" s="336"/>
      <c r="G52" s="181"/>
    </row>
    <row r="53" spans="1:12" ht="3.75" customHeight="1">
      <c r="A53" s="337"/>
      <c r="B53" s="338"/>
      <c r="C53" s="338"/>
      <c r="D53" s="338"/>
      <c r="E53" s="338"/>
      <c r="F53" s="339"/>
    </row>
  </sheetData>
  <mergeCells count="5">
    <mergeCell ref="A3:F3"/>
    <mergeCell ref="A4:F4"/>
    <mergeCell ref="A1:F1"/>
    <mergeCell ref="A52:F52"/>
    <mergeCell ref="A53:F53"/>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SheetLayoutView="50" workbookViewId="0">
      <selection activeCell="C1" sqref="C1"/>
    </sheetView>
  </sheetViews>
  <sheetFormatPr baseColWidth="10" defaultRowHeight="12.75"/>
  <cols>
    <col min="1" max="4" width="10.81640625" style="30" customWidth="1"/>
    <col min="5" max="5" width="12.54296875" style="30" customWidth="1"/>
    <col min="6" max="6" width="5.90625" style="30" customWidth="1"/>
    <col min="7" max="7" width="6.7265625" style="30" customWidth="1"/>
    <col min="8" max="8" width="7" style="30" customWidth="1"/>
    <col min="9" max="16384" width="10.90625" style="30"/>
  </cols>
  <sheetData>
    <row r="1" spans="1:7" s="127" customFormat="1" ht="15" customHeight="1">
      <c r="A1" s="128"/>
      <c r="B1" s="128"/>
      <c r="C1" s="128" t="s">
        <v>154</v>
      </c>
      <c r="D1" s="128"/>
      <c r="E1" s="128"/>
    </row>
    <row r="2" spans="1:7" s="127" customFormat="1" ht="15" customHeight="1">
      <c r="A2" s="128"/>
      <c r="B2" s="128"/>
      <c r="C2" s="128"/>
      <c r="D2" s="128"/>
      <c r="E2" s="128"/>
    </row>
    <row r="3" spans="1:7" s="127" customFormat="1" ht="15" customHeight="1">
      <c r="A3" s="340" t="s">
        <v>141</v>
      </c>
      <c r="B3" s="340"/>
      <c r="C3" s="340"/>
      <c r="D3" s="340"/>
      <c r="E3" s="340"/>
    </row>
    <row r="4" spans="1:7" s="127" customFormat="1" ht="15" customHeight="1">
      <c r="A4" s="340" t="s">
        <v>113</v>
      </c>
      <c r="B4" s="340"/>
      <c r="C4" s="340"/>
      <c r="D4" s="340"/>
      <c r="E4" s="340"/>
    </row>
    <row r="5" spans="1:7" s="127" customFormat="1" ht="27.75" customHeight="1">
      <c r="A5" s="129" t="s">
        <v>38</v>
      </c>
      <c r="B5" s="129" t="s">
        <v>39</v>
      </c>
      <c r="C5" s="173" t="s">
        <v>122</v>
      </c>
      <c r="D5" s="173" t="s">
        <v>116</v>
      </c>
      <c r="E5" s="173" t="s">
        <v>117</v>
      </c>
    </row>
    <row r="6" spans="1:7" s="127" customFormat="1" ht="16.5" customHeight="1">
      <c r="A6" s="341" t="s">
        <v>47</v>
      </c>
      <c r="B6" s="31" t="s">
        <v>25</v>
      </c>
      <c r="C6" s="202">
        <f>SUM(C7:C14)</f>
        <v>122547</v>
      </c>
      <c r="D6" s="202">
        <f>SUM(D7:D14)</f>
        <v>1357920.9</v>
      </c>
      <c r="E6" s="33">
        <f>(D6/C6)*10</f>
        <v>110.80817155866727</v>
      </c>
    </row>
    <row r="7" spans="1:7" ht="16.5" customHeight="1">
      <c r="A7" s="342"/>
      <c r="B7" s="31" t="s">
        <v>40</v>
      </c>
      <c r="C7" s="32">
        <v>272</v>
      </c>
      <c r="D7" s="32">
        <v>1583.4</v>
      </c>
      <c r="E7" s="33">
        <v>58.3</v>
      </c>
    </row>
    <row r="8" spans="1:7" ht="16.5" customHeight="1">
      <c r="A8" s="342"/>
      <c r="B8" s="31" t="s">
        <v>41</v>
      </c>
      <c r="C8" s="32">
        <v>805</v>
      </c>
      <c r="D8" s="32">
        <v>5937.2</v>
      </c>
      <c r="E8" s="33">
        <v>73.7</v>
      </c>
    </row>
    <row r="9" spans="1:7" ht="16.5" customHeight="1">
      <c r="A9" s="342"/>
      <c r="B9" s="31" t="s">
        <v>46</v>
      </c>
      <c r="C9" s="32">
        <v>13974</v>
      </c>
      <c r="D9" s="32">
        <v>160813.6</v>
      </c>
      <c r="E9" s="33">
        <v>115.1</v>
      </c>
    </row>
    <row r="10" spans="1:7" ht="16.5" customHeight="1">
      <c r="A10" s="342"/>
      <c r="B10" s="31" t="s">
        <v>42</v>
      </c>
      <c r="C10" s="32">
        <v>50953</v>
      </c>
      <c r="D10" s="32">
        <v>629448</v>
      </c>
      <c r="E10" s="33">
        <v>123.5</v>
      </c>
    </row>
    <row r="11" spans="1:7" ht="16.5" customHeight="1">
      <c r="A11" s="342"/>
      <c r="B11" s="31" t="s">
        <v>43</v>
      </c>
      <c r="C11" s="32">
        <v>44819</v>
      </c>
      <c r="D11" s="32">
        <v>417174.2</v>
      </c>
      <c r="E11" s="33">
        <v>93.1</v>
      </c>
    </row>
    <row r="12" spans="1:7" ht="16.5" customHeight="1">
      <c r="A12" s="342"/>
      <c r="B12" s="31" t="s">
        <v>44</v>
      </c>
      <c r="C12" s="32">
        <v>10704</v>
      </c>
      <c r="D12" s="32">
        <v>132886.29999999999</v>
      </c>
      <c r="E12" s="33">
        <v>124.1</v>
      </c>
    </row>
    <row r="13" spans="1:7" ht="16.5" customHeight="1">
      <c r="A13" s="342"/>
      <c r="B13" s="31" t="s">
        <v>45</v>
      </c>
      <c r="C13" s="32">
        <v>639</v>
      </c>
      <c r="D13" s="32">
        <v>8824.6</v>
      </c>
      <c r="E13" s="33">
        <v>138.1</v>
      </c>
    </row>
    <row r="14" spans="1:7" ht="16.5" customHeight="1">
      <c r="A14" s="343"/>
      <c r="B14" s="31" t="s">
        <v>149</v>
      </c>
      <c r="C14" s="32">
        <v>381</v>
      </c>
      <c r="D14" s="32">
        <v>1253.5999999998603</v>
      </c>
      <c r="E14" s="33">
        <v>32.902887139103946</v>
      </c>
    </row>
    <row r="15" spans="1:7" ht="16.5" customHeight="1">
      <c r="A15" s="344" t="s">
        <v>148</v>
      </c>
      <c r="B15" s="31" t="s">
        <v>25</v>
      </c>
      <c r="C15" s="202">
        <f>SUM(C16:C23)</f>
        <v>119819</v>
      </c>
      <c r="D15" s="202">
        <f>SUM(D16:D23)</f>
        <v>1437560.8</v>
      </c>
      <c r="E15" s="33">
        <f>(D15/C15)*10</f>
        <v>119.97769969704305</v>
      </c>
      <c r="G15" s="219"/>
    </row>
    <row r="16" spans="1:7" ht="16.5" customHeight="1">
      <c r="A16" s="345"/>
      <c r="B16" s="31" t="s">
        <v>40</v>
      </c>
      <c r="C16" s="32">
        <v>434</v>
      </c>
      <c r="D16" s="32">
        <v>2964.2</v>
      </c>
      <c r="E16" s="33">
        <v>68.3</v>
      </c>
      <c r="G16" s="219"/>
    </row>
    <row r="17" spans="1:7" ht="16.5" customHeight="1">
      <c r="A17" s="345"/>
      <c r="B17" s="31" t="s">
        <v>41</v>
      </c>
      <c r="C17" s="32">
        <v>1566</v>
      </c>
      <c r="D17" s="32">
        <v>22462.3</v>
      </c>
      <c r="E17" s="33">
        <v>143.4</v>
      </c>
      <c r="G17" s="219"/>
    </row>
    <row r="18" spans="1:7" ht="16.5" customHeight="1">
      <c r="A18" s="345"/>
      <c r="B18" s="31" t="s">
        <v>46</v>
      </c>
      <c r="C18" s="32">
        <v>15217</v>
      </c>
      <c r="D18" s="32">
        <v>189534.3</v>
      </c>
      <c r="E18" s="33">
        <v>124.6</v>
      </c>
      <c r="G18" s="219"/>
    </row>
    <row r="19" spans="1:7" ht="16.5" customHeight="1">
      <c r="A19" s="345"/>
      <c r="B19" s="31" t="s">
        <v>42</v>
      </c>
      <c r="C19" s="32">
        <v>54530</v>
      </c>
      <c r="D19" s="32">
        <v>665100.69999999995</v>
      </c>
      <c r="E19" s="33">
        <v>122</v>
      </c>
      <c r="G19" s="219"/>
    </row>
    <row r="20" spans="1:7" ht="16.5" customHeight="1">
      <c r="A20" s="345"/>
      <c r="B20" s="31" t="s">
        <v>43</v>
      </c>
      <c r="C20" s="32">
        <v>34676</v>
      </c>
      <c r="D20" s="32">
        <v>388019.20000000001</v>
      </c>
      <c r="E20" s="33">
        <v>111.9</v>
      </c>
      <c r="G20" s="219"/>
    </row>
    <row r="21" spans="1:7" ht="16.5" customHeight="1">
      <c r="A21" s="345"/>
      <c r="B21" s="31" t="s">
        <v>44</v>
      </c>
      <c r="C21" s="32">
        <v>12514</v>
      </c>
      <c r="D21" s="32">
        <v>163508.29999999999</v>
      </c>
      <c r="E21" s="33">
        <v>130.69999999999999</v>
      </c>
      <c r="G21" s="219"/>
    </row>
    <row r="22" spans="1:7" ht="16.5" customHeight="1">
      <c r="A22" s="345"/>
      <c r="B22" s="31" t="s">
        <v>45</v>
      </c>
      <c r="C22" s="32">
        <v>445</v>
      </c>
      <c r="D22" s="32">
        <v>4174.1000000000004</v>
      </c>
      <c r="E22" s="33">
        <v>93.8</v>
      </c>
      <c r="G22" s="219"/>
    </row>
    <row r="23" spans="1:7" ht="16.5" customHeight="1">
      <c r="A23" s="346"/>
      <c r="B23" s="233" t="s">
        <v>168</v>
      </c>
      <c r="C23" s="32">
        <v>437</v>
      </c>
      <c r="D23" s="32">
        <v>1797.6999999999534</v>
      </c>
      <c r="E23" s="33">
        <v>5.6799368088466142</v>
      </c>
      <c r="G23" s="219"/>
    </row>
    <row r="24" spans="1:7" ht="16.5" customHeight="1">
      <c r="A24" s="234" t="s">
        <v>178</v>
      </c>
      <c r="B24" s="31" t="s">
        <v>25</v>
      </c>
      <c r="C24" s="202">
        <v>132876</v>
      </c>
      <c r="D24" s="235">
        <f>(E24*C24)/10</f>
        <v>1594512</v>
      </c>
      <c r="E24" s="33">
        <v>120</v>
      </c>
      <c r="G24" s="219"/>
    </row>
    <row r="25" spans="1:7">
      <c r="A25" s="9" t="s">
        <v>123</v>
      </c>
    </row>
    <row r="27" spans="1:7" ht="69" customHeight="1">
      <c r="A27" s="347" t="s">
        <v>194</v>
      </c>
      <c r="B27" s="348"/>
      <c r="C27" s="348"/>
      <c r="D27" s="348"/>
      <c r="E27" s="349"/>
    </row>
  </sheetData>
  <mergeCells count="5">
    <mergeCell ref="A3:E3"/>
    <mergeCell ref="A4:E4"/>
    <mergeCell ref="A6:A14"/>
    <mergeCell ref="A15:A23"/>
    <mergeCell ref="A27:E27"/>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C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sqref="A1:G1"/>
    </sheetView>
  </sheetViews>
  <sheetFormatPr baseColWidth="10" defaultRowHeight="18"/>
  <cols>
    <col min="1" max="1" width="7.453125" customWidth="1"/>
    <col min="2" max="6" width="10.26953125" customWidth="1"/>
    <col min="7" max="7" width="5" customWidth="1"/>
  </cols>
  <sheetData>
    <row r="1" spans="1:8" s="44" customFormat="1" ht="14.25">
      <c r="A1" s="253" t="s">
        <v>90</v>
      </c>
      <c r="B1" s="253"/>
      <c r="C1" s="253"/>
      <c r="D1" s="253"/>
      <c r="E1" s="253"/>
      <c r="F1" s="253"/>
      <c r="G1" s="253"/>
    </row>
    <row r="2" spans="1:8" s="44" customFormat="1" ht="14.25">
      <c r="A2" s="153"/>
      <c r="B2" s="153"/>
      <c r="C2" s="153"/>
      <c r="D2" s="153"/>
      <c r="E2" s="153"/>
      <c r="F2" s="153"/>
      <c r="G2" s="153"/>
    </row>
    <row r="3" spans="1:8" s="44" customFormat="1" ht="14.25">
      <c r="A3" s="50" t="s">
        <v>105</v>
      </c>
      <c r="B3" s="51" t="s">
        <v>91</v>
      </c>
      <c r="C3" s="51"/>
      <c r="D3" s="51"/>
      <c r="E3" s="51"/>
      <c r="F3" s="51"/>
      <c r="G3" s="52" t="s">
        <v>92</v>
      </c>
      <c r="H3" s="53"/>
    </row>
    <row r="4" spans="1:8" s="44" customFormat="1" ht="9.9499999999999993" customHeight="1">
      <c r="A4" s="54"/>
      <c r="B4" s="54"/>
      <c r="C4" s="54"/>
      <c r="D4" s="54"/>
      <c r="E4" s="54"/>
      <c r="F4" s="54"/>
      <c r="G4" s="55"/>
    </row>
    <row r="5" spans="1:8" s="44" customFormat="1" ht="14.25">
      <c r="A5" s="57" t="s">
        <v>93</v>
      </c>
      <c r="B5" s="254" t="s">
        <v>56</v>
      </c>
      <c r="C5" s="254"/>
      <c r="D5" s="254"/>
      <c r="E5" s="254"/>
      <c r="F5" s="254"/>
      <c r="G5" s="56">
        <v>4</v>
      </c>
    </row>
    <row r="6" spans="1:8" s="44" customFormat="1" ht="14.25">
      <c r="A6" s="57" t="s">
        <v>94</v>
      </c>
      <c r="B6" s="254" t="s">
        <v>107</v>
      </c>
      <c r="C6" s="254"/>
      <c r="D6" s="254"/>
      <c r="E6" s="254"/>
      <c r="F6" s="254"/>
      <c r="G6" s="56">
        <v>5</v>
      </c>
    </row>
    <row r="7" spans="1:8" s="44" customFormat="1" ht="14.25">
      <c r="A7" s="57" t="s">
        <v>95</v>
      </c>
      <c r="B7" s="255" t="s">
        <v>109</v>
      </c>
      <c r="C7" s="255"/>
      <c r="D7" s="255"/>
      <c r="E7" s="255"/>
      <c r="F7" s="255"/>
      <c r="G7" s="56">
        <v>6</v>
      </c>
    </row>
    <row r="8" spans="1:8" s="44" customFormat="1" ht="14.25">
      <c r="A8" s="57" t="s">
        <v>203</v>
      </c>
      <c r="B8" s="254" t="s">
        <v>153</v>
      </c>
      <c r="C8" s="254"/>
      <c r="D8" s="254"/>
      <c r="E8" s="254"/>
      <c r="F8" s="254"/>
      <c r="G8" s="56">
        <v>7</v>
      </c>
    </row>
    <row r="9" spans="1:8" s="44" customFormat="1" ht="14.25">
      <c r="A9" s="57" t="s">
        <v>96</v>
      </c>
      <c r="B9" s="254" t="s">
        <v>179</v>
      </c>
      <c r="C9" s="254"/>
      <c r="D9" s="254"/>
      <c r="E9" s="254"/>
      <c r="F9" s="254"/>
      <c r="G9" s="56">
        <v>8</v>
      </c>
    </row>
    <row r="10" spans="1:8" s="44" customFormat="1" ht="14.25">
      <c r="A10" s="57" t="s">
        <v>97</v>
      </c>
      <c r="B10" s="254" t="s">
        <v>110</v>
      </c>
      <c r="C10" s="254"/>
      <c r="D10" s="254"/>
      <c r="E10" s="254"/>
      <c r="F10" s="254"/>
      <c r="G10" s="56">
        <v>9</v>
      </c>
    </row>
    <row r="11" spans="1:8" s="44" customFormat="1" ht="14.25">
      <c r="A11" s="57" t="s">
        <v>98</v>
      </c>
      <c r="B11" s="254" t="s">
        <v>129</v>
      </c>
      <c r="C11" s="254"/>
      <c r="D11" s="254"/>
      <c r="E11" s="254"/>
      <c r="F11" s="254"/>
      <c r="G11" s="56">
        <v>10</v>
      </c>
    </row>
    <row r="12" spans="1:8" s="44" customFormat="1" ht="14.25">
      <c r="A12" s="57" t="s">
        <v>99</v>
      </c>
      <c r="B12" s="254" t="s">
        <v>79</v>
      </c>
      <c r="C12" s="254"/>
      <c r="D12" s="254"/>
      <c r="E12" s="254"/>
      <c r="F12" s="254"/>
      <c r="G12" s="56">
        <v>11</v>
      </c>
    </row>
    <row r="13" spans="1:8" s="44" customFormat="1" ht="14.25">
      <c r="A13" s="57" t="s">
        <v>204</v>
      </c>
      <c r="B13" s="254" t="s">
        <v>112</v>
      </c>
      <c r="C13" s="254"/>
      <c r="D13" s="254"/>
      <c r="E13" s="254"/>
      <c r="F13" s="254"/>
      <c r="G13" s="56">
        <v>11</v>
      </c>
    </row>
    <row r="14" spans="1:8" s="44" customFormat="1" ht="14.25">
      <c r="A14" s="57" t="s">
        <v>100</v>
      </c>
      <c r="B14" s="254" t="s">
        <v>83</v>
      </c>
      <c r="C14" s="254"/>
      <c r="D14" s="254"/>
      <c r="E14" s="254"/>
      <c r="F14" s="254"/>
      <c r="G14" s="56">
        <v>13</v>
      </c>
    </row>
    <row r="15" spans="1:8" s="44" customFormat="1" ht="14.25">
      <c r="A15" s="57" t="s">
        <v>146</v>
      </c>
      <c r="B15" s="218" t="s">
        <v>150</v>
      </c>
      <c r="C15" s="218"/>
      <c r="D15" s="218"/>
      <c r="E15" s="218"/>
      <c r="F15" s="218"/>
      <c r="G15" s="56">
        <v>14</v>
      </c>
    </row>
    <row r="16" spans="1:8" s="44" customFormat="1" ht="14.25">
      <c r="A16" s="57" t="s">
        <v>147</v>
      </c>
      <c r="B16" s="254" t="s">
        <v>84</v>
      </c>
      <c r="C16" s="254"/>
      <c r="D16" s="254"/>
      <c r="E16" s="254"/>
      <c r="F16" s="254"/>
      <c r="G16" s="56">
        <v>15</v>
      </c>
    </row>
    <row r="17" spans="1:7" s="44" customFormat="1" ht="14.25">
      <c r="A17" s="57" t="s">
        <v>155</v>
      </c>
      <c r="B17" s="255" t="s">
        <v>114</v>
      </c>
      <c r="C17" s="255"/>
      <c r="D17" s="255"/>
      <c r="E17" s="255"/>
      <c r="F17" s="255"/>
      <c r="G17" s="56">
        <v>16</v>
      </c>
    </row>
    <row r="18" spans="1:7" s="44" customFormat="1" ht="9.9499999999999993" customHeight="1">
      <c r="A18" s="58"/>
      <c r="B18" s="49"/>
      <c r="C18" s="49"/>
      <c r="D18" s="49"/>
      <c r="E18" s="49"/>
      <c r="F18" s="49"/>
      <c r="G18" s="59"/>
    </row>
    <row r="19" spans="1:7" s="44" customFormat="1" ht="14.25">
      <c r="A19" s="60" t="s">
        <v>101</v>
      </c>
      <c r="B19" s="61" t="s">
        <v>91</v>
      </c>
      <c r="C19" s="61"/>
      <c r="D19" s="61"/>
      <c r="E19" s="61"/>
      <c r="F19" s="61"/>
      <c r="G19" s="52" t="s">
        <v>92</v>
      </c>
    </row>
    <row r="20" spans="1:7" s="44" customFormat="1" ht="9.9499999999999993" customHeight="1">
      <c r="A20" s="62"/>
      <c r="B20" s="49"/>
      <c r="C20" s="49"/>
      <c r="D20" s="49"/>
      <c r="E20" s="49"/>
      <c r="F20" s="49"/>
      <c r="G20" s="56"/>
    </row>
    <row r="21" spans="1:7" s="44" customFormat="1" ht="14.25">
      <c r="A21" s="57" t="s">
        <v>93</v>
      </c>
      <c r="B21" s="254" t="s">
        <v>102</v>
      </c>
      <c r="C21" s="254"/>
      <c r="D21" s="254"/>
      <c r="E21" s="254"/>
      <c r="F21" s="254"/>
      <c r="G21" s="56">
        <v>4</v>
      </c>
    </row>
    <row r="22" spans="1:7" s="44" customFormat="1" ht="14.25">
      <c r="A22" s="57" t="s">
        <v>94</v>
      </c>
      <c r="B22" s="254" t="s">
        <v>108</v>
      </c>
      <c r="C22" s="254"/>
      <c r="D22" s="254"/>
      <c r="E22" s="254"/>
      <c r="F22" s="254"/>
      <c r="G22" s="56">
        <v>5</v>
      </c>
    </row>
    <row r="23" spans="1:7" s="44" customFormat="1" ht="14.25">
      <c r="A23" s="57" t="s">
        <v>95</v>
      </c>
      <c r="B23" s="255" t="s">
        <v>109</v>
      </c>
      <c r="C23" s="255"/>
      <c r="D23" s="255"/>
      <c r="E23" s="255"/>
      <c r="F23" s="255"/>
      <c r="G23" s="56">
        <v>6</v>
      </c>
    </row>
    <row r="24" spans="1:7" s="44" customFormat="1" ht="14.25">
      <c r="A24" s="57" t="s">
        <v>203</v>
      </c>
      <c r="B24" s="254" t="s">
        <v>153</v>
      </c>
      <c r="C24" s="254"/>
      <c r="D24" s="254"/>
      <c r="E24" s="254"/>
      <c r="F24" s="254"/>
      <c r="G24" s="56">
        <v>7</v>
      </c>
    </row>
    <row r="25" spans="1:7" s="44" customFormat="1" ht="14.25">
      <c r="A25" s="57" t="s">
        <v>96</v>
      </c>
      <c r="B25" s="254" t="s">
        <v>180</v>
      </c>
      <c r="C25" s="254"/>
      <c r="D25" s="254"/>
      <c r="E25" s="254"/>
      <c r="F25" s="254"/>
      <c r="G25" s="56">
        <v>8</v>
      </c>
    </row>
    <row r="26" spans="1:7" s="44" customFormat="1" ht="14.25">
      <c r="A26" s="57" t="s">
        <v>97</v>
      </c>
      <c r="B26" s="254" t="s">
        <v>111</v>
      </c>
      <c r="C26" s="254"/>
      <c r="D26" s="254"/>
      <c r="E26" s="254"/>
      <c r="F26" s="254"/>
      <c r="G26" s="56">
        <v>9</v>
      </c>
    </row>
    <row r="27" spans="1:7" s="44" customFormat="1" ht="15.75" customHeight="1">
      <c r="A27" s="57" t="s">
        <v>98</v>
      </c>
      <c r="B27" s="257" t="s">
        <v>143</v>
      </c>
      <c r="C27" s="254"/>
      <c r="D27" s="254"/>
      <c r="E27" s="254"/>
      <c r="F27" s="254"/>
      <c r="G27" s="56">
        <v>10</v>
      </c>
    </row>
    <row r="28" spans="1:7" s="44" customFormat="1" ht="14.25">
      <c r="A28" s="57" t="s">
        <v>99</v>
      </c>
      <c r="B28" s="254" t="s">
        <v>139</v>
      </c>
      <c r="C28" s="254"/>
      <c r="D28" s="254"/>
      <c r="E28" s="254"/>
      <c r="F28" s="254"/>
      <c r="G28" s="56">
        <v>12</v>
      </c>
    </row>
    <row r="29" spans="1:7" s="44" customFormat="1" ht="14.25">
      <c r="A29" s="57" t="s">
        <v>100</v>
      </c>
      <c r="B29" s="254" t="s">
        <v>83</v>
      </c>
      <c r="C29" s="254"/>
      <c r="D29" s="254"/>
      <c r="E29" s="254"/>
      <c r="F29" s="254"/>
      <c r="G29" s="56">
        <v>13</v>
      </c>
    </row>
    <row r="30" spans="1:7" s="44" customFormat="1" ht="14.25">
      <c r="A30" s="57" t="s">
        <v>146</v>
      </c>
      <c r="B30" s="254" t="s">
        <v>84</v>
      </c>
      <c r="C30" s="254"/>
      <c r="D30" s="254"/>
      <c r="E30" s="254"/>
      <c r="F30" s="254"/>
      <c r="G30" s="56">
        <v>15</v>
      </c>
    </row>
    <row r="31" spans="1:7" s="44" customFormat="1" ht="14.25">
      <c r="A31" s="63"/>
      <c r="B31" s="63"/>
      <c r="C31" s="64"/>
      <c r="D31" s="64"/>
      <c r="E31" s="64"/>
      <c r="F31" s="64"/>
      <c r="G31" s="65"/>
    </row>
    <row r="32" spans="1:7" s="44" customFormat="1" ht="14.25">
      <c r="A32" s="256"/>
      <c r="B32" s="256"/>
      <c r="C32" s="256"/>
      <c r="D32" s="256"/>
      <c r="E32" s="256"/>
      <c r="F32" s="256"/>
      <c r="G32" s="256"/>
    </row>
    <row r="33" spans="1:12" s="44" customFormat="1" ht="14.25">
      <c r="A33" s="66"/>
      <c r="B33" s="66"/>
      <c r="C33" s="66"/>
      <c r="D33" s="66"/>
      <c r="E33" s="66"/>
      <c r="F33" s="66"/>
      <c r="G33" s="66"/>
    </row>
    <row r="34" spans="1:12" s="44" customFormat="1" ht="14.25">
      <c r="A34" s="66"/>
      <c r="B34" s="66"/>
      <c r="C34" s="66"/>
      <c r="D34" s="66"/>
      <c r="E34" s="66"/>
      <c r="F34" s="66"/>
      <c r="G34" s="66"/>
    </row>
    <row r="35" spans="1:12" s="44" customFormat="1" ht="14.25">
      <c r="A35" s="66"/>
      <c r="B35" s="66"/>
      <c r="C35" s="66"/>
      <c r="D35" s="66"/>
      <c r="E35" s="66"/>
      <c r="F35" s="66"/>
      <c r="G35" s="66"/>
    </row>
    <row r="36" spans="1:12" s="44" customFormat="1" ht="14.25">
      <c r="A36" s="66"/>
      <c r="B36" s="66"/>
      <c r="C36" s="66"/>
      <c r="D36" s="66"/>
      <c r="E36" s="66"/>
      <c r="F36" s="66"/>
      <c r="G36" s="66"/>
    </row>
    <row r="37" spans="1:12" s="44" customFormat="1" ht="14.25">
      <c r="A37" s="67"/>
      <c r="B37" s="67"/>
      <c r="C37" s="67"/>
      <c r="D37" s="67"/>
      <c r="E37" s="67"/>
      <c r="F37" s="67"/>
      <c r="G37" s="67"/>
    </row>
    <row r="38" spans="1:12" s="44" customFormat="1" ht="14.25">
      <c r="A38" s="45"/>
      <c r="B38" s="45"/>
      <c r="C38" s="45"/>
      <c r="D38" s="45"/>
      <c r="E38" s="45"/>
      <c r="F38" s="45"/>
      <c r="G38" s="45"/>
    </row>
    <row r="39" spans="1:12" s="44" customFormat="1" ht="11.1" customHeight="1">
      <c r="A39" s="46" t="s">
        <v>86</v>
      </c>
      <c r="C39" s="68"/>
      <c r="D39" s="68"/>
      <c r="E39" s="68"/>
      <c r="F39" s="68"/>
      <c r="G39" s="68"/>
    </row>
    <row r="40" spans="1:12" s="44" customFormat="1" ht="11.1" customHeight="1">
      <c r="A40" s="46" t="s">
        <v>87</v>
      </c>
      <c r="C40" s="68"/>
      <c r="D40" s="68"/>
      <c r="E40" s="68"/>
      <c r="F40" s="68"/>
      <c r="G40" s="68"/>
    </row>
    <row r="41" spans="1:12" s="44" customFormat="1" ht="11.1" customHeight="1">
      <c r="A41" s="46" t="s">
        <v>88</v>
      </c>
      <c r="C41" s="68"/>
      <c r="D41" s="68"/>
      <c r="E41" s="68"/>
      <c r="F41" s="68"/>
      <c r="G41" s="68"/>
    </row>
    <row r="42" spans="1:12" s="44" customFormat="1" ht="11.1" customHeight="1">
      <c r="A42" s="47" t="s">
        <v>89</v>
      </c>
      <c r="B42" s="48"/>
      <c r="C42" s="68"/>
      <c r="D42" s="68"/>
      <c r="E42" s="68"/>
      <c r="F42" s="68"/>
      <c r="G42" s="68"/>
    </row>
    <row r="43" spans="1:12" s="44" customFormat="1" ht="11.1" customHeight="1"/>
    <row r="47" spans="1:12">
      <c r="A47" s="220"/>
      <c r="B47" s="220"/>
      <c r="C47" s="220"/>
      <c r="D47" s="220"/>
      <c r="E47" s="220"/>
      <c r="F47" s="220"/>
      <c r="G47" s="220"/>
      <c r="H47" s="220"/>
      <c r="I47" s="220"/>
      <c r="J47" s="220"/>
      <c r="K47" s="220"/>
      <c r="L47" s="220"/>
    </row>
  </sheetData>
  <mergeCells count="24">
    <mergeCell ref="B25:F25"/>
    <mergeCell ref="B24:F24"/>
    <mergeCell ref="B10:F10"/>
    <mergeCell ref="B12:F12"/>
    <mergeCell ref="B16:F16"/>
    <mergeCell ref="B11:F11"/>
    <mergeCell ref="B14:F14"/>
    <mergeCell ref="A32:G32"/>
    <mergeCell ref="B17:F17"/>
    <mergeCell ref="B21:F21"/>
    <mergeCell ref="B22:F22"/>
    <mergeCell ref="B23:F23"/>
    <mergeCell ref="B29:F29"/>
    <mergeCell ref="B27:F27"/>
    <mergeCell ref="B26:F26"/>
    <mergeCell ref="B30:F30"/>
    <mergeCell ref="B28:F28"/>
    <mergeCell ref="A1:G1"/>
    <mergeCell ref="B6:F6"/>
    <mergeCell ref="B5:F5"/>
    <mergeCell ref="B7:F7"/>
    <mergeCell ref="B8:F8"/>
    <mergeCell ref="B13:F13"/>
    <mergeCell ref="B9:F9"/>
  </mergeCell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workbookViewId="0">
      <selection sqref="A1:J1"/>
    </sheetView>
  </sheetViews>
  <sheetFormatPr baseColWidth="10" defaultRowHeight="12"/>
  <cols>
    <col min="1" max="1" width="12.6328125" style="2" customWidth="1"/>
    <col min="2" max="4" width="5.453125" style="2" customWidth="1"/>
    <col min="5" max="5" width="5.1796875" style="2" customWidth="1"/>
    <col min="6" max="10" width="5.453125" style="2" customWidth="1"/>
    <col min="11" max="11" width="1.453125" style="36" customWidth="1"/>
    <col min="12" max="12" width="10.1796875" style="36" customWidth="1"/>
    <col min="13" max="21" width="5.90625" style="36" customWidth="1"/>
    <col min="22" max="25" width="5.81640625" style="36" customWidth="1"/>
    <col min="26" max="26" width="6.26953125" style="36" bestFit="1" customWidth="1"/>
    <col min="27" max="28" width="10.90625" style="36"/>
    <col min="29" max="33" width="10.90625" style="2"/>
    <col min="34" max="34" width="4.7265625" style="2" customWidth="1"/>
    <col min="35" max="16384" width="10.90625" style="2"/>
  </cols>
  <sheetData>
    <row r="1" spans="1:28" s="105" customFormat="1" ht="12.75">
      <c r="A1" s="261" t="s">
        <v>0</v>
      </c>
      <c r="B1" s="261"/>
      <c r="C1" s="261"/>
      <c r="D1" s="261"/>
      <c r="E1" s="261"/>
      <c r="F1" s="261"/>
      <c r="G1" s="261"/>
      <c r="H1" s="261"/>
      <c r="I1" s="261"/>
      <c r="J1" s="261"/>
      <c r="K1" s="108"/>
      <c r="L1" s="108"/>
      <c r="M1" s="108"/>
      <c r="N1" s="108"/>
      <c r="O1" s="108"/>
      <c r="P1" s="108"/>
      <c r="Q1" s="108"/>
      <c r="R1" s="169"/>
      <c r="S1" s="108"/>
      <c r="T1" s="108"/>
      <c r="U1" s="108"/>
      <c r="V1" s="108"/>
      <c r="X1" s="105" t="str">
        <f>B5</f>
        <v>Argentina</v>
      </c>
      <c r="Y1" s="105" t="str">
        <f>D5</f>
        <v>Estados Unidos</v>
      </c>
      <c r="Z1" s="105" t="str">
        <f>F5</f>
        <v>Paraguay</v>
      </c>
      <c r="AA1" s="108"/>
      <c r="AB1" s="108"/>
    </row>
    <row r="2" spans="1:28" s="105" customFormat="1" ht="12.75">
      <c r="A2" s="107"/>
      <c r="B2" s="107"/>
      <c r="C2" s="107"/>
      <c r="D2" s="107"/>
      <c r="E2" s="107"/>
      <c r="F2" s="107"/>
      <c r="G2" s="107"/>
      <c r="K2" s="108"/>
      <c r="L2" s="108"/>
      <c r="M2" s="108"/>
      <c r="N2" s="108"/>
      <c r="O2" s="108"/>
      <c r="P2" s="108"/>
      <c r="Q2" s="108"/>
      <c r="R2" s="108"/>
      <c r="S2" s="108"/>
      <c r="T2" s="108"/>
      <c r="U2" s="108"/>
      <c r="V2" s="108"/>
      <c r="W2" s="105">
        <v>2011</v>
      </c>
      <c r="X2" s="109">
        <f>C21</f>
        <v>168998.2</v>
      </c>
      <c r="Y2" s="109">
        <f>E21</f>
        <v>0</v>
      </c>
      <c r="Z2" s="109">
        <f>G21</f>
        <v>157013.70000000001</v>
      </c>
      <c r="AA2" s="108"/>
      <c r="AB2" s="108"/>
    </row>
    <row r="3" spans="1:28" s="105" customFormat="1" ht="12.75">
      <c r="A3" s="264" t="s">
        <v>157</v>
      </c>
      <c r="B3" s="265"/>
      <c r="C3" s="265"/>
      <c r="D3" s="265"/>
      <c r="E3" s="265"/>
      <c r="F3" s="265"/>
      <c r="G3" s="265"/>
      <c r="H3" s="265"/>
      <c r="I3" s="265"/>
      <c r="J3" s="266"/>
      <c r="K3" s="108"/>
      <c r="V3" s="108"/>
      <c r="W3" s="108"/>
      <c r="X3" s="108"/>
      <c r="Y3" s="108"/>
      <c r="Z3" s="108"/>
      <c r="AA3" s="108"/>
      <c r="AB3" s="108"/>
    </row>
    <row r="4" spans="1:28" s="105" customFormat="1" ht="12.75">
      <c r="A4" s="267" t="s">
        <v>57</v>
      </c>
      <c r="B4" s="268"/>
      <c r="C4" s="268"/>
      <c r="D4" s="268"/>
      <c r="E4" s="268"/>
      <c r="F4" s="268"/>
      <c r="G4" s="268"/>
      <c r="H4" s="268"/>
      <c r="I4" s="268"/>
      <c r="J4" s="269"/>
      <c r="K4" s="108"/>
      <c r="V4" s="108"/>
      <c r="W4" s="108"/>
      <c r="X4" s="108"/>
      <c r="Y4" s="108"/>
      <c r="Z4" s="108"/>
      <c r="AA4" s="108"/>
      <c r="AB4" s="108"/>
    </row>
    <row r="5" spans="1:28" s="69" customFormat="1" ht="24" customHeight="1">
      <c r="A5" s="78" t="s">
        <v>12</v>
      </c>
      <c r="B5" s="262" t="s">
        <v>28</v>
      </c>
      <c r="C5" s="263"/>
      <c r="D5" s="262" t="s">
        <v>29</v>
      </c>
      <c r="E5" s="263"/>
      <c r="F5" s="262" t="s">
        <v>55</v>
      </c>
      <c r="G5" s="263"/>
      <c r="H5" s="270" t="s">
        <v>25</v>
      </c>
      <c r="I5" s="271"/>
      <c r="J5" s="272"/>
      <c r="K5" s="77"/>
      <c r="V5" s="77"/>
      <c r="W5" s="77"/>
      <c r="X5" s="77"/>
      <c r="Y5" s="77"/>
      <c r="Z5" s="77"/>
      <c r="AA5" s="77"/>
      <c r="AB5" s="77"/>
    </row>
    <row r="6" spans="1:28" s="69" customFormat="1" ht="12.75">
      <c r="A6" s="79"/>
      <c r="B6" s="80">
        <v>2010</v>
      </c>
      <c r="C6" s="81">
        <v>2011</v>
      </c>
      <c r="D6" s="82">
        <v>2010</v>
      </c>
      <c r="E6" s="83">
        <v>2011</v>
      </c>
      <c r="F6" s="80">
        <v>2010</v>
      </c>
      <c r="G6" s="81">
        <v>2011</v>
      </c>
      <c r="H6" s="82">
        <v>2010</v>
      </c>
      <c r="I6" s="83">
        <v>2011</v>
      </c>
      <c r="J6" s="84" t="s">
        <v>26</v>
      </c>
      <c r="K6" s="77"/>
      <c r="V6" s="77"/>
      <c r="W6" s="77"/>
      <c r="X6" s="77"/>
      <c r="Y6" s="77"/>
      <c r="Z6" s="77"/>
      <c r="AA6" s="77"/>
      <c r="AB6" s="77"/>
    </row>
    <row r="7" spans="1:28" s="69" customFormat="1" ht="15.75" customHeight="1">
      <c r="A7" s="85" t="s">
        <v>13</v>
      </c>
      <c r="B7" s="86">
        <v>56178.7</v>
      </c>
      <c r="C7" s="87">
        <v>11734.6</v>
      </c>
      <c r="D7" s="88">
        <v>9647.5</v>
      </c>
      <c r="E7" s="88">
        <v>0</v>
      </c>
      <c r="F7" s="86">
        <v>41044.699999999997</v>
      </c>
      <c r="G7" s="87">
        <v>57223.7</v>
      </c>
      <c r="H7" s="89">
        <v>106876.79999999999</v>
      </c>
      <c r="I7" s="89">
        <v>68978.400000000009</v>
      </c>
      <c r="J7" s="90">
        <f t="shared" ref="J7:J15" si="0">I7/H7*100-100</f>
        <v>-35.459894008802635</v>
      </c>
      <c r="K7" s="77"/>
      <c r="V7" s="77"/>
      <c r="W7" s="77"/>
      <c r="X7" s="77"/>
      <c r="Y7" s="77"/>
      <c r="Z7" s="77"/>
      <c r="AA7" s="77"/>
      <c r="AB7" s="77"/>
    </row>
    <row r="8" spans="1:28" s="69" customFormat="1" ht="15.75" customHeight="1">
      <c r="A8" s="85" t="s">
        <v>14</v>
      </c>
      <c r="B8" s="88">
        <v>61795.8</v>
      </c>
      <c r="C8" s="91">
        <v>5343.1</v>
      </c>
      <c r="D8" s="88">
        <v>0</v>
      </c>
      <c r="E8" s="88">
        <v>0</v>
      </c>
      <c r="F8" s="88">
        <v>0</v>
      </c>
      <c r="G8" s="91">
        <v>63479.3</v>
      </c>
      <c r="H8" s="89">
        <v>61811.9</v>
      </c>
      <c r="I8" s="89">
        <v>68833.100000000006</v>
      </c>
      <c r="J8" s="90">
        <f t="shared" si="0"/>
        <v>11.358977802009008</v>
      </c>
      <c r="K8" s="77"/>
      <c r="V8" s="77"/>
      <c r="W8" s="77"/>
      <c r="X8" s="77"/>
      <c r="Y8" s="77"/>
      <c r="Z8" s="77"/>
      <c r="AA8" s="77"/>
      <c r="AB8" s="77"/>
    </row>
    <row r="9" spans="1:28" s="69" customFormat="1" ht="15.75" customHeight="1">
      <c r="A9" s="85" t="s">
        <v>15</v>
      </c>
      <c r="B9" s="88">
        <v>69052</v>
      </c>
      <c r="C9" s="91">
        <v>6415.6</v>
      </c>
      <c r="D9" s="88">
        <v>5500</v>
      </c>
      <c r="E9" s="88">
        <v>0</v>
      </c>
      <c r="F9" s="88">
        <v>0</v>
      </c>
      <c r="G9" s="91">
        <v>35377.599999999999</v>
      </c>
      <c r="H9" s="89">
        <v>74563.3</v>
      </c>
      <c r="I9" s="89">
        <v>41801.199999999997</v>
      </c>
      <c r="J9" s="90">
        <f t="shared" si="0"/>
        <v>-43.938640054825903</v>
      </c>
      <c r="K9" s="77"/>
      <c r="V9" s="77"/>
      <c r="W9" s="77"/>
      <c r="X9" s="77"/>
      <c r="Y9" s="77"/>
      <c r="Z9" s="77"/>
      <c r="AA9" s="77"/>
      <c r="AB9" s="77"/>
    </row>
    <row r="10" spans="1:28" s="69" customFormat="1" ht="15.75" customHeight="1">
      <c r="A10" s="85" t="s">
        <v>16</v>
      </c>
      <c r="B10" s="88">
        <v>4663.5</v>
      </c>
      <c r="C10" s="91">
        <v>1220</v>
      </c>
      <c r="D10" s="88">
        <v>2746.3</v>
      </c>
      <c r="E10" s="88">
        <v>0</v>
      </c>
      <c r="F10" s="88">
        <v>0</v>
      </c>
      <c r="G10" s="91">
        <v>933.1</v>
      </c>
      <c r="H10" s="89">
        <v>7434.8</v>
      </c>
      <c r="I10" s="89">
        <f>1220+0.6+933.1+9.1</f>
        <v>2162.7999999999997</v>
      </c>
      <c r="J10" s="90">
        <f t="shared" si="0"/>
        <v>-70.909775649647599</v>
      </c>
      <c r="K10" s="77"/>
      <c r="V10" s="77"/>
      <c r="W10" s="77"/>
      <c r="X10" s="77"/>
      <c r="Y10" s="77"/>
      <c r="Z10" s="77"/>
      <c r="AA10" s="77"/>
      <c r="AB10" s="77"/>
    </row>
    <row r="11" spans="1:28" s="69" customFormat="1" ht="15.75" customHeight="1">
      <c r="A11" s="85" t="s">
        <v>17</v>
      </c>
      <c r="B11" s="88">
        <v>7029</v>
      </c>
      <c r="C11" s="91">
        <v>1750.3</v>
      </c>
      <c r="D11" s="88">
        <v>0</v>
      </c>
      <c r="E11" s="88">
        <v>0</v>
      </c>
      <c r="F11" s="88">
        <v>0</v>
      </c>
      <c r="G11" s="91">
        <v>0</v>
      </c>
      <c r="H11" s="89">
        <f>7029+7.9</f>
        <v>7036.9</v>
      </c>
      <c r="I11" s="89">
        <v>1758</v>
      </c>
      <c r="J11" s="90">
        <f t="shared" si="0"/>
        <v>-75.017408233739289</v>
      </c>
      <c r="K11" s="77"/>
      <c r="V11" s="77"/>
      <c r="W11" s="77"/>
      <c r="X11" s="77"/>
      <c r="Y11" s="77"/>
      <c r="Z11" s="77"/>
      <c r="AA11" s="77"/>
      <c r="AB11" s="77"/>
    </row>
    <row r="12" spans="1:28" s="69" customFormat="1" ht="15.75" customHeight="1">
      <c r="A12" s="85" t="s">
        <v>18</v>
      </c>
      <c r="B12" s="88">
        <v>6808.7</v>
      </c>
      <c r="C12" s="199">
        <v>2196.6</v>
      </c>
      <c r="D12" s="89">
        <v>0</v>
      </c>
      <c r="E12" s="89">
        <v>0</v>
      </c>
      <c r="F12" s="198">
        <v>0</v>
      </c>
      <c r="G12" s="199">
        <v>0</v>
      </c>
      <c r="H12" s="89">
        <v>6820</v>
      </c>
      <c r="I12" s="89">
        <f>8.2+C12</f>
        <v>2204.7999999999997</v>
      </c>
      <c r="J12" s="90">
        <f t="shared" si="0"/>
        <v>-67.671554252199414</v>
      </c>
      <c r="K12" s="77"/>
      <c r="V12" s="77"/>
      <c r="W12" s="77"/>
      <c r="X12" s="77"/>
      <c r="Y12" s="77"/>
      <c r="Z12" s="77"/>
      <c r="AA12" s="77"/>
      <c r="AB12" s="77"/>
    </row>
    <row r="13" spans="1:28" s="69" customFormat="1" ht="15.75" customHeight="1">
      <c r="A13" s="85" t="s">
        <v>19</v>
      </c>
      <c r="B13" s="88">
        <v>81131.3</v>
      </c>
      <c r="C13" s="199">
        <v>16425</v>
      </c>
      <c r="D13" s="88">
        <v>5000.1000000000004</v>
      </c>
      <c r="E13" s="88">
        <v>0</v>
      </c>
      <c r="F13" s="88">
        <v>0</v>
      </c>
      <c r="G13" s="199">
        <v>0</v>
      </c>
      <c r="H13" s="89">
        <v>86149.400000000009</v>
      </c>
      <c r="I13" s="89">
        <v>16447</v>
      </c>
      <c r="J13" s="90">
        <f t="shared" si="0"/>
        <v>-80.90874689783098</v>
      </c>
      <c r="K13" s="77"/>
      <c r="V13" s="77"/>
      <c r="W13" s="77"/>
      <c r="X13" s="77"/>
      <c r="Y13" s="77"/>
      <c r="Z13" s="77"/>
      <c r="AA13" s="77"/>
      <c r="AB13" s="77"/>
    </row>
    <row r="14" spans="1:28" s="69" customFormat="1" ht="15.75" customHeight="1">
      <c r="A14" s="85" t="s">
        <v>20</v>
      </c>
      <c r="B14" s="88">
        <v>3634.8</v>
      </c>
      <c r="C14" s="199">
        <v>56025.8</v>
      </c>
      <c r="D14" s="88">
        <v>3211.5</v>
      </c>
      <c r="E14" s="88">
        <v>0</v>
      </c>
      <c r="F14" s="88">
        <v>0</v>
      </c>
      <c r="G14" s="199">
        <v>0</v>
      </c>
      <c r="H14" s="89">
        <v>6853.6</v>
      </c>
      <c r="I14" s="89">
        <f>C14+0.4+16.3</f>
        <v>56042.500000000007</v>
      </c>
      <c r="J14" s="90">
        <f t="shared" si="0"/>
        <v>717.70894128633142</v>
      </c>
      <c r="K14" s="77"/>
      <c r="V14" s="77"/>
      <c r="W14" s="77"/>
      <c r="X14" s="77"/>
      <c r="Y14" s="77"/>
      <c r="Z14" s="77"/>
      <c r="AA14" s="77"/>
      <c r="AB14" s="77"/>
    </row>
    <row r="15" spans="1:28" s="69" customFormat="1" ht="15.75" customHeight="1">
      <c r="A15" s="85" t="s">
        <v>21</v>
      </c>
      <c r="B15" s="88">
        <v>40472.699999999997</v>
      </c>
      <c r="C15" s="199">
        <v>67887.199999999997</v>
      </c>
      <c r="D15" s="88">
        <v>12.6</v>
      </c>
      <c r="E15" s="88"/>
      <c r="F15" s="88">
        <v>0</v>
      </c>
      <c r="G15" s="199">
        <v>0</v>
      </c>
      <c r="H15" s="89">
        <v>40505.999999999993</v>
      </c>
      <c r="I15" s="89">
        <f>C15+1+11.7</f>
        <v>67899.899999999994</v>
      </c>
      <c r="J15" s="90">
        <f t="shared" si="0"/>
        <v>67.629240112575928</v>
      </c>
      <c r="K15" s="77"/>
      <c r="V15" s="77"/>
      <c r="W15" s="77"/>
      <c r="X15" s="77"/>
      <c r="Y15" s="77"/>
      <c r="Z15" s="77"/>
      <c r="AA15" s="77"/>
      <c r="AB15" s="77"/>
    </row>
    <row r="16" spans="1:28" s="69" customFormat="1" ht="15.75" customHeight="1">
      <c r="A16" s="85" t="s">
        <v>22</v>
      </c>
      <c r="B16" s="88">
        <v>10968.7</v>
      </c>
      <c r="C16" s="199" t="s">
        <v>35</v>
      </c>
      <c r="D16" s="88">
        <v>25.9</v>
      </c>
      <c r="E16" s="88"/>
      <c r="F16" s="88">
        <v>57499.8</v>
      </c>
      <c r="G16" s="199"/>
      <c r="H16" s="89">
        <v>68548.200000000012</v>
      </c>
      <c r="I16" s="89"/>
      <c r="J16" s="90"/>
      <c r="K16" s="77"/>
      <c r="V16" s="77"/>
      <c r="W16" s="77"/>
      <c r="X16" s="77"/>
      <c r="Y16" s="77"/>
      <c r="Z16" s="77"/>
      <c r="AA16" s="77"/>
      <c r="AB16" s="77"/>
    </row>
    <row r="17" spans="1:33" s="69" customFormat="1" ht="15.75" customHeight="1">
      <c r="A17" s="85" t="s">
        <v>23</v>
      </c>
      <c r="B17" s="88">
        <v>19229.099999999999</v>
      </c>
      <c r="C17" s="92" t="s">
        <v>35</v>
      </c>
      <c r="D17" s="88">
        <v>22.5</v>
      </c>
      <c r="E17" s="88"/>
      <c r="F17" s="88">
        <v>65412.800000000003</v>
      </c>
      <c r="G17" s="199"/>
      <c r="H17" s="89">
        <v>84683.5</v>
      </c>
      <c r="I17" s="89"/>
      <c r="J17" s="90"/>
      <c r="K17" s="77"/>
      <c r="V17" s="77"/>
      <c r="W17" s="77"/>
      <c r="X17" s="77"/>
      <c r="Y17" s="77"/>
      <c r="Z17" s="77"/>
      <c r="AA17" s="77"/>
      <c r="AB17" s="77"/>
    </row>
    <row r="18" spans="1:33" s="69" customFormat="1" ht="15.75" customHeight="1">
      <c r="A18" s="85" t="s">
        <v>24</v>
      </c>
      <c r="B18" s="94">
        <v>1253</v>
      </c>
      <c r="C18" s="95" t="s">
        <v>35</v>
      </c>
      <c r="D18" s="88">
        <v>0</v>
      </c>
      <c r="E18" s="88"/>
      <c r="F18" s="94">
        <v>43936</v>
      </c>
      <c r="G18" s="199"/>
      <c r="H18" s="89">
        <v>45193.4</v>
      </c>
      <c r="I18" s="89"/>
      <c r="J18" s="90"/>
      <c r="K18" s="77"/>
      <c r="V18" s="77"/>
      <c r="W18" s="77"/>
      <c r="X18" s="77"/>
      <c r="Y18" s="77"/>
      <c r="Z18" s="77"/>
      <c r="AA18" s="77"/>
      <c r="AB18" s="77"/>
    </row>
    <row r="19" spans="1:33" s="69" customFormat="1" ht="15.75" customHeight="1">
      <c r="A19" s="96" t="s">
        <v>31</v>
      </c>
      <c r="B19" s="154">
        <f>SUM(B7:B18)</f>
        <v>362217.3</v>
      </c>
      <c r="C19" s="154" t="s">
        <v>35</v>
      </c>
      <c r="D19" s="154">
        <f>SUM(D7:D18)</f>
        <v>26166.400000000001</v>
      </c>
      <c r="E19" s="154" t="s">
        <v>35</v>
      </c>
      <c r="F19" s="200">
        <f>SUM(F7:F18)</f>
        <v>207893.3</v>
      </c>
      <c r="G19" s="201" t="s">
        <v>35</v>
      </c>
      <c r="H19" s="154">
        <f>SUM(H7:H18)</f>
        <v>596477.79999999993</v>
      </c>
      <c r="I19" s="97" t="s">
        <v>35</v>
      </c>
      <c r="J19" s="98"/>
      <c r="K19" s="77"/>
      <c r="V19" s="77"/>
      <c r="W19" s="77"/>
      <c r="X19" s="77"/>
      <c r="Y19" s="77"/>
      <c r="Z19" s="77"/>
      <c r="AA19" s="77"/>
      <c r="AB19" s="77"/>
    </row>
    <row r="20" spans="1:33" s="69" customFormat="1" ht="15.75" customHeight="1">
      <c r="A20" s="171" t="s">
        <v>115</v>
      </c>
      <c r="B20" s="156">
        <f>B19/$H19</f>
        <v>0.6072603205014504</v>
      </c>
      <c r="C20" s="72"/>
      <c r="D20" s="156">
        <f>D19/$H19</f>
        <v>4.3868187550316212E-2</v>
      </c>
      <c r="E20" s="72"/>
      <c r="F20" s="156">
        <f>F19/$H19</f>
        <v>0.34853484907569071</v>
      </c>
      <c r="G20" s="99"/>
      <c r="H20" s="99"/>
      <c r="I20" s="99"/>
      <c r="J20" s="99"/>
      <c r="K20" s="77"/>
      <c r="L20" s="36"/>
      <c r="M20" s="36"/>
      <c r="N20" s="36"/>
      <c r="O20" s="36"/>
      <c r="P20" s="36"/>
      <c r="Q20" s="36"/>
      <c r="R20" s="36"/>
      <c r="S20" s="36"/>
      <c r="T20" s="36"/>
      <c r="U20" s="36"/>
      <c r="V20" s="77"/>
      <c r="W20" s="77"/>
      <c r="X20" s="77"/>
      <c r="Y20" s="77"/>
      <c r="Z20" s="77"/>
      <c r="AA20" s="77"/>
      <c r="AB20" s="77"/>
    </row>
    <row r="21" spans="1:33" s="69" customFormat="1" ht="15.75" customHeight="1">
      <c r="A21" s="177" t="s">
        <v>172</v>
      </c>
      <c r="B21" s="155">
        <f>SUM(B7:B15)</f>
        <v>330766.5</v>
      </c>
      <c r="C21" s="155">
        <f t="shared" ref="C21:I21" si="1">SUM(C7:C15)</f>
        <v>168998.2</v>
      </c>
      <c r="D21" s="155">
        <f t="shared" si="1"/>
        <v>26118</v>
      </c>
      <c r="E21" s="155">
        <f t="shared" si="1"/>
        <v>0</v>
      </c>
      <c r="F21" s="155">
        <f t="shared" si="1"/>
        <v>41044.699999999997</v>
      </c>
      <c r="G21" s="155">
        <f t="shared" si="1"/>
        <v>157013.70000000001</v>
      </c>
      <c r="H21" s="155">
        <f t="shared" si="1"/>
        <v>398052.69999999995</v>
      </c>
      <c r="I21" s="155">
        <f t="shared" si="1"/>
        <v>326127.69999999995</v>
      </c>
      <c r="J21" s="101">
        <f>I21/H21*100-100</f>
        <v>-18.069215458154162</v>
      </c>
      <c r="K21" s="77"/>
      <c r="L21" s="36"/>
      <c r="M21" s="36"/>
      <c r="N21" s="36"/>
      <c r="O21" s="36"/>
      <c r="P21" s="36"/>
      <c r="Q21" s="36"/>
      <c r="R21" s="36"/>
      <c r="S21" s="36"/>
      <c r="T21" s="36"/>
      <c r="U21" s="36"/>
      <c r="V21" s="77"/>
      <c r="W21" s="77"/>
      <c r="X21" s="77"/>
      <c r="Y21" s="77"/>
      <c r="Z21" s="77"/>
      <c r="AA21" s="77"/>
      <c r="AB21" s="77"/>
    </row>
    <row r="22" spans="1:33" s="69" customFormat="1" ht="15.75" customHeight="1">
      <c r="A22" s="171" t="s">
        <v>173</v>
      </c>
      <c r="B22" s="100">
        <f>B21/$H21</f>
        <v>0.83096157870553333</v>
      </c>
      <c r="C22" s="100">
        <f>C21/$I21</f>
        <v>0.51819639975383891</v>
      </c>
      <c r="D22" s="100">
        <f>D21/$H21</f>
        <v>6.5614427436367098E-2</v>
      </c>
      <c r="E22" s="100">
        <f>E21/$I21</f>
        <v>0</v>
      </c>
      <c r="F22" s="100">
        <f>F21/$H21</f>
        <v>0.10311373343278415</v>
      </c>
      <c r="G22" s="100">
        <f>G21/$I21</f>
        <v>0.48144852461167831</v>
      </c>
      <c r="H22" s="100"/>
      <c r="I22" s="99"/>
      <c r="J22" s="99"/>
      <c r="K22" s="77"/>
      <c r="L22" s="36"/>
      <c r="M22" s="36"/>
      <c r="N22" s="36"/>
      <c r="O22" s="36"/>
      <c r="P22" s="36"/>
      <c r="Q22" s="36"/>
      <c r="R22" s="36"/>
      <c r="S22" s="36"/>
      <c r="T22" s="36"/>
      <c r="U22" s="36"/>
      <c r="V22" s="77"/>
      <c r="W22" s="77"/>
      <c r="X22" s="77"/>
      <c r="Y22" s="77"/>
      <c r="Z22" s="77"/>
      <c r="AA22" s="77"/>
      <c r="AB22" s="77"/>
    </row>
    <row r="23" spans="1:33" s="69" customFormat="1" ht="15.75" customHeight="1">
      <c r="A23" s="188" t="s">
        <v>131</v>
      </c>
      <c r="B23" s="103"/>
      <c r="C23" s="103"/>
      <c r="D23" s="103"/>
      <c r="E23" s="103"/>
      <c r="F23" s="103"/>
      <c r="G23" s="103"/>
      <c r="H23" s="103"/>
      <c r="I23" s="103"/>
      <c r="J23" s="104"/>
      <c r="K23" s="77"/>
      <c r="L23" s="36"/>
      <c r="M23" s="36"/>
      <c r="N23" s="36"/>
      <c r="O23" s="36"/>
      <c r="P23" s="36"/>
      <c r="Q23" s="36"/>
      <c r="R23" s="36"/>
      <c r="S23" s="36"/>
      <c r="T23" s="36"/>
      <c r="U23" s="36"/>
      <c r="V23" s="77"/>
      <c r="W23" s="77"/>
      <c r="X23" s="77"/>
      <c r="Y23" s="77"/>
      <c r="Z23" s="77"/>
      <c r="AA23" s="77"/>
      <c r="AB23" s="77"/>
    </row>
    <row r="25" spans="1:33" ht="15" customHeight="1">
      <c r="K25" s="2"/>
      <c r="L25" s="2"/>
      <c r="M25" s="2"/>
      <c r="N25" s="2"/>
      <c r="O25" s="2"/>
      <c r="P25" s="2"/>
      <c r="Q25" s="2"/>
      <c r="R25" s="2"/>
      <c r="S25" s="2"/>
      <c r="T25" s="2"/>
      <c r="U25" s="2"/>
      <c r="V25" s="2"/>
      <c r="W25" s="2"/>
      <c r="X25" s="2"/>
      <c r="Y25" s="2"/>
      <c r="Z25" s="2"/>
      <c r="AD25" s="36"/>
      <c r="AE25" s="36"/>
      <c r="AF25" s="36"/>
      <c r="AG25" s="36"/>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36"/>
      <c r="AE28" s="36"/>
      <c r="AF28" s="36"/>
      <c r="AG28" s="36"/>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35" t="str">
        <f>G19</f>
        <v xml:space="preserve"> </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15" customHeight="1">
      <c r="K41" s="2"/>
      <c r="L41" s="2"/>
      <c r="M41" s="2"/>
      <c r="N41" s="2"/>
      <c r="O41" s="2"/>
      <c r="P41" s="2"/>
      <c r="Q41" s="2"/>
      <c r="R41" s="2"/>
      <c r="S41" s="2"/>
      <c r="T41" s="2"/>
      <c r="U41" s="2"/>
      <c r="V41" s="2"/>
      <c r="W41" s="2"/>
      <c r="X41" s="2"/>
      <c r="Y41" s="2"/>
      <c r="Z41" s="2"/>
    </row>
    <row r="42" spans="1:34" ht="15" customHeight="1">
      <c r="K42" s="2"/>
      <c r="L42" s="2"/>
      <c r="M42" s="2"/>
      <c r="N42" s="2"/>
      <c r="O42" s="2"/>
      <c r="P42" s="2"/>
      <c r="Q42" s="2"/>
      <c r="R42" s="2"/>
      <c r="S42" s="2"/>
      <c r="T42" s="2"/>
      <c r="U42" s="2"/>
      <c r="V42" s="2"/>
      <c r="W42" s="2"/>
      <c r="X42" s="2"/>
      <c r="Y42" s="2"/>
      <c r="Z42" s="2"/>
    </row>
    <row r="43" spans="1:34" ht="48" customHeight="1">
      <c r="A43" s="258" t="s">
        <v>181</v>
      </c>
      <c r="B43" s="259"/>
      <c r="C43" s="259"/>
      <c r="D43" s="259"/>
      <c r="E43" s="259"/>
      <c r="F43" s="259"/>
      <c r="G43" s="259"/>
      <c r="H43" s="259"/>
      <c r="I43" s="259"/>
      <c r="J43" s="260"/>
    </row>
    <row r="45" spans="1:34" ht="15.75" customHeight="1"/>
  </sheetData>
  <mergeCells count="8">
    <mergeCell ref="A43:J43"/>
    <mergeCell ref="A1:J1"/>
    <mergeCell ref="B5:C5"/>
    <mergeCell ref="D5:E5"/>
    <mergeCell ref="F5:G5"/>
    <mergeCell ref="A3:J3"/>
    <mergeCell ref="A4:J4"/>
    <mergeCell ref="H5:J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98" zoomScaleNormal="98" workbookViewId="0">
      <selection activeCell="B1" sqref="B1:E1"/>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10" s="105" customFormat="1" ht="16.5" customHeight="1">
      <c r="B1" s="261" t="s">
        <v>1</v>
      </c>
      <c r="C1" s="261"/>
      <c r="D1" s="261"/>
      <c r="E1" s="261"/>
      <c r="F1" s="106"/>
    </row>
    <row r="2" spans="1:10" s="105" customFormat="1" ht="11.25" customHeight="1">
      <c r="A2" s="107"/>
      <c r="B2" s="107"/>
      <c r="C2" s="107"/>
      <c r="D2" s="107"/>
      <c r="E2" s="106"/>
      <c r="F2" s="106"/>
    </row>
    <row r="3" spans="1:10" s="105" customFormat="1" ht="15.75" customHeight="1">
      <c r="B3" s="264" t="s">
        <v>106</v>
      </c>
      <c r="C3" s="265"/>
      <c r="D3" s="265"/>
      <c r="E3" s="266"/>
      <c r="F3" s="106"/>
    </row>
    <row r="4" spans="1:10" s="105" customFormat="1" ht="15.75" customHeight="1">
      <c r="B4" s="267" t="s">
        <v>103</v>
      </c>
      <c r="C4" s="268"/>
      <c r="D4" s="268"/>
      <c r="E4" s="269"/>
      <c r="F4" s="106"/>
    </row>
    <row r="5" spans="1:10" s="69" customFormat="1" ht="15.75" customHeight="1">
      <c r="B5" s="71" t="s">
        <v>59</v>
      </c>
      <c r="C5" s="170">
        <v>2009</v>
      </c>
      <c r="D5" s="170">
        <v>2010</v>
      </c>
      <c r="E5" s="170">
        <v>2011</v>
      </c>
      <c r="F5" s="70"/>
    </row>
    <row r="6" spans="1:10" s="69" customFormat="1" ht="15.75" customHeight="1">
      <c r="B6" s="73" t="s">
        <v>60</v>
      </c>
      <c r="C6" s="74">
        <v>94867.249200000006</v>
      </c>
      <c r="D6" s="74">
        <v>106876.7561</v>
      </c>
      <c r="E6" s="74">
        <f>'4'!I7</f>
        <v>68978.400000000009</v>
      </c>
      <c r="F6" s="70"/>
    </row>
    <row r="7" spans="1:10" s="69" customFormat="1" ht="15.75" customHeight="1">
      <c r="B7" s="73" t="s">
        <v>61</v>
      </c>
      <c r="C7" s="74">
        <v>47286.015299999999</v>
      </c>
      <c r="D7" s="74">
        <v>61811.907899999998</v>
      </c>
      <c r="E7" s="74">
        <f>'4'!I8</f>
        <v>68833.100000000006</v>
      </c>
      <c r="F7" s="70"/>
      <c r="H7" s="182"/>
    </row>
    <row r="8" spans="1:10" s="69" customFormat="1" ht="15.75" customHeight="1">
      <c r="B8" s="73" t="s">
        <v>62</v>
      </c>
      <c r="C8" s="74">
        <v>55381.983</v>
      </c>
      <c r="D8" s="74">
        <v>74563.381900000008</v>
      </c>
      <c r="E8" s="74">
        <f>'4'!I9</f>
        <v>41801.199999999997</v>
      </c>
      <c r="F8" s="70"/>
    </row>
    <row r="9" spans="1:10" s="69" customFormat="1" ht="15.75" customHeight="1">
      <c r="B9" s="73" t="s">
        <v>63</v>
      </c>
      <c r="C9" s="74">
        <v>45850.055</v>
      </c>
      <c r="D9" s="74">
        <v>7434.7864</v>
      </c>
      <c r="E9" s="74">
        <f>'4'!I10</f>
        <v>2162.7999999999997</v>
      </c>
      <c r="F9" s="70"/>
    </row>
    <row r="10" spans="1:10" s="69" customFormat="1" ht="15.75" customHeight="1">
      <c r="B10" s="73" t="s">
        <v>64</v>
      </c>
      <c r="C10" s="74">
        <v>9523.1314000000002</v>
      </c>
      <c r="D10" s="74">
        <v>7036.9036999999998</v>
      </c>
      <c r="E10" s="74">
        <f>'4'!I11</f>
        <v>1758</v>
      </c>
      <c r="F10" s="70"/>
      <c r="G10" s="157"/>
    </row>
    <row r="11" spans="1:10" s="69" customFormat="1" ht="15.75" customHeight="1">
      <c r="B11" s="73" t="s">
        <v>65</v>
      </c>
      <c r="C11" s="74">
        <v>18650.133699999998</v>
      </c>
      <c r="D11" s="74">
        <v>6819.9494000000004</v>
      </c>
      <c r="E11" s="74">
        <f>'4'!I12</f>
        <v>2204.7999999999997</v>
      </c>
      <c r="F11" s="70"/>
    </row>
    <row r="12" spans="1:10" s="69" customFormat="1" ht="15.75" customHeight="1">
      <c r="B12" s="73" t="s">
        <v>66</v>
      </c>
      <c r="C12" s="74">
        <v>114047.59629999999</v>
      </c>
      <c r="D12" s="74">
        <v>86149.502699999997</v>
      </c>
      <c r="E12" s="74">
        <f>'4'!I13</f>
        <v>16447</v>
      </c>
      <c r="F12" s="174"/>
      <c r="G12" s="174"/>
      <c r="H12" s="174"/>
    </row>
    <row r="13" spans="1:10" s="69" customFormat="1" ht="15.75" customHeight="1">
      <c r="B13" s="73" t="s">
        <v>67</v>
      </c>
      <c r="C13" s="74">
        <v>84599.599000000002</v>
      </c>
      <c r="D13" s="74">
        <v>6853.6544000000004</v>
      </c>
      <c r="E13" s="74">
        <f>'4'!I14</f>
        <v>56042.500000000007</v>
      </c>
      <c r="F13" s="211"/>
      <c r="G13" s="211"/>
    </row>
    <row r="14" spans="1:10" s="69" customFormat="1" ht="15.75" customHeight="1">
      <c r="B14" s="73" t="s">
        <v>68</v>
      </c>
      <c r="C14" s="74">
        <v>8273.4213</v>
      </c>
      <c r="D14" s="74">
        <v>40506.130700000002</v>
      </c>
      <c r="E14" s="74">
        <f>'4'!I15</f>
        <v>67899.899999999994</v>
      </c>
      <c r="F14" s="174"/>
      <c r="H14" s="174"/>
      <c r="I14" s="174"/>
      <c r="J14" s="174"/>
    </row>
    <row r="15" spans="1:10" s="69" customFormat="1" ht="15.75" customHeight="1">
      <c r="B15" s="73" t="s">
        <v>69</v>
      </c>
      <c r="C15" s="74">
        <v>117430.7795</v>
      </c>
      <c r="D15" s="74">
        <v>68548.152099999992</v>
      </c>
      <c r="E15" s="74"/>
      <c r="F15" s="70"/>
    </row>
    <row r="16" spans="1:10" s="69" customFormat="1" ht="15.75" customHeight="1">
      <c r="B16" s="73" t="s">
        <v>70</v>
      </c>
      <c r="C16" s="74">
        <v>74489.133900000001</v>
      </c>
      <c r="D16" s="74">
        <v>84683.547299999991</v>
      </c>
      <c r="E16" s="74"/>
      <c r="F16" s="70"/>
    </row>
    <row r="17" spans="2:12" s="69" customFormat="1" ht="15.75" customHeight="1">
      <c r="B17" s="75" t="s">
        <v>71</v>
      </c>
      <c r="C17" s="76">
        <v>69570.198799999998</v>
      </c>
      <c r="D17" s="76">
        <v>45193.520600000003</v>
      </c>
      <c r="E17" s="76"/>
      <c r="F17" s="70"/>
    </row>
    <row r="18" spans="2:12" ht="15" customHeight="1">
      <c r="B18" s="2"/>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43"/>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10"/>
      <c r="J36" s="10"/>
      <c r="K36" s="10"/>
      <c r="L36" s="10"/>
    </row>
    <row r="37" spans="1:12" ht="49.5" customHeight="1">
      <c r="A37" s="258" t="s">
        <v>182</v>
      </c>
      <c r="B37" s="259"/>
      <c r="C37" s="259"/>
      <c r="D37" s="259"/>
      <c r="E37" s="259"/>
      <c r="F37" s="260"/>
    </row>
    <row r="38" spans="1:12" ht="12">
      <c r="B38" s="2"/>
      <c r="C38" s="2"/>
      <c r="D38" s="2"/>
      <c r="E38" s="2"/>
      <c r="F38" s="2"/>
    </row>
    <row r="39" spans="1:12" ht="12">
      <c r="A39" s="273"/>
      <c r="B39" s="274"/>
      <c r="C39" s="274"/>
      <c r="D39" s="274"/>
      <c r="E39" s="274"/>
      <c r="F39" s="274"/>
      <c r="G39" s="274"/>
      <c r="H39" s="274"/>
      <c r="I39" s="274"/>
    </row>
    <row r="40" spans="1:12" ht="12">
      <c r="B40" s="2"/>
      <c r="C40" s="2"/>
      <c r="D40" s="2"/>
      <c r="E40" s="2"/>
      <c r="F40" s="2"/>
    </row>
    <row r="41" spans="1:12" ht="12">
      <c r="B41" s="2"/>
      <c r="C41" s="2"/>
      <c r="D41" s="2"/>
      <c r="E41" s="2"/>
      <c r="F41" s="2"/>
    </row>
    <row r="42" spans="1:12" ht="12">
      <c r="B42" s="2"/>
      <c r="C42" s="2"/>
      <c r="D42" s="2"/>
      <c r="E42" s="2"/>
      <c r="F42" s="2"/>
    </row>
    <row r="43" spans="1:12" ht="5.25" customHeight="1">
      <c r="G43" s="39"/>
      <c r="H43" s="39"/>
    </row>
    <row r="44" spans="1:12" ht="12">
      <c r="B44" s="2"/>
      <c r="C44" s="2"/>
      <c r="D44" s="2"/>
      <c r="E44" s="2"/>
      <c r="F44" s="2"/>
    </row>
    <row r="47" spans="1:12" ht="18" customHeight="1">
      <c r="A47" s="36"/>
      <c r="B47" s="36"/>
      <c r="C47" s="36"/>
      <c r="D47" s="36"/>
      <c r="E47" s="36"/>
      <c r="F47" s="36"/>
      <c r="G47" s="36"/>
      <c r="H47" s="36"/>
      <c r="I47" s="36"/>
      <c r="J47" s="36"/>
      <c r="K47" s="36"/>
      <c r="L47" s="36"/>
    </row>
  </sheetData>
  <mergeCells count="5">
    <mergeCell ref="B3:E3"/>
    <mergeCell ref="B4:E4"/>
    <mergeCell ref="B1:E1"/>
    <mergeCell ref="A37:F37"/>
    <mergeCell ref="A39:I3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6"/>
  <sheetViews>
    <sheetView workbookViewId="0">
      <selection activeCell="D1" sqref="D1"/>
    </sheetView>
  </sheetViews>
  <sheetFormatPr baseColWidth="10" defaultColWidth="9.6328125" defaultRowHeight="12"/>
  <cols>
    <col min="1" max="1" width="11.26953125" style="2" customWidth="1"/>
    <col min="2" max="2" width="8.08984375" style="2" customWidth="1"/>
    <col min="3" max="3" width="7.81640625" style="2" customWidth="1"/>
    <col min="4" max="4" width="8.1796875" style="2" customWidth="1"/>
    <col min="5" max="6" width="8.6328125" style="2" customWidth="1"/>
    <col min="7" max="7" width="8.36328125" style="2" customWidth="1"/>
    <col min="8" max="9" width="2.1796875" style="2" customWidth="1"/>
    <col min="10" max="10" width="7.36328125" style="2" customWidth="1"/>
    <col min="11" max="11" width="7.54296875" style="2" customWidth="1"/>
    <col min="12" max="12" width="8.1796875" style="2" customWidth="1"/>
    <col min="13" max="13" width="7.453125" style="2" customWidth="1"/>
    <col min="14" max="14" width="9.36328125" style="2" customWidth="1"/>
    <col min="15" max="37" width="11.26953125" style="2" customWidth="1"/>
    <col min="38" max="39" width="4.81640625" style="2" customWidth="1"/>
    <col min="40" max="40" width="4.08984375" style="2" customWidth="1"/>
    <col min="41" max="41" width="5.81640625" style="2" customWidth="1"/>
    <col min="42" max="16384" width="9.6328125" style="2"/>
  </cols>
  <sheetData>
    <row r="1" spans="1:9" s="105" customFormat="1" ht="12.75">
      <c r="B1" s="116"/>
      <c r="C1" s="116"/>
      <c r="D1" s="116" t="s">
        <v>2</v>
      </c>
      <c r="E1" s="116"/>
      <c r="F1" s="116"/>
      <c r="G1" s="116"/>
    </row>
    <row r="2" spans="1:9" s="105" customFormat="1" ht="12.75"/>
    <row r="3" spans="1:9" s="105" customFormat="1" ht="12.75">
      <c r="A3" s="279" t="s">
        <v>109</v>
      </c>
      <c r="B3" s="280"/>
      <c r="C3" s="280"/>
      <c r="D3" s="280"/>
      <c r="E3" s="280"/>
      <c r="F3" s="280"/>
      <c r="G3" s="281"/>
    </row>
    <row r="4" spans="1:9" s="105" customFormat="1" ht="12.75">
      <c r="A4" s="282" t="s">
        <v>104</v>
      </c>
      <c r="B4" s="283"/>
      <c r="C4" s="283"/>
      <c r="D4" s="283"/>
      <c r="E4" s="283"/>
      <c r="F4" s="283"/>
      <c r="G4" s="284"/>
    </row>
    <row r="5" spans="1:9" s="105" customFormat="1" ht="12.75">
      <c r="A5" s="276" t="s">
        <v>30</v>
      </c>
      <c r="B5" s="277"/>
      <c r="C5" s="277"/>
      <c r="D5" s="277"/>
      <c r="E5" s="277"/>
      <c r="F5" s="277"/>
      <c r="G5" s="278"/>
    </row>
    <row r="6" spans="1:9" s="69" customFormat="1" ht="28.5" customHeight="1">
      <c r="A6" s="285" t="s">
        <v>7</v>
      </c>
      <c r="B6" s="285" t="s">
        <v>8</v>
      </c>
      <c r="C6" s="215" t="s">
        <v>132</v>
      </c>
      <c r="D6" s="285" t="s">
        <v>36</v>
      </c>
      <c r="E6" s="215" t="s">
        <v>132</v>
      </c>
      <c r="F6" s="216" t="s">
        <v>82</v>
      </c>
      <c r="G6" s="215" t="s">
        <v>132</v>
      </c>
    </row>
    <row r="7" spans="1:9" s="69" customFormat="1" ht="12.75">
      <c r="A7" s="286"/>
      <c r="B7" s="286"/>
      <c r="C7" s="217" t="s">
        <v>133</v>
      </c>
      <c r="D7" s="286"/>
      <c r="E7" s="217" t="s">
        <v>133</v>
      </c>
      <c r="F7" s="217" t="s">
        <v>134</v>
      </c>
      <c r="G7" s="217" t="s">
        <v>133</v>
      </c>
      <c r="I7" s="157"/>
    </row>
    <row r="8" spans="1:9" s="69" customFormat="1" ht="18" customHeight="1">
      <c r="A8" s="110">
        <v>2006</v>
      </c>
      <c r="B8" s="111">
        <v>1311400</v>
      </c>
      <c r="C8" s="172">
        <v>-9.6016004528605439E-2</v>
      </c>
      <c r="D8" s="112">
        <v>1742205.0000000002</v>
      </c>
      <c r="E8" s="172">
        <v>0.55681412513007311</v>
      </c>
      <c r="F8" s="214">
        <v>3053605</v>
      </c>
      <c r="G8" s="172">
        <v>0.1882781548517381</v>
      </c>
    </row>
    <row r="9" spans="1:9" s="69" customFormat="1" ht="18" customHeight="1">
      <c r="A9" s="110">
        <v>2007</v>
      </c>
      <c r="B9" s="113">
        <v>1119696.54</v>
      </c>
      <c r="C9" s="172">
        <f>(B9-B8)/B8</f>
        <v>-0.14618229373188957</v>
      </c>
      <c r="D9" s="112">
        <v>1751929.3</v>
      </c>
      <c r="E9" s="172">
        <f>(D9-D8)/D8</f>
        <v>5.5816049202015907E-3</v>
      </c>
      <c r="F9" s="214">
        <f>B9+D9</f>
        <v>2871625.84</v>
      </c>
      <c r="G9" s="172">
        <f>(F9-F8)/F8</f>
        <v>-5.959485919102181E-2</v>
      </c>
      <c r="I9" s="157"/>
    </row>
    <row r="10" spans="1:9" s="69" customFormat="1" ht="18" customHeight="1">
      <c r="A10" s="110">
        <v>2008</v>
      </c>
      <c r="B10" s="113">
        <v>1293088.2000000002</v>
      </c>
      <c r="C10" s="172">
        <f>(B10-B9)/B9</f>
        <v>0.15485593980669096</v>
      </c>
      <c r="D10" s="112">
        <v>1438072.6</v>
      </c>
      <c r="E10" s="172">
        <f>(D10-D9)/D9</f>
        <v>-0.17914918141959263</v>
      </c>
      <c r="F10" s="214">
        <f>B10+D10</f>
        <v>2731160.8000000003</v>
      </c>
      <c r="G10" s="172">
        <f>(F10-F9)/F9</f>
        <v>-4.8914812662362576E-2</v>
      </c>
    </row>
    <row r="11" spans="1:9" s="69" customFormat="1" ht="18" customHeight="1">
      <c r="A11" s="110">
        <v>2009</v>
      </c>
      <c r="B11" s="113">
        <v>1261166.3</v>
      </c>
      <c r="C11" s="172">
        <f>(B11-B10)/B10</f>
        <v>-2.4686560437254115E-2</v>
      </c>
      <c r="D11" s="112">
        <v>739900.79999999993</v>
      </c>
      <c r="E11" s="172">
        <f>(D11-D10)/D10</f>
        <v>-0.48549134445646214</v>
      </c>
      <c r="F11" s="214">
        <f>B11+D11</f>
        <v>2001067.1</v>
      </c>
      <c r="G11" s="172">
        <f>(F11-F10)/F10</f>
        <v>-0.2673199249198363</v>
      </c>
      <c r="I11" s="157"/>
    </row>
    <row r="12" spans="1:9" s="69" customFormat="1" ht="18" customHeight="1">
      <c r="A12" s="110">
        <v>2010</v>
      </c>
      <c r="B12" s="113">
        <v>1307766.8999999999</v>
      </c>
      <c r="C12" s="172">
        <f>(B12-B11)/B11</f>
        <v>3.6950400593482285E-2</v>
      </c>
      <c r="D12" s="112">
        <v>596477.79999999993</v>
      </c>
      <c r="E12" s="172">
        <f>(D12-D11)/D11</f>
        <v>-0.19384085001665091</v>
      </c>
      <c r="F12" s="214">
        <f>B12+D12</f>
        <v>1904244.6999999997</v>
      </c>
      <c r="G12" s="172">
        <f>(F12-F11)/F11</f>
        <v>-4.8385383978378521E-2</v>
      </c>
    </row>
    <row r="13" spans="1:9" s="69" customFormat="1" ht="18" customHeight="1">
      <c r="A13" s="110" t="s">
        <v>37</v>
      </c>
      <c r="B13" s="113">
        <v>1392125</v>
      </c>
      <c r="C13" s="172">
        <f>(B13-B12)/B12</f>
        <v>6.4505455827028574E-2</v>
      </c>
      <c r="D13" s="236">
        <v>488699</v>
      </c>
      <c r="E13" s="172">
        <f>(D13-D12)/D12</f>
        <v>-0.18069205593234139</v>
      </c>
      <c r="F13" s="214">
        <f>B13+D13</f>
        <v>1880824</v>
      </c>
      <c r="G13" s="172">
        <f>(F13-F12)/F12</f>
        <v>-1.2299207134461093E-2</v>
      </c>
    </row>
    <row r="14" spans="1:9" s="69" customFormat="1" ht="12.75">
      <c r="A14" s="158" t="s">
        <v>183</v>
      </c>
      <c r="B14" s="114"/>
      <c r="C14" s="114"/>
      <c r="D14" s="114"/>
      <c r="E14" s="114"/>
      <c r="F14" s="114"/>
      <c r="G14" s="115"/>
    </row>
    <row r="15" spans="1:9">
      <c r="A15" s="25"/>
      <c r="B15" s="26"/>
      <c r="C15" s="26"/>
      <c r="D15" s="26"/>
      <c r="E15" s="26"/>
      <c r="F15" s="26"/>
      <c r="G15" s="27"/>
    </row>
    <row r="17" spans="7:43" ht="15" customHeight="1">
      <c r="O17" s="4"/>
      <c r="P17" s="4"/>
      <c r="Q17" s="4"/>
      <c r="R17" s="4"/>
      <c r="S17" s="4"/>
      <c r="T17" s="4"/>
      <c r="U17" s="4"/>
      <c r="V17" s="4"/>
      <c r="W17" s="4"/>
      <c r="X17" s="4"/>
      <c r="Y17" s="4"/>
      <c r="Z17" s="4"/>
      <c r="AA17" s="4"/>
      <c r="AB17" s="4"/>
      <c r="AC17" s="4"/>
      <c r="AD17" s="4"/>
      <c r="AE17" s="4"/>
      <c r="AF17" s="4"/>
      <c r="AG17" s="4"/>
      <c r="AH17" s="4"/>
      <c r="AI17" s="4"/>
      <c r="AJ17" s="4"/>
      <c r="AK17" s="4"/>
      <c r="AL17" s="5"/>
      <c r="AM17" s="5"/>
      <c r="AN17" s="5"/>
      <c r="AO17" s="5"/>
    </row>
    <row r="18" spans="7:43" ht="15.75" customHeight="1"/>
    <row r="19" spans="7:43" ht="15" customHeight="1">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7:43" ht="15" customHeight="1">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7:43" ht="15" customHeight="1">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7:43" ht="15" customHeight="1">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row>
    <row r="23" spans="7:43" ht="15" customHeight="1">
      <c r="O23" s="4"/>
      <c r="P23" s="4"/>
      <c r="Q23" s="4"/>
      <c r="R23" s="4"/>
      <c r="S23" s="4"/>
      <c r="T23" s="4"/>
      <c r="U23" s="4"/>
      <c r="V23" s="4"/>
      <c r="W23" s="4"/>
      <c r="X23" s="4"/>
      <c r="Y23" s="4"/>
      <c r="Z23" s="4"/>
      <c r="AA23" s="4"/>
      <c r="AB23" s="4"/>
      <c r="AC23" s="4"/>
      <c r="AD23" s="4"/>
      <c r="AE23" s="4"/>
      <c r="AF23" s="4"/>
      <c r="AG23" s="4"/>
      <c r="AH23" s="4"/>
      <c r="AI23" s="4"/>
      <c r="AJ23" s="4"/>
      <c r="AK23" s="4"/>
      <c r="AL23" s="4"/>
      <c r="AM23" s="4" t="s">
        <v>33</v>
      </c>
      <c r="AN23" s="4" t="s">
        <v>32</v>
      </c>
      <c r="AO23" s="4"/>
    </row>
    <row r="24" spans="7:43" ht="15" customHeight="1">
      <c r="G24" s="40"/>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row>
    <row r="25" spans="7:43" ht="15" customHeight="1">
      <c r="G25" s="41"/>
      <c r="O25" s="6"/>
      <c r="P25" s="6"/>
      <c r="Q25" s="29"/>
      <c r="R25" s="6"/>
      <c r="S25" s="6"/>
      <c r="T25" s="6"/>
      <c r="U25" s="6"/>
      <c r="V25" s="6"/>
      <c r="W25" s="6"/>
      <c r="X25" s="6"/>
      <c r="Y25" s="6"/>
      <c r="Z25" s="6"/>
      <c r="AA25" s="6"/>
      <c r="AB25" s="6"/>
      <c r="AC25" s="6"/>
      <c r="AD25" s="6"/>
      <c r="AE25" s="6"/>
      <c r="AF25" s="6"/>
      <c r="AG25" s="6"/>
      <c r="AH25" s="6"/>
      <c r="AI25" s="6"/>
      <c r="AJ25" s="6"/>
      <c r="AK25" s="6"/>
      <c r="AL25" s="6" t="e">
        <f>#REF!/#REF!*100</f>
        <v>#REF!</v>
      </c>
      <c r="AM25" s="6" t="e">
        <f>(#REF!/#REF!-1)*100</f>
        <v>#REF!</v>
      </c>
      <c r="AN25" s="6" t="e">
        <f>(#REF!/#REF!-1)*100</f>
        <v>#REF!</v>
      </c>
      <c r="AO25" s="7">
        <v>2000</v>
      </c>
      <c r="AQ25" s="8" t="s">
        <v>9</v>
      </c>
    </row>
    <row r="26" spans="7:43" ht="15" customHeight="1">
      <c r="O26" s="6"/>
      <c r="P26" s="6"/>
      <c r="Q26" s="6"/>
      <c r="R26" s="6"/>
      <c r="S26" s="6"/>
      <c r="T26" s="6"/>
      <c r="U26" s="6"/>
      <c r="V26" s="6"/>
      <c r="W26" s="6"/>
      <c r="X26" s="6"/>
      <c r="Y26" s="6"/>
      <c r="Z26" s="6"/>
      <c r="AA26" s="6"/>
      <c r="AB26" s="6"/>
      <c r="AC26" s="6"/>
      <c r="AD26" s="6"/>
      <c r="AE26" s="6"/>
      <c r="AF26" s="6"/>
      <c r="AG26" s="6"/>
      <c r="AH26" s="6"/>
      <c r="AI26" s="6"/>
      <c r="AJ26" s="6"/>
      <c r="AK26" s="6"/>
      <c r="AL26" s="6" t="e">
        <f>#REF!/#REF!*100</f>
        <v>#REF!</v>
      </c>
      <c r="AM26" s="6" t="e">
        <f>(#REF!/#REF!-1)*100</f>
        <v>#REF!</v>
      </c>
      <c r="AN26" s="6" t="e">
        <f>(#REF!/#REF!-1)*100</f>
        <v>#REF!</v>
      </c>
      <c r="AO26" s="7">
        <v>2001</v>
      </c>
      <c r="AQ26" s="8" t="s">
        <v>10</v>
      </c>
    </row>
    <row r="27" spans="7:43" ht="15" customHeight="1">
      <c r="O27" s="6"/>
      <c r="P27" s="6"/>
      <c r="Q27" s="6"/>
      <c r="R27" s="6"/>
      <c r="S27" s="6"/>
      <c r="T27" s="6"/>
      <c r="U27" s="6"/>
      <c r="V27" s="6"/>
      <c r="W27" s="6"/>
      <c r="X27" s="6"/>
      <c r="Y27" s="6"/>
      <c r="Z27" s="6"/>
      <c r="AA27" s="6"/>
      <c r="AB27" s="6"/>
      <c r="AC27" s="6"/>
      <c r="AD27" s="6"/>
      <c r="AE27" s="6"/>
      <c r="AF27" s="6"/>
      <c r="AG27" s="6"/>
      <c r="AH27" s="6"/>
      <c r="AI27" s="6"/>
      <c r="AJ27" s="6"/>
      <c r="AK27" s="6"/>
      <c r="AL27" s="6" t="e">
        <f>#REF!/#REF!*100</f>
        <v>#REF!</v>
      </c>
      <c r="AM27" s="6" t="e">
        <f>(#REF!/#REF!-1)*100</f>
        <v>#REF!</v>
      </c>
      <c r="AN27" s="6" t="e">
        <f>(#REF!/#REF!-1)*100</f>
        <v>#REF!</v>
      </c>
      <c r="AO27" s="7">
        <v>2002</v>
      </c>
      <c r="AQ27" s="8" t="s">
        <v>11</v>
      </c>
    </row>
    <row r="28" spans="7:43" ht="15" customHeight="1">
      <c r="O28" s="6"/>
      <c r="P28" s="6"/>
      <c r="Q28" s="6"/>
      <c r="R28" s="6"/>
      <c r="S28" s="6"/>
      <c r="T28" s="6"/>
      <c r="U28" s="6"/>
      <c r="V28" s="6"/>
      <c r="W28" s="6"/>
      <c r="X28" s="6"/>
      <c r="Y28" s="6"/>
      <c r="Z28" s="6"/>
      <c r="AA28" s="6"/>
      <c r="AB28" s="6"/>
      <c r="AC28" s="6"/>
      <c r="AD28" s="6"/>
      <c r="AE28" s="6"/>
      <c r="AF28" s="6"/>
      <c r="AG28" s="6"/>
      <c r="AH28" s="6"/>
      <c r="AI28" s="6"/>
      <c r="AJ28" s="6"/>
      <c r="AK28" s="6"/>
      <c r="AL28" s="6" t="e">
        <f>#REF!/#REF!*100</f>
        <v>#REF!</v>
      </c>
      <c r="AM28" s="6" t="e">
        <f>(#REF!/#REF!-1)*100</f>
        <v>#REF!</v>
      </c>
      <c r="AN28" s="6" t="e">
        <f>(#REF!/#REF!-1)*100</f>
        <v>#REF!</v>
      </c>
      <c r="AO28" s="7">
        <v>2003</v>
      </c>
      <c r="AP28" s="8"/>
    </row>
    <row r="29" spans="7:43" ht="15" customHeight="1">
      <c r="O29" s="6"/>
      <c r="P29" s="6"/>
      <c r="Q29" s="6"/>
      <c r="R29" s="6"/>
      <c r="S29" s="6"/>
      <c r="T29" s="6"/>
      <c r="U29" s="6"/>
      <c r="V29" s="6"/>
      <c r="W29" s="6"/>
      <c r="X29" s="6"/>
      <c r="Y29" s="6"/>
      <c r="Z29" s="6"/>
      <c r="AA29" s="6"/>
      <c r="AB29" s="6"/>
      <c r="AC29" s="6"/>
      <c r="AD29" s="6"/>
      <c r="AE29" s="6"/>
      <c r="AF29" s="6"/>
      <c r="AG29" s="6"/>
      <c r="AH29" s="6"/>
      <c r="AI29" s="6"/>
      <c r="AJ29" s="6"/>
      <c r="AK29" s="6"/>
      <c r="AL29" s="6" t="e">
        <f>#REF!/#REF!*100</f>
        <v>#REF!</v>
      </c>
      <c r="AM29" s="6" t="e">
        <f>(#REF!/#REF!-1)*100</f>
        <v>#REF!</v>
      </c>
      <c r="AN29" s="6" t="e">
        <f>(#REF!/#REF!-1)*100</f>
        <v>#REF!</v>
      </c>
      <c r="AO29" s="7">
        <v>2004</v>
      </c>
    </row>
    <row r="30" spans="7:43" ht="15" customHeight="1">
      <c r="O30" s="6"/>
      <c r="P30" s="6"/>
      <c r="Q30" s="6"/>
      <c r="R30" s="6"/>
      <c r="S30" s="6"/>
      <c r="T30" s="6"/>
      <c r="U30" s="6"/>
      <c r="V30" s="6"/>
      <c r="W30" s="6"/>
      <c r="X30" s="6"/>
      <c r="Y30" s="6"/>
      <c r="Z30" s="6"/>
      <c r="AA30" s="6"/>
      <c r="AB30" s="6"/>
      <c r="AC30" s="6"/>
      <c r="AD30" s="6"/>
      <c r="AE30" s="6"/>
      <c r="AF30" s="6"/>
      <c r="AG30" s="6"/>
      <c r="AH30" s="6"/>
      <c r="AI30" s="6"/>
      <c r="AJ30" s="6"/>
      <c r="AK30" s="6"/>
      <c r="AL30" s="6" t="e">
        <f>#REF!/#REF!*100</f>
        <v>#REF!</v>
      </c>
      <c r="AM30" s="6" t="e">
        <f>(#REF!/#REF!-1)*100</f>
        <v>#REF!</v>
      </c>
      <c r="AN30" s="6" t="e">
        <f>(#REF!/#REF!-1)*100</f>
        <v>#REF!</v>
      </c>
      <c r="AO30" s="7">
        <v>2005</v>
      </c>
    </row>
    <row r="31" spans="7:43" ht="15" customHeight="1">
      <c r="I31" s="159"/>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7"/>
    </row>
    <row r="32" spans="7:43" ht="15" customHeight="1">
      <c r="O32" s="6"/>
      <c r="P32" s="6"/>
      <c r="Q32" s="6"/>
      <c r="R32" s="6"/>
      <c r="S32" s="6"/>
      <c r="T32" s="6"/>
      <c r="U32" s="6"/>
      <c r="V32" s="6"/>
      <c r="W32" s="6"/>
      <c r="X32" s="6"/>
      <c r="Y32" s="6"/>
      <c r="Z32" s="6"/>
      <c r="AA32" s="6"/>
      <c r="AB32" s="6"/>
      <c r="AC32" s="6"/>
      <c r="AD32" s="6"/>
      <c r="AE32" s="6"/>
      <c r="AF32" s="6"/>
      <c r="AG32" s="6"/>
      <c r="AH32" s="6"/>
      <c r="AI32" s="6"/>
      <c r="AJ32" s="6"/>
      <c r="AK32" s="6"/>
      <c r="AL32" s="6" t="e">
        <f>#REF!/#REF!*100</f>
        <v>#REF!</v>
      </c>
      <c r="AM32" s="6" t="e">
        <f>(#REF!/D9-1)*100</f>
        <v>#REF!</v>
      </c>
      <c r="AN32" s="6" t="e">
        <f>(#REF!/B9-1)*100</f>
        <v>#REF!</v>
      </c>
      <c r="AO32" s="7">
        <v>2008</v>
      </c>
    </row>
    <row r="33" spans="1:12" ht="141.75" customHeight="1">
      <c r="A33" s="275" t="s">
        <v>195</v>
      </c>
      <c r="B33" s="275"/>
      <c r="C33" s="275"/>
      <c r="D33" s="275"/>
      <c r="E33" s="275"/>
      <c r="F33" s="275"/>
      <c r="G33" s="275"/>
    </row>
    <row r="46" spans="1:12">
      <c r="A46" s="36"/>
      <c r="B46" s="36"/>
      <c r="C46" s="36"/>
      <c r="D46" s="36"/>
      <c r="E46" s="36"/>
      <c r="F46" s="36"/>
      <c r="G46" s="36"/>
      <c r="H46" s="36"/>
      <c r="I46" s="36"/>
      <c r="J46" s="36"/>
      <c r="K46" s="36"/>
      <c r="L46" s="36"/>
    </row>
  </sheetData>
  <mergeCells count="7">
    <mergeCell ref="A33:G33"/>
    <mergeCell ref="A5:G5"/>
    <mergeCell ref="A3:G3"/>
    <mergeCell ref="A4:G4"/>
    <mergeCell ref="B6:B7"/>
    <mergeCell ref="A6:A7"/>
    <mergeCell ref="D6:D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zoomScaleNormal="100" workbookViewId="0">
      <selection sqref="A1:E1"/>
    </sheetView>
  </sheetViews>
  <sheetFormatPr baseColWidth="10" defaultRowHeight="12"/>
  <cols>
    <col min="1" max="5" width="11.6328125" style="2" customWidth="1"/>
    <col min="6" max="6" width="2.1796875" style="2" customWidth="1"/>
    <col min="7" max="7" width="3.1796875" style="2" customWidth="1"/>
    <col min="8" max="8" width="6.1796875" style="2" customWidth="1"/>
    <col min="9" max="9" width="3.6328125" style="2" customWidth="1"/>
    <col min="10" max="10" width="4.08984375" style="2" customWidth="1"/>
    <col min="11" max="11" width="4.36328125" style="2" customWidth="1"/>
    <col min="12" max="12" width="4.7265625" style="2" customWidth="1"/>
    <col min="13" max="24" width="3.54296875" style="2" customWidth="1"/>
    <col min="25" max="25" width="7.81640625" style="2" customWidth="1"/>
    <col min="26" max="26" width="2" style="2" customWidth="1"/>
    <col min="27" max="32" width="3" style="11" customWidth="1"/>
    <col min="33" max="16384" width="10.90625" style="2"/>
  </cols>
  <sheetData>
    <row r="1" spans="1:9" s="69" customFormat="1" ht="12.75" customHeight="1">
      <c r="A1" s="293" t="s">
        <v>201</v>
      </c>
      <c r="B1" s="293"/>
      <c r="C1" s="293"/>
      <c r="D1" s="293"/>
      <c r="E1" s="293"/>
    </row>
    <row r="2" spans="1:9" s="69" customFormat="1" ht="6" customHeight="1">
      <c r="A2" s="242"/>
      <c r="B2" s="242"/>
      <c r="C2" s="242"/>
      <c r="D2" s="242"/>
      <c r="E2" s="242"/>
    </row>
    <row r="3" spans="1:9" s="69" customFormat="1" ht="12.75">
      <c r="A3" s="261" t="s">
        <v>73</v>
      </c>
      <c r="B3" s="261"/>
      <c r="C3" s="261"/>
      <c r="D3" s="261"/>
      <c r="E3" s="261"/>
    </row>
    <row r="4" spans="1:9" s="69" customFormat="1" ht="15" customHeight="1">
      <c r="A4" s="261" t="s">
        <v>184</v>
      </c>
      <c r="B4" s="261"/>
      <c r="C4" s="261"/>
      <c r="D4" s="261"/>
      <c r="E4" s="261"/>
    </row>
    <row r="5" spans="1:9" s="69" customFormat="1" ht="12.75">
      <c r="A5" s="287" t="s">
        <v>124</v>
      </c>
      <c r="B5" s="287"/>
      <c r="C5" s="287"/>
      <c r="D5" s="287"/>
      <c r="E5" s="287"/>
    </row>
    <row r="6" spans="1:9" s="69" customFormat="1" ht="12.75">
      <c r="A6" s="178" t="s">
        <v>187</v>
      </c>
      <c r="B6" s="118">
        <v>10059000</v>
      </c>
      <c r="C6" s="118">
        <v>11042300</v>
      </c>
      <c r="D6" s="118">
        <v>10070090</v>
      </c>
      <c r="E6" s="118">
        <v>23099090</v>
      </c>
    </row>
    <row r="7" spans="1:9" s="69" customFormat="1" ht="25.5">
      <c r="A7" s="123" t="s">
        <v>27</v>
      </c>
      <c r="B7" s="160" t="s">
        <v>135</v>
      </c>
      <c r="C7" s="117" t="s">
        <v>58</v>
      </c>
      <c r="D7" s="118" t="s">
        <v>72</v>
      </c>
      <c r="E7" s="118" t="s">
        <v>128</v>
      </c>
    </row>
    <row r="8" spans="1:9" s="69" customFormat="1" ht="16.5" customHeight="1">
      <c r="A8" s="238">
        <v>2006</v>
      </c>
      <c r="B8" s="119">
        <v>1742205.0000000002</v>
      </c>
      <c r="C8" s="119">
        <v>413.83199999999999</v>
      </c>
      <c r="D8" s="120">
        <v>64797.075100000002</v>
      </c>
      <c r="E8" s="120">
        <v>128116.8048</v>
      </c>
    </row>
    <row r="9" spans="1:9" s="69" customFormat="1" ht="16.5" customHeight="1">
      <c r="A9" s="238">
        <v>2007</v>
      </c>
      <c r="B9" s="119">
        <v>1751929.3</v>
      </c>
      <c r="C9" s="119">
        <v>910.94299999999998</v>
      </c>
      <c r="D9" s="120">
        <v>130595.643</v>
      </c>
      <c r="E9" s="120">
        <v>249909.30650000001</v>
      </c>
    </row>
    <row r="10" spans="1:9" s="69" customFormat="1" ht="16.5" customHeight="1">
      <c r="A10" s="238">
        <v>2008</v>
      </c>
      <c r="B10" s="119">
        <v>1438072.6</v>
      </c>
      <c r="C10" s="119">
        <v>40674.317999999999</v>
      </c>
      <c r="D10" s="120">
        <v>313357.01439999999</v>
      </c>
      <c r="E10" s="120">
        <v>349226.17989999999</v>
      </c>
    </row>
    <row r="11" spans="1:9" s="69" customFormat="1" ht="16.5" customHeight="1">
      <c r="A11" s="238">
        <v>2009</v>
      </c>
      <c r="B11" s="119">
        <v>739900.79999999993</v>
      </c>
      <c r="C11" s="119">
        <v>89868.546000000002</v>
      </c>
      <c r="D11" s="120">
        <v>536382.75930000003</v>
      </c>
      <c r="E11" s="120">
        <v>429610.59470000002</v>
      </c>
    </row>
    <row r="12" spans="1:9" s="69" customFormat="1" ht="16.5" customHeight="1">
      <c r="A12" s="239">
        <v>2010</v>
      </c>
      <c r="B12" s="121">
        <v>596477.79999999993</v>
      </c>
      <c r="C12" s="121">
        <v>186057.81700000001</v>
      </c>
      <c r="D12" s="122">
        <v>622617.75210000004</v>
      </c>
      <c r="E12" s="120">
        <v>537348.87570000009</v>
      </c>
    </row>
    <row r="13" spans="1:9" s="69" customFormat="1" ht="16.5" customHeight="1">
      <c r="A13" s="212" t="s">
        <v>174</v>
      </c>
      <c r="B13" s="183">
        <f>'4'!I21</f>
        <v>326127.69999999995</v>
      </c>
      <c r="C13" s="183">
        <v>161465.5</v>
      </c>
      <c r="D13" s="183">
        <v>476283.8</v>
      </c>
      <c r="E13" s="183">
        <v>362060.7</v>
      </c>
      <c r="G13" s="174"/>
    </row>
    <row r="14" spans="1:9" s="69" customFormat="1" ht="16.5" customHeight="1">
      <c r="A14" s="213" t="s">
        <v>175</v>
      </c>
      <c r="B14" s="183">
        <v>398053</v>
      </c>
      <c r="C14" s="183">
        <v>129117.7</v>
      </c>
      <c r="D14" s="183">
        <v>419149.4</v>
      </c>
      <c r="E14" s="183">
        <v>417835.1</v>
      </c>
      <c r="G14" s="174"/>
    </row>
    <row r="15" spans="1:9" s="69" customFormat="1" ht="12.75" customHeight="1">
      <c r="A15" s="288" t="s">
        <v>185</v>
      </c>
      <c r="B15" s="289"/>
      <c r="C15" s="289"/>
      <c r="D15" s="289"/>
      <c r="E15" s="289"/>
    </row>
    <row r="16" spans="1:9" ht="12.75">
      <c r="A16" s="289"/>
      <c r="B16" s="289"/>
      <c r="C16" s="289"/>
      <c r="D16" s="289"/>
      <c r="E16" s="289"/>
      <c r="H16" s="69"/>
      <c r="I16" s="69"/>
    </row>
    <row r="17" spans="1:32" ht="12.75">
      <c r="B17" s="10"/>
      <c r="C17" s="10"/>
      <c r="D17" s="10"/>
      <c r="E17" s="10"/>
      <c r="H17" s="69"/>
      <c r="I17" s="69"/>
    </row>
    <row r="18" spans="1:32">
      <c r="B18" s="10"/>
      <c r="C18" s="10"/>
      <c r="D18" s="10"/>
    </row>
    <row r="19" spans="1:32">
      <c r="B19" s="10"/>
      <c r="C19" s="10"/>
      <c r="D19" s="10"/>
    </row>
    <row r="20" spans="1:32">
      <c r="B20" s="10"/>
      <c r="C20" s="10"/>
      <c r="D20" s="10"/>
    </row>
    <row r="22" spans="1:32" ht="15" customHeight="1">
      <c r="B22" s="34"/>
      <c r="D22" s="34"/>
    </row>
    <row r="23" spans="1:32" ht="15" customHeight="1">
      <c r="A23" s="15"/>
      <c r="B23" s="15"/>
      <c r="C23" s="15"/>
      <c r="D23" s="15"/>
    </row>
    <row r="24" spans="1:32" ht="15" customHeight="1"/>
    <row r="25" spans="1:32" ht="15" customHeight="1"/>
    <row r="26" spans="1:32" ht="27" customHeight="1"/>
    <row r="27" spans="1:32" ht="15" customHeight="1"/>
    <row r="28" spans="1:32" ht="15" customHeight="1"/>
    <row r="29" spans="1:32" ht="15" customHeight="1"/>
    <row r="30" spans="1:32" ht="15" customHeight="1">
      <c r="AA30" s="2"/>
      <c r="AB30" s="2"/>
      <c r="AC30" s="2"/>
      <c r="AD30" s="2"/>
      <c r="AE30" s="2"/>
      <c r="AF30" s="2"/>
    </row>
    <row r="31" spans="1:32" ht="15" customHeight="1"/>
    <row r="32" spans="1:32" ht="15" customHeight="1"/>
    <row r="33" spans="1:32" ht="49.5" customHeight="1">
      <c r="A33" s="290" t="s">
        <v>199</v>
      </c>
      <c r="B33" s="291"/>
      <c r="C33" s="291"/>
      <c r="D33" s="291"/>
      <c r="E33" s="292"/>
      <c r="AA33" s="13"/>
      <c r="AB33" s="14"/>
      <c r="AC33" s="14"/>
      <c r="AD33" s="14"/>
    </row>
    <row r="34" spans="1:32" ht="15" customHeight="1">
      <c r="AA34" s="13"/>
      <c r="AB34" s="14"/>
      <c r="AC34" s="14"/>
      <c r="AD34" s="14"/>
    </row>
    <row r="35" spans="1:32" ht="15" customHeight="1">
      <c r="AA35" s="13"/>
      <c r="AB35" s="14"/>
      <c r="AC35" s="14"/>
      <c r="AD35" s="14"/>
    </row>
    <row r="36" spans="1:32" ht="15" customHeight="1">
      <c r="AA36" s="13"/>
      <c r="AB36" s="14"/>
      <c r="AC36" s="14"/>
      <c r="AD36" s="14"/>
    </row>
    <row r="37" spans="1:32" ht="15" customHeight="1">
      <c r="AA37" s="23"/>
      <c r="AB37" s="23"/>
      <c r="AC37" s="23"/>
      <c r="AD37" s="23"/>
    </row>
    <row r="38" spans="1:32" ht="15" customHeight="1">
      <c r="Z38" s="3"/>
      <c r="AA38" s="13"/>
      <c r="AB38" s="13"/>
      <c r="AC38" s="13"/>
      <c r="AD38" s="13"/>
      <c r="AE38" s="12"/>
      <c r="AF38" s="12"/>
    </row>
    <row r="39" spans="1:32" ht="15" customHeight="1">
      <c r="Z39" s="3"/>
      <c r="AA39" s="13"/>
      <c r="AB39" s="13"/>
      <c r="AC39" s="13"/>
      <c r="AD39" s="13"/>
      <c r="AE39" s="12"/>
      <c r="AF39" s="12"/>
    </row>
    <row r="40" spans="1:32" ht="15" customHeight="1">
      <c r="Z40" s="3"/>
      <c r="AA40" s="13"/>
      <c r="AB40" s="13"/>
      <c r="AC40" s="13"/>
      <c r="AD40" s="13"/>
      <c r="AE40" s="12"/>
      <c r="AF40" s="12"/>
    </row>
    <row r="41" spans="1:32" ht="15" customHeight="1">
      <c r="Z41" s="3"/>
      <c r="AA41" s="13"/>
      <c r="AB41" s="13"/>
      <c r="AC41" s="13"/>
      <c r="AD41" s="13"/>
      <c r="AE41" s="12"/>
      <c r="AF41" s="12"/>
    </row>
    <row r="42" spans="1:32" ht="15" customHeight="1">
      <c r="Z42" s="3"/>
      <c r="AA42" s="13"/>
      <c r="AB42" s="13"/>
      <c r="AC42" s="13"/>
      <c r="AD42" s="13"/>
      <c r="AE42" s="12"/>
      <c r="AF42" s="12"/>
    </row>
    <row r="43" spans="1:32" ht="15" customHeight="1">
      <c r="Z43" s="3"/>
      <c r="AA43" s="13"/>
      <c r="AB43" s="13"/>
      <c r="AC43" s="13"/>
      <c r="AD43" s="13"/>
      <c r="AE43" s="12"/>
      <c r="AF43" s="12"/>
    </row>
    <row r="44" spans="1:32" ht="15" customHeight="1">
      <c r="Z44" s="3"/>
      <c r="AA44" s="13"/>
      <c r="AB44" s="13"/>
      <c r="AC44" s="13"/>
      <c r="AD44" s="13"/>
      <c r="AE44" s="12"/>
      <c r="AF44" s="12"/>
    </row>
    <row r="45" spans="1:32" ht="15" customHeight="1">
      <c r="A45" s="36"/>
      <c r="B45" s="36"/>
      <c r="C45" s="36"/>
      <c r="D45" s="36"/>
      <c r="E45" s="36"/>
      <c r="F45" s="36"/>
      <c r="G45" s="36"/>
      <c r="Z45" s="3"/>
      <c r="AA45" s="13"/>
      <c r="AB45" s="13"/>
      <c r="AC45" s="13"/>
      <c r="AD45" s="13"/>
      <c r="AE45" s="12"/>
      <c r="AF45" s="12"/>
    </row>
    <row r="46" spans="1:32" ht="15" customHeight="1">
      <c r="Z46" s="3"/>
      <c r="AA46" s="13"/>
      <c r="AB46" s="13"/>
      <c r="AC46" s="13"/>
      <c r="AD46" s="13"/>
      <c r="AE46" s="12"/>
      <c r="AF46" s="12"/>
    </row>
    <row r="47" spans="1:32" ht="15" customHeight="1">
      <c r="Z47" s="3"/>
      <c r="AA47" s="13"/>
      <c r="AB47" s="13"/>
      <c r="AC47" s="13"/>
      <c r="AD47" s="13"/>
      <c r="AE47" s="12"/>
      <c r="AF47" s="12"/>
    </row>
    <row r="48" spans="1:32" ht="15" customHeight="1">
      <c r="Z48" s="3"/>
      <c r="AA48" s="13"/>
      <c r="AB48" s="13"/>
      <c r="AC48" s="13"/>
      <c r="AD48" s="13"/>
      <c r="AE48" s="12"/>
      <c r="AF48" s="12"/>
    </row>
    <row r="49" spans="26:32" ht="15" customHeight="1">
      <c r="Z49" s="3"/>
      <c r="AA49" s="13"/>
      <c r="AB49" s="13"/>
      <c r="AC49" s="13"/>
      <c r="AD49" s="13"/>
      <c r="AE49" s="12"/>
      <c r="AF49" s="12"/>
    </row>
    <row r="50" spans="26:32" ht="15" customHeight="1">
      <c r="AA50" s="13"/>
      <c r="AB50" s="14"/>
      <c r="AC50" s="14"/>
      <c r="AD50" s="14"/>
    </row>
    <row r="51" spans="26:32" ht="15" customHeight="1"/>
    <row r="52" spans="26:32" ht="15" customHeight="1"/>
    <row r="53" spans="26:32" ht="15" customHeight="1"/>
    <row r="54" spans="26:32" ht="15" customHeight="1"/>
    <row r="55" spans="26:32" ht="15" customHeight="1"/>
    <row r="56" spans="26:32" ht="15" customHeight="1"/>
  </sheetData>
  <mergeCells count="6">
    <mergeCell ref="A5:E5"/>
    <mergeCell ref="A15:E16"/>
    <mergeCell ref="A33:E33"/>
    <mergeCell ref="A3:E3"/>
    <mergeCell ref="A4:E4"/>
    <mergeCell ref="A1:E1"/>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7"/>
  <sheetViews>
    <sheetView zoomScaleNormal="100" workbookViewId="0">
      <selection activeCell="B1" sqref="B1:F1"/>
    </sheetView>
  </sheetViews>
  <sheetFormatPr baseColWidth="10" defaultRowHeight="12"/>
  <cols>
    <col min="1" max="1" width="8.984375E-2" style="2" customWidth="1"/>
    <col min="2" max="6" width="11.453125" style="2" customWidth="1"/>
    <col min="7" max="7" width="3.1796875" style="2" customWidth="1"/>
    <col min="8" max="8" width="6.1796875" style="2" customWidth="1"/>
    <col min="9" max="9" width="3.6328125" style="2" customWidth="1"/>
    <col min="10" max="10" width="4.08984375" style="2" customWidth="1"/>
    <col min="11" max="11" width="4.36328125" style="2" customWidth="1"/>
    <col min="12" max="12" width="4.7265625" style="2" customWidth="1"/>
    <col min="13" max="24" width="3.54296875" style="2" customWidth="1"/>
    <col min="25" max="25" width="7.81640625" style="2" customWidth="1"/>
    <col min="26" max="26" width="2" style="2" customWidth="1"/>
    <col min="27" max="32" width="3" style="11" customWidth="1"/>
    <col min="33" max="16384" width="10.90625" style="2"/>
  </cols>
  <sheetData>
    <row r="1" spans="2:9" s="69" customFormat="1" ht="12.75" customHeight="1">
      <c r="B1" s="293" t="s">
        <v>3</v>
      </c>
      <c r="C1" s="293"/>
      <c r="D1" s="293"/>
      <c r="E1" s="293"/>
      <c r="F1" s="293"/>
    </row>
    <row r="2" spans="2:9" s="69" customFormat="1" ht="6" customHeight="1"/>
    <row r="3" spans="2:9" s="69" customFormat="1" ht="12.75">
      <c r="B3" s="261" t="s">
        <v>73</v>
      </c>
      <c r="C3" s="261"/>
      <c r="D3" s="261"/>
      <c r="E3" s="261"/>
      <c r="F3" s="261"/>
    </row>
    <row r="4" spans="2:9" s="69" customFormat="1" ht="15" customHeight="1">
      <c r="B4" s="261" t="s">
        <v>167</v>
      </c>
      <c r="C4" s="261"/>
      <c r="D4" s="261"/>
      <c r="E4" s="261"/>
      <c r="F4" s="261"/>
    </row>
    <row r="5" spans="2:9" s="69" customFormat="1" ht="12.75">
      <c r="B5" s="287" t="s">
        <v>186</v>
      </c>
      <c r="C5" s="287"/>
      <c r="D5" s="287"/>
      <c r="E5" s="287"/>
      <c r="F5" s="287"/>
    </row>
    <row r="6" spans="2:9" s="69" customFormat="1" ht="12.75">
      <c r="B6" s="178" t="s">
        <v>187</v>
      </c>
      <c r="C6" s="118">
        <v>10059000</v>
      </c>
      <c r="D6" s="118">
        <v>11042300</v>
      </c>
      <c r="E6" s="118">
        <v>10070090</v>
      </c>
      <c r="F6" s="118">
        <v>23099090</v>
      </c>
    </row>
    <row r="7" spans="2:9" s="69" customFormat="1" ht="25.5">
      <c r="B7" s="123" t="s">
        <v>27</v>
      </c>
      <c r="C7" s="160" t="s">
        <v>135</v>
      </c>
      <c r="D7" s="117" t="s">
        <v>58</v>
      </c>
      <c r="E7" s="118" t="s">
        <v>72</v>
      </c>
      <c r="F7" s="118" t="s">
        <v>128</v>
      </c>
    </row>
    <row r="8" spans="2:9" s="69" customFormat="1" ht="18.75" customHeight="1">
      <c r="B8" s="238">
        <v>2006</v>
      </c>
      <c r="C8" s="119">
        <v>138.77822322860973</v>
      </c>
      <c r="D8" s="119">
        <v>144.15559937365887</v>
      </c>
      <c r="E8" s="119">
        <v>126.12196287236426</v>
      </c>
      <c r="F8" s="119">
        <v>416.86592155785638</v>
      </c>
    </row>
    <row r="9" spans="2:9" s="69" customFormat="1" ht="18.75" customHeight="1">
      <c r="B9" s="238">
        <v>2007</v>
      </c>
      <c r="C9" s="119">
        <v>201.65488789987128</v>
      </c>
      <c r="D9" s="119">
        <v>200.08288114624079</v>
      </c>
      <c r="E9" s="119">
        <v>150.60633071809295</v>
      </c>
      <c r="F9" s="119">
        <v>384.58565167520084</v>
      </c>
    </row>
    <row r="10" spans="2:9" s="69" customFormat="1" ht="18.75" customHeight="1">
      <c r="B10" s="238">
        <v>2008</v>
      </c>
      <c r="C10" s="119">
        <v>277.45408778388514</v>
      </c>
      <c r="D10" s="119">
        <v>247.57730172636212</v>
      </c>
      <c r="E10" s="119">
        <v>253.14043743965419</v>
      </c>
      <c r="F10" s="119">
        <v>450.74842740906439</v>
      </c>
    </row>
    <row r="11" spans="2:9" s="69" customFormat="1" ht="18.75" customHeight="1">
      <c r="B11" s="238">
        <v>2009</v>
      </c>
      <c r="C11" s="119">
        <v>195.08868878098255</v>
      </c>
      <c r="D11" s="119">
        <v>185.10418984635623</v>
      </c>
      <c r="E11" s="119">
        <v>152.62385690180776</v>
      </c>
      <c r="F11" s="119">
        <v>412.20974199591825</v>
      </c>
    </row>
    <row r="12" spans="2:9" s="69" customFormat="1" ht="18.75" customHeight="1">
      <c r="B12" s="239">
        <v>2010</v>
      </c>
      <c r="C12" s="119">
        <v>232.34385001420006</v>
      </c>
      <c r="D12" s="119">
        <v>204.19567375661512</v>
      </c>
      <c r="E12" s="119">
        <v>178.25964667029609</v>
      </c>
      <c r="F12" s="119">
        <v>449.00439158023153</v>
      </c>
    </row>
    <row r="13" spans="2:9" s="69" customFormat="1" ht="18.75" customHeight="1">
      <c r="B13" s="212" t="str">
        <f>'7'!A13</f>
        <v>A sep 2011</v>
      </c>
      <c r="C13" s="183">
        <v>320.1218418429346</v>
      </c>
      <c r="D13" s="183">
        <v>277.25179682346999</v>
      </c>
      <c r="E13" s="183">
        <v>253.17531270221667</v>
      </c>
      <c r="F13" s="183">
        <v>559.60616548551116</v>
      </c>
      <c r="G13" s="174"/>
    </row>
    <row r="14" spans="2:9" s="69" customFormat="1" ht="18.75" customHeight="1">
      <c r="B14" s="212" t="str">
        <f>'7'!A14</f>
        <v>A sep 2010</v>
      </c>
      <c r="C14" s="183">
        <v>203.0222106101449</v>
      </c>
      <c r="D14" s="183">
        <v>193.07345158719528</v>
      </c>
      <c r="E14" s="183">
        <v>152.62648592602065</v>
      </c>
      <c r="F14" s="183">
        <v>433.07706796293559</v>
      </c>
      <c r="G14" s="174"/>
    </row>
    <row r="15" spans="2:9" s="69" customFormat="1" ht="12.75" customHeight="1">
      <c r="B15" s="288" t="s">
        <v>185</v>
      </c>
      <c r="C15" s="289"/>
      <c r="D15" s="289"/>
      <c r="E15" s="289"/>
      <c r="F15" s="289"/>
    </row>
    <row r="16" spans="2:9" ht="12.75">
      <c r="B16" s="289"/>
      <c r="C16" s="289"/>
      <c r="D16" s="289"/>
      <c r="E16" s="289"/>
      <c r="F16" s="289"/>
      <c r="H16" s="69"/>
      <c r="I16" s="69"/>
    </row>
    <row r="17" spans="8:32" ht="12.75">
      <c r="H17" s="69"/>
      <c r="I17" s="69"/>
    </row>
    <row r="22" spans="8:32" ht="15" customHeight="1"/>
    <row r="23" spans="8:32" ht="15" customHeight="1"/>
    <row r="24" spans="8:32" ht="15" customHeight="1"/>
    <row r="25" spans="8:32" ht="15" customHeight="1"/>
    <row r="26" spans="8:32" ht="27" customHeight="1"/>
    <row r="27" spans="8:32" ht="15" customHeight="1"/>
    <row r="28" spans="8:32" ht="15" customHeight="1"/>
    <row r="29" spans="8:32" ht="15" customHeight="1"/>
    <row r="30" spans="8:32" ht="15" customHeight="1">
      <c r="AA30" s="2"/>
      <c r="AB30" s="2"/>
      <c r="AC30" s="2"/>
      <c r="AD30" s="2"/>
      <c r="AE30" s="2"/>
      <c r="AF30" s="2"/>
    </row>
    <row r="31" spans="8:32" ht="15" customHeight="1"/>
    <row r="32" spans="8:32" ht="15" customHeight="1"/>
    <row r="33" spans="1:32" ht="66.75" customHeight="1">
      <c r="A33" s="241"/>
      <c r="B33" s="294" t="s">
        <v>200</v>
      </c>
      <c r="C33" s="291"/>
      <c r="D33" s="291"/>
      <c r="E33" s="291"/>
      <c r="F33" s="292"/>
    </row>
    <row r="34" spans="1:32" ht="15" customHeight="1">
      <c r="AA34" s="13"/>
      <c r="AB34" s="14"/>
      <c r="AC34" s="14"/>
      <c r="AD34" s="14"/>
    </row>
    <row r="35" spans="1:32" ht="15" customHeight="1">
      <c r="AA35" s="13"/>
      <c r="AB35" s="14"/>
      <c r="AC35" s="14"/>
      <c r="AD35" s="14"/>
    </row>
    <row r="36" spans="1:32" ht="15" customHeight="1">
      <c r="AA36" s="13"/>
      <c r="AB36" s="14"/>
      <c r="AC36" s="14"/>
      <c r="AD36" s="14"/>
    </row>
    <row r="37" spans="1:32" ht="15" customHeight="1">
      <c r="AA37" s="13"/>
      <c r="AB37" s="14"/>
      <c r="AC37" s="14"/>
      <c r="AD37" s="14"/>
    </row>
    <row r="38" spans="1:32" ht="15" customHeight="1">
      <c r="AA38" s="23"/>
      <c r="AB38" s="23"/>
      <c r="AC38" s="23"/>
      <c r="AD38" s="23"/>
    </row>
    <row r="39" spans="1:32" ht="15" customHeight="1">
      <c r="Z39" s="3"/>
      <c r="AA39" s="13"/>
      <c r="AB39" s="13"/>
      <c r="AC39" s="13"/>
      <c r="AD39" s="13"/>
      <c r="AE39" s="12"/>
      <c r="AF39" s="12"/>
    </row>
    <row r="40" spans="1:32" ht="15" customHeight="1">
      <c r="Z40" s="3"/>
      <c r="AA40" s="13"/>
      <c r="AB40" s="13"/>
      <c r="AC40" s="13"/>
      <c r="AD40" s="13"/>
      <c r="AE40" s="12"/>
      <c r="AF40" s="12"/>
    </row>
    <row r="41" spans="1:32" ht="15" customHeight="1">
      <c r="Z41" s="3"/>
      <c r="AA41" s="13"/>
      <c r="AB41" s="13"/>
      <c r="AC41" s="13"/>
      <c r="AD41" s="13"/>
      <c r="AE41" s="12"/>
      <c r="AF41" s="12"/>
    </row>
    <row r="42" spans="1:32" ht="15" customHeight="1">
      <c r="Z42" s="3"/>
      <c r="AA42" s="13"/>
      <c r="AB42" s="13"/>
      <c r="AC42" s="13"/>
      <c r="AD42" s="13"/>
      <c r="AE42" s="12"/>
      <c r="AF42" s="12"/>
    </row>
    <row r="43" spans="1:32" ht="15" customHeight="1">
      <c r="Z43" s="3"/>
      <c r="AA43" s="13"/>
      <c r="AB43" s="13"/>
      <c r="AC43" s="13"/>
      <c r="AD43" s="13"/>
      <c r="AE43" s="12"/>
      <c r="AF43" s="12"/>
    </row>
    <row r="44" spans="1:32" ht="15" customHeight="1">
      <c r="Z44" s="3"/>
      <c r="AA44" s="13"/>
      <c r="AB44" s="13"/>
      <c r="AC44" s="13"/>
      <c r="AD44" s="13"/>
      <c r="AE44" s="12"/>
      <c r="AF44" s="12"/>
    </row>
    <row r="45" spans="1:32" ht="15" customHeight="1">
      <c r="Z45" s="3"/>
      <c r="AA45" s="13"/>
      <c r="AB45" s="13"/>
      <c r="AC45" s="13"/>
      <c r="AD45" s="13"/>
      <c r="AE45" s="12"/>
      <c r="AF45" s="12"/>
    </row>
    <row r="46" spans="1:32" ht="15" customHeight="1">
      <c r="A46" s="36"/>
      <c r="B46" s="36"/>
      <c r="C46" s="36"/>
      <c r="D46" s="36"/>
      <c r="E46" s="36"/>
      <c r="F46" s="36"/>
      <c r="G46" s="36"/>
      <c r="Z46" s="3"/>
      <c r="AA46" s="13"/>
      <c r="AB46" s="13"/>
      <c r="AC46" s="13"/>
      <c r="AD46" s="13"/>
      <c r="AE46" s="12"/>
      <c r="AF46" s="12"/>
    </row>
    <row r="47" spans="1:32" ht="15" customHeight="1">
      <c r="Z47" s="3"/>
      <c r="AA47" s="13"/>
      <c r="AB47" s="13"/>
      <c r="AC47" s="13"/>
      <c r="AD47" s="13"/>
      <c r="AE47" s="12"/>
      <c r="AF47" s="12"/>
    </row>
    <row r="48" spans="1:32" ht="15" customHeight="1">
      <c r="Z48" s="3"/>
      <c r="AA48" s="13"/>
      <c r="AB48" s="13"/>
      <c r="AC48" s="13"/>
      <c r="AD48" s="13"/>
      <c r="AE48" s="12"/>
      <c r="AF48" s="12"/>
    </row>
    <row r="49" spans="26:32" ht="15" customHeight="1">
      <c r="Z49" s="3"/>
      <c r="AA49" s="13"/>
      <c r="AB49" s="13"/>
      <c r="AC49" s="13"/>
      <c r="AD49" s="13"/>
      <c r="AE49" s="12"/>
      <c r="AF49" s="12"/>
    </row>
    <row r="50" spans="26:32" ht="15" customHeight="1">
      <c r="Z50" s="3"/>
      <c r="AA50" s="13"/>
      <c r="AB50" s="13"/>
      <c r="AC50" s="13"/>
      <c r="AD50" s="13"/>
      <c r="AE50" s="12"/>
      <c r="AF50" s="12"/>
    </row>
    <row r="51" spans="26:32" ht="15" customHeight="1">
      <c r="AA51" s="13"/>
      <c r="AB51" s="14"/>
      <c r="AC51" s="14"/>
      <c r="AD51" s="14"/>
    </row>
    <row r="52" spans="26:32" ht="15" customHeight="1"/>
    <row r="53" spans="26:32" ht="15" customHeight="1"/>
    <row r="54" spans="26:32" ht="15" customHeight="1"/>
    <row r="55" spans="26:32" ht="15" customHeight="1"/>
    <row r="56" spans="26:32" ht="15" customHeight="1"/>
    <row r="57" spans="26:32" ht="15" customHeight="1"/>
  </sheetData>
  <mergeCells count="6">
    <mergeCell ref="B33:F33"/>
    <mergeCell ref="B15:F16"/>
    <mergeCell ref="B3:F3"/>
    <mergeCell ref="B5:F5"/>
    <mergeCell ref="B4:F4"/>
    <mergeCell ref="B1:F1"/>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zoomScaleNormal="100" workbookViewId="0">
      <selection activeCell="E5" sqref="E5"/>
    </sheetView>
  </sheetViews>
  <sheetFormatPr baseColWidth="10" defaultRowHeight="12"/>
  <cols>
    <col min="1" max="1" width="14.81640625" style="2" customWidth="1"/>
    <col min="2" max="5" width="9.6328125" style="2" customWidth="1"/>
    <col min="6" max="7" width="6.81640625" style="2" customWidth="1"/>
    <col min="8" max="8" width="10.7265625" style="2" customWidth="1"/>
    <col min="9" max="13" width="6.90625" style="2" customWidth="1"/>
    <col min="14" max="16384" width="10.90625" style="2"/>
  </cols>
  <sheetData>
    <row r="1" spans="1:8" s="105" customFormat="1" ht="12.75">
      <c r="A1" s="261" t="s">
        <v>142</v>
      </c>
      <c r="B1" s="261"/>
      <c r="C1" s="261"/>
      <c r="D1" s="261"/>
      <c r="E1" s="261"/>
      <c r="F1" s="261"/>
    </row>
    <row r="2" spans="1:8" s="105" customFormat="1" ht="12.75">
      <c r="A2" s="125"/>
      <c r="B2" s="125"/>
      <c r="C2" s="125"/>
      <c r="D2" s="125"/>
      <c r="E2" s="125"/>
      <c r="F2" s="125"/>
    </row>
    <row r="3" spans="1:8" s="105" customFormat="1" ht="12.75">
      <c r="A3" s="264" t="s">
        <v>110</v>
      </c>
      <c r="B3" s="265"/>
      <c r="C3" s="265"/>
      <c r="D3" s="265"/>
      <c r="E3" s="265"/>
      <c r="F3" s="266"/>
    </row>
    <row r="4" spans="1:8" s="105" customFormat="1" ht="12.75">
      <c r="A4" s="300" t="s">
        <v>177</v>
      </c>
      <c r="B4" s="301"/>
      <c r="C4" s="301"/>
      <c r="D4" s="301"/>
      <c r="E4" s="301"/>
      <c r="F4" s="302"/>
      <c r="G4" s="175"/>
    </row>
    <row r="5" spans="1:8" s="69" customFormat="1" ht="17.25" customHeight="1">
      <c r="A5" s="126" t="s">
        <v>7</v>
      </c>
      <c r="B5" s="126" t="s">
        <v>48</v>
      </c>
      <c r="C5" s="126" t="s">
        <v>8</v>
      </c>
      <c r="D5" s="126" t="s">
        <v>49</v>
      </c>
      <c r="E5" s="126" t="s">
        <v>50</v>
      </c>
      <c r="F5" s="126" t="s">
        <v>51</v>
      </c>
      <c r="H5" s="105"/>
    </row>
    <row r="6" spans="1:8" s="69" customFormat="1" ht="18.75" customHeight="1">
      <c r="A6" s="179" t="s">
        <v>47</v>
      </c>
      <c r="B6" s="176">
        <v>147.16</v>
      </c>
      <c r="C6" s="176">
        <v>819.42</v>
      </c>
      <c r="D6" s="176">
        <v>822.69</v>
      </c>
      <c r="E6" s="176">
        <v>96.81</v>
      </c>
      <c r="F6" s="176">
        <v>143.88</v>
      </c>
      <c r="G6" s="174"/>
      <c r="H6" s="184"/>
    </row>
    <row r="7" spans="1:8" s="69" customFormat="1" ht="18.75" customHeight="1">
      <c r="A7" s="179" t="s">
        <v>125</v>
      </c>
      <c r="B7" s="176">
        <v>143.88</v>
      </c>
      <c r="C7" s="176">
        <v>828.29</v>
      </c>
      <c r="D7" s="176">
        <v>842.42</v>
      </c>
      <c r="E7" s="176">
        <v>89.38</v>
      </c>
      <c r="F7" s="176">
        <v>129.76</v>
      </c>
      <c r="G7" s="174"/>
      <c r="H7" s="184"/>
    </row>
    <row r="8" spans="1:8" s="69" customFormat="1" ht="18.75" customHeight="1">
      <c r="A8" s="179" t="s">
        <v>126</v>
      </c>
      <c r="B8" s="176">
        <v>129.76</v>
      </c>
      <c r="C8" s="176">
        <v>860.09</v>
      </c>
      <c r="D8" s="176">
        <v>866.66</v>
      </c>
      <c r="E8" s="176">
        <v>94.15</v>
      </c>
      <c r="F8" s="176">
        <v>123.19</v>
      </c>
      <c r="G8" s="174"/>
      <c r="H8" s="184"/>
    </row>
    <row r="9" spans="1:8" s="69" customFormat="1" ht="12.75">
      <c r="A9" s="297" t="s">
        <v>52</v>
      </c>
      <c r="B9" s="298"/>
      <c r="C9" s="298"/>
      <c r="D9" s="298"/>
      <c r="E9" s="298"/>
      <c r="F9" s="299"/>
    </row>
    <row r="10" spans="1:8">
      <c r="H10" s="35"/>
    </row>
    <row r="11" spans="1:8" ht="15" customHeight="1">
      <c r="G11" s="16"/>
    </row>
    <row r="12" spans="1:8" ht="9.75" customHeight="1">
      <c r="G12" s="16"/>
    </row>
    <row r="13" spans="1:8" ht="15" customHeight="1">
      <c r="G13" s="15"/>
    </row>
    <row r="14" spans="1:8" ht="15" customHeight="1">
      <c r="G14" s="15"/>
    </row>
    <row r="15" spans="1:8" ht="15" customHeight="1">
      <c r="G15" s="15"/>
    </row>
    <row r="16" spans="1:8" ht="15" customHeight="1">
      <c r="G16" s="17"/>
    </row>
    <row r="17" spans="1:13" ht="15" customHeight="1">
      <c r="G17" s="17"/>
    </row>
    <row r="18" spans="1:13" ht="15" customHeight="1">
      <c r="G18" s="17"/>
    </row>
    <row r="19" spans="1:13" ht="15" customHeight="1">
      <c r="G19" s="17"/>
    </row>
    <row r="20" spans="1:13" ht="15" customHeight="1">
      <c r="G20" s="17"/>
    </row>
    <row r="21" spans="1:13" ht="15" customHeight="1">
      <c r="G21" s="17"/>
    </row>
    <row r="22" spans="1:13" ht="15" customHeight="1">
      <c r="G22" s="17"/>
      <c r="H22" s="34"/>
      <c r="I22" s="34"/>
      <c r="J22" s="34"/>
      <c r="K22" s="34"/>
      <c r="L22" s="34"/>
      <c r="M22" s="34"/>
    </row>
    <row r="23" spans="1:13" ht="15" customHeight="1">
      <c r="G23" s="17"/>
      <c r="H23" s="34"/>
      <c r="I23" s="34"/>
      <c r="J23" s="42"/>
      <c r="K23" s="34"/>
      <c r="L23" s="34"/>
      <c r="M23" s="34"/>
    </row>
    <row r="24" spans="1:13" ht="15" customHeight="1">
      <c r="G24" s="17"/>
      <c r="H24" s="34"/>
      <c r="I24" s="34"/>
      <c r="J24" s="34"/>
      <c r="K24" s="34"/>
      <c r="L24" s="34"/>
      <c r="M24" s="34"/>
    </row>
    <row r="25" spans="1:13" ht="15" customHeight="1">
      <c r="H25" s="1"/>
      <c r="I25" s="18"/>
      <c r="J25" s="18"/>
      <c r="K25" s="18"/>
      <c r="L25" s="18"/>
      <c r="M25" s="19"/>
    </row>
    <row r="27" spans="1:13" ht="223.5" customHeight="1">
      <c r="A27" s="258" t="s">
        <v>197</v>
      </c>
      <c r="B27" s="295"/>
      <c r="C27" s="295"/>
      <c r="D27" s="295"/>
      <c r="E27" s="295"/>
      <c r="F27" s="296"/>
    </row>
    <row r="45" spans="1:12">
      <c r="A45" s="36"/>
      <c r="B45" s="36"/>
      <c r="C45" s="36"/>
      <c r="D45" s="36"/>
      <c r="E45" s="36"/>
      <c r="F45" s="36"/>
      <c r="G45" s="36"/>
      <c r="H45" s="36"/>
      <c r="I45" s="36"/>
      <c r="J45" s="36"/>
      <c r="K45" s="36"/>
      <c r="L45" s="36"/>
    </row>
  </sheetData>
  <mergeCells count="5">
    <mergeCell ref="A27:F27"/>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7"/>
  <sheetViews>
    <sheetView zoomScaleNormal="100" workbookViewId="0">
      <selection sqref="A1:F1"/>
    </sheetView>
  </sheetViews>
  <sheetFormatPr baseColWidth="10" defaultRowHeight="12"/>
  <cols>
    <col min="1" max="1" width="12.90625" style="2" customWidth="1"/>
    <col min="2" max="5" width="9.6328125" style="2" customWidth="1"/>
    <col min="6" max="6" width="8.26953125" style="2" customWidth="1"/>
    <col min="7" max="7" width="6.81640625" style="2" customWidth="1"/>
    <col min="8" max="8" width="10.7265625" style="2" customWidth="1"/>
    <col min="9" max="13" width="6.90625" style="2" customWidth="1"/>
    <col min="14" max="16384" width="10.90625" style="2"/>
  </cols>
  <sheetData>
    <row r="1" spans="1:8" s="105" customFormat="1" ht="12.75">
      <c r="A1" s="261" t="s">
        <v>4</v>
      </c>
      <c r="B1" s="261"/>
      <c r="C1" s="261"/>
      <c r="D1" s="261"/>
      <c r="E1" s="261"/>
      <c r="F1" s="261"/>
    </row>
    <row r="2" spans="1:8" s="105" customFormat="1" ht="12.75">
      <c r="A2" s="125"/>
      <c r="B2" s="125"/>
      <c r="C2" s="125"/>
      <c r="D2" s="125"/>
      <c r="E2" s="125"/>
      <c r="F2" s="125"/>
    </row>
    <row r="3" spans="1:8" s="105" customFormat="1" ht="12.75">
      <c r="A3" s="264" t="s">
        <v>188</v>
      </c>
      <c r="B3" s="265"/>
      <c r="C3" s="265"/>
      <c r="D3" s="265"/>
      <c r="E3" s="265"/>
      <c r="F3" s="266"/>
    </row>
    <row r="4" spans="1:8" s="105" customFormat="1" ht="12.75">
      <c r="A4" s="300" t="s">
        <v>127</v>
      </c>
      <c r="B4" s="301"/>
      <c r="C4" s="301"/>
      <c r="D4" s="301"/>
      <c r="E4" s="301"/>
      <c r="F4" s="302"/>
      <c r="G4" s="175"/>
    </row>
    <row r="5" spans="1:8" s="69" customFormat="1" ht="15" customHeight="1">
      <c r="A5" s="180" t="s">
        <v>130</v>
      </c>
      <c r="B5" s="126" t="s">
        <v>48</v>
      </c>
      <c r="C5" s="126" t="s">
        <v>8</v>
      </c>
      <c r="D5" s="126" t="s">
        <v>49</v>
      </c>
      <c r="E5" s="126" t="s">
        <v>50</v>
      </c>
      <c r="F5" s="126" t="s">
        <v>51</v>
      </c>
      <c r="H5" s="105"/>
    </row>
    <row r="6" spans="1:8" s="69" customFormat="1" ht="15" customHeight="1">
      <c r="A6" s="240">
        <v>40664</v>
      </c>
      <c r="B6" s="176">
        <v>122.19</v>
      </c>
      <c r="C6" s="176">
        <v>867.73</v>
      </c>
      <c r="D6" s="176">
        <v>860.78</v>
      </c>
      <c r="E6" s="176">
        <v>92.5</v>
      </c>
      <c r="F6" s="176">
        <v>129.13999999999999</v>
      </c>
      <c r="G6" s="174"/>
      <c r="H6" s="164"/>
    </row>
    <row r="7" spans="1:8" s="69" customFormat="1" ht="15" customHeight="1">
      <c r="A7" s="240">
        <v>40695</v>
      </c>
      <c r="B7" s="176">
        <v>117.44</v>
      </c>
      <c r="C7" s="176">
        <v>866.18</v>
      </c>
      <c r="D7" s="176">
        <v>871.74</v>
      </c>
      <c r="E7" s="176">
        <v>93.2</v>
      </c>
      <c r="F7" s="176">
        <v>111.89</v>
      </c>
      <c r="G7" s="174"/>
      <c r="H7" s="164"/>
    </row>
    <row r="8" spans="1:8" s="69" customFormat="1" ht="15" customHeight="1">
      <c r="A8" s="240">
        <v>40725</v>
      </c>
      <c r="B8" s="176">
        <v>120.88</v>
      </c>
      <c r="C8" s="176">
        <v>872.39</v>
      </c>
      <c r="D8" s="176">
        <v>877.61</v>
      </c>
      <c r="E8" s="176">
        <v>94.92</v>
      </c>
      <c r="F8" s="176">
        <v>115.66</v>
      </c>
      <c r="G8" s="174"/>
      <c r="H8" s="164"/>
    </row>
    <row r="9" spans="1:8" s="69" customFormat="1" ht="15" customHeight="1">
      <c r="A9" s="240">
        <v>40756</v>
      </c>
      <c r="B9" s="176">
        <v>122.93</v>
      </c>
      <c r="C9" s="176">
        <v>860.52</v>
      </c>
      <c r="D9" s="176">
        <v>868.92</v>
      </c>
      <c r="E9" s="176">
        <v>92.96</v>
      </c>
      <c r="F9" s="176">
        <v>114.53</v>
      </c>
      <c r="G9" s="174"/>
      <c r="H9" s="164"/>
    </row>
    <row r="10" spans="1:8" s="69" customFormat="1" ht="15" customHeight="1">
      <c r="A10" s="240">
        <v>40787</v>
      </c>
      <c r="B10" s="176">
        <v>124.3</v>
      </c>
      <c r="C10" s="176">
        <v>854.67</v>
      </c>
      <c r="D10" s="176">
        <v>861.58</v>
      </c>
      <c r="E10" s="176">
        <v>93.22</v>
      </c>
      <c r="F10" s="176">
        <v>117.39</v>
      </c>
      <c r="G10" s="174"/>
      <c r="H10" s="164"/>
    </row>
    <row r="11" spans="1:8" s="69" customFormat="1" ht="15" customHeight="1">
      <c r="A11" s="240">
        <v>40817</v>
      </c>
      <c r="B11" s="176">
        <v>129.76</v>
      </c>
      <c r="C11" s="176">
        <v>860.09</v>
      </c>
      <c r="D11" s="176">
        <v>866.66</v>
      </c>
      <c r="E11" s="176">
        <v>94.15</v>
      </c>
      <c r="F11" s="176">
        <v>123.19</v>
      </c>
      <c r="G11" s="174"/>
      <c r="H11" s="164"/>
    </row>
    <row r="12" spans="1:8" s="69" customFormat="1" ht="15" customHeight="1">
      <c r="A12" s="240">
        <v>40848</v>
      </c>
      <c r="B12" s="176"/>
      <c r="C12" s="176"/>
      <c r="D12" s="176"/>
      <c r="E12" s="176"/>
      <c r="F12" s="176"/>
      <c r="G12" s="174"/>
      <c r="H12" s="164"/>
    </row>
    <row r="13" spans="1:8" s="69" customFormat="1" ht="15" customHeight="1">
      <c r="A13" s="240">
        <v>40878</v>
      </c>
      <c r="B13" s="176"/>
      <c r="C13" s="176"/>
      <c r="D13" s="176"/>
      <c r="E13" s="176"/>
      <c r="F13" s="176"/>
      <c r="G13" s="174"/>
      <c r="H13" s="164"/>
    </row>
    <row r="14" spans="1:8" s="69" customFormat="1" ht="15" customHeight="1">
      <c r="A14" s="240">
        <v>40909</v>
      </c>
      <c r="B14" s="176"/>
      <c r="C14" s="176"/>
      <c r="D14" s="176"/>
      <c r="E14" s="176"/>
      <c r="F14" s="176"/>
      <c r="G14" s="174"/>
      <c r="H14" s="164"/>
    </row>
    <row r="15" spans="1:8" s="69" customFormat="1" ht="15" customHeight="1">
      <c r="A15" s="240">
        <v>40940</v>
      </c>
      <c r="B15" s="176"/>
      <c r="C15" s="176"/>
      <c r="D15" s="176"/>
      <c r="E15" s="176"/>
      <c r="F15" s="176"/>
      <c r="G15" s="174"/>
      <c r="H15" s="164"/>
    </row>
    <row r="16" spans="1:8" s="69" customFormat="1" ht="15" customHeight="1">
      <c r="A16" s="240">
        <v>40969</v>
      </c>
      <c r="B16" s="176"/>
      <c r="C16" s="176"/>
      <c r="D16" s="176"/>
      <c r="E16" s="176"/>
      <c r="F16" s="176"/>
      <c r="G16" s="174"/>
    </row>
    <row r="17" spans="1:7" s="69" customFormat="1" ht="15" customHeight="1">
      <c r="A17" s="240">
        <v>41000</v>
      </c>
      <c r="B17" s="176"/>
      <c r="C17" s="176"/>
      <c r="D17" s="176"/>
      <c r="E17" s="176"/>
      <c r="F17" s="176"/>
      <c r="G17" s="174"/>
    </row>
    <row r="18" spans="1:7" s="69" customFormat="1" ht="12.75">
      <c r="A18" s="307" t="s">
        <v>52</v>
      </c>
      <c r="B18" s="308"/>
      <c r="C18" s="308"/>
      <c r="D18" s="308"/>
      <c r="E18" s="308"/>
      <c r="F18" s="309"/>
    </row>
    <row r="19" spans="1:7">
      <c r="A19" s="310"/>
      <c r="B19" s="311"/>
      <c r="C19" s="311"/>
      <c r="D19" s="311"/>
      <c r="E19" s="311"/>
      <c r="F19" s="312"/>
    </row>
    <row r="22" spans="1:7" ht="15" customHeight="1">
      <c r="G22" s="16"/>
    </row>
    <row r="23" spans="1:7" ht="9.75" customHeight="1">
      <c r="G23" s="16"/>
    </row>
    <row r="24" spans="1:7" ht="15" customHeight="1">
      <c r="G24" s="15"/>
    </row>
    <row r="25" spans="1:7" ht="15" customHeight="1">
      <c r="G25" s="15"/>
    </row>
    <row r="26" spans="1:7" ht="15" customHeight="1">
      <c r="G26" s="15"/>
    </row>
    <row r="27" spans="1:7" ht="15" customHeight="1">
      <c r="G27" s="17"/>
    </row>
    <row r="28" spans="1:7" ht="15" customHeight="1">
      <c r="G28" s="17"/>
    </row>
    <row r="29" spans="1:7" ht="15" customHeight="1">
      <c r="G29" s="17"/>
    </row>
    <row r="30" spans="1:7" ht="15" customHeight="1">
      <c r="G30" s="17"/>
    </row>
    <row r="31" spans="1:7" ht="15" customHeight="1">
      <c r="G31" s="17"/>
    </row>
    <row r="32" spans="1:7" ht="15" customHeight="1">
      <c r="G32" s="17"/>
    </row>
    <row r="33" spans="1:13" ht="15" customHeight="1">
      <c r="G33" s="17"/>
      <c r="H33" s="34"/>
      <c r="I33" s="34"/>
      <c r="J33" s="34"/>
      <c r="K33" s="34"/>
      <c r="L33" s="34"/>
      <c r="M33" s="34"/>
    </row>
    <row r="34" spans="1:13" ht="15" customHeight="1">
      <c r="G34" s="17"/>
      <c r="H34" s="34"/>
      <c r="I34" s="34"/>
      <c r="J34" s="42"/>
      <c r="K34" s="34"/>
      <c r="L34" s="34"/>
      <c r="M34" s="34"/>
    </row>
    <row r="35" spans="1:13" ht="15" customHeight="1">
      <c r="G35" s="17"/>
      <c r="H35" s="34"/>
      <c r="I35" s="34"/>
      <c r="J35" s="34"/>
      <c r="K35" s="34"/>
      <c r="L35" s="34"/>
      <c r="M35" s="34"/>
    </row>
    <row r="36" spans="1:13" ht="88.5" customHeight="1">
      <c r="A36" s="304" t="s">
        <v>189</v>
      </c>
      <c r="B36" s="305"/>
      <c r="C36" s="305"/>
      <c r="D36" s="305"/>
      <c r="E36" s="305"/>
      <c r="F36" s="306"/>
      <c r="H36" s="1"/>
      <c r="I36" s="18"/>
      <c r="J36" s="18"/>
      <c r="K36" s="18"/>
      <c r="L36" s="18"/>
      <c r="M36" s="19"/>
    </row>
    <row r="37" spans="1:13">
      <c r="A37" s="36"/>
      <c r="B37" s="36"/>
      <c r="C37" s="36"/>
      <c r="D37" s="36"/>
      <c r="E37" s="36"/>
      <c r="F37" s="36"/>
    </row>
    <row r="38" spans="1:13">
      <c r="A38" s="237"/>
      <c r="B38" s="16"/>
      <c r="C38" s="16"/>
      <c r="D38" s="16"/>
      <c r="E38" s="16"/>
      <c r="F38" s="16"/>
    </row>
    <row r="39" spans="1:13" ht="18" customHeight="1">
      <c r="A39" s="303"/>
      <c r="B39" s="303"/>
      <c r="C39" s="303"/>
      <c r="D39" s="303"/>
      <c r="E39" s="303"/>
      <c r="F39" s="303"/>
    </row>
    <row r="46" spans="1:13" ht="12.75">
      <c r="A46" s="187"/>
    </row>
    <row r="47" spans="1:13">
      <c r="A47" s="36"/>
      <c r="B47" s="36"/>
      <c r="C47" s="36"/>
      <c r="D47" s="36"/>
      <c r="E47" s="36"/>
      <c r="F47" s="36"/>
      <c r="G47" s="36"/>
      <c r="H47" s="36"/>
      <c r="I47" s="36"/>
      <c r="J47" s="36"/>
      <c r="K47" s="36"/>
      <c r="L47" s="36"/>
    </row>
  </sheetData>
  <mergeCells count="7">
    <mergeCell ref="A39:F39"/>
    <mergeCell ref="A36:F36"/>
    <mergeCell ref="A1:F1"/>
    <mergeCell ref="A3:F3"/>
    <mergeCell ref="A4:F4"/>
    <mergeCell ref="A18:F18"/>
    <mergeCell ref="A19:F19"/>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'10'!Área_de_impresión</vt:lpstr>
      <vt:lpstr>'11'!Área_de_impresión</vt:lpstr>
      <vt:lpstr>'12'!Área_de_impresión</vt:lpstr>
      <vt:lpstr>'13'!Área_de_impresión</vt:lpstr>
      <vt:lpstr>'14'!Área_de_impresión</vt:lpstr>
      <vt:lpstr>'15'!Área_de_impresión</vt:lpstr>
      <vt:lpstr>'16'!Área_de_impresión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Muñoz</dc:creator>
  <cp:lastModifiedBy>Gastón Andrade Reyes</cp:lastModifiedBy>
  <cp:lastPrinted>2011-10-20T15:33:47Z</cp:lastPrinted>
  <dcterms:created xsi:type="dcterms:W3CDTF">2008-12-10T19:16:04Z</dcterms:created>
  <dcterms:modified xsi:type="dcterms:W3CDTF">2019-01-16T13:24:09Z</dcterms:modified>
</cp:coreProperties>
</file>