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 name="Hoja1" sheetId="18" r:id="rId18"/>
  </sheets>
  <externalReferences>
    <externalReference r:id="rId21"/>
  </externalReferences>
  <definedNames>
    <definedName name="_xlnm.Print_Area" localSheetId="7">'exp  deshidratadas'!$A$1:$N$50</definedName>
    <definedName name="_xlnm.Print_Area" localSheetId="8">'exp aceites'!$A$1:$N$24</definedName>
    <definedName name="_xlnm.Print_Area" localSheetId="6">'exp conservas'!$A$1:$N$86</definedName>
    <definedName name="_xlnm.Print_Area" localSheetId="9">'exp jugos'!$A$1:$N$42</definedName>
    <definedName name="_xlnm.Print_Area" localSheetId="10">'imp congelados'!$A$1:$N$40</definedName>
    <definedName name="_xlnm.Print_Area" localSheetId="11">'imp conservas'!$A$1:$N$94</definedName>
    <definedName name="_xlnm.Print_Area" localSheetId="12">'imp deshidratadas'!$A$1:$N$47</definedName>
    <definedName name="_xlnm.Print_Area" localSheetId="0">'Portada'!$A$1:$I$54</definedName>
    <definedName name="TDclase">'[1]TD clase'!$A$5:$G$6</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<sst xmlns="http://schemas.openxmlformats.org/spreadsheetml/2006/main" count="657" uniqueCount="286">
  <si>
    <t>P</t>
  </si>
  <si>
    <t>Boletín de frutas y hortalizas procesadas</t>
  </si>
  <si>
    <t>Bernabé Tapia</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</si>
  <si>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</si>
  <si>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</si>
  <si>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</si>
  <si>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</si>
  <si>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</si>
  <si>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</si>
  <si>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</si>
  <si>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</si>
  <si>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</si>
  <si>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</si>
  <si>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</si>
  <si>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</si>
  <si>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</si>
  <si>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</si>
  <si>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</si>
  <si>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</si>
  <si>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</si>
  <si>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</si>
  <si>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</si>
  <si>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</si>
  <si>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</si>
  <si>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</si>
  <si>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</si>
  <si>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Importaciones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</si>
  <si>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</si>
  <si>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</si>
  <si>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</si>
  <si>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</si>
  <si>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</si>
  <si>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</si>
  <si>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</si>
  <si>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</si>
  <si>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Distribución del valor de las importaciones de frutas y hortalizas procesadas por país de destino</t>
  </si>
  <si>
    <t>Cuadro 1. Exportaciones chilenas de frutas y hortalizas procesadas</t>
  </si>
  <si>
    <t>Subsector</t>
  </si>
  <si>
    <t>Volumen (kilos)</t>
  </si>
  <si>
    <t>Valor FOB (US$)</t>
  </si>
  <si>
    <t>Var %</t>
  </si>
  <si>
    <t>Congelados</t>
  </si>
  <si>
    <t>Conservas</t>
  </si>
  <si>
    <t>Deshidratados</t>
  </si>
  <si>
    <t>Aceites</t>
  </si>
  <si>
    <t>Jugos</t>
  </si>
  <si>
    <t>Total</t>
  </si>
  <si>
    <t>Cuadro 2. Importaciones chilenas de frutas y hortalizas procesadas</t>
  </si>
  <si>
    <t>Valor CIF (US$)</t>
  </si>
  <si>
    <t>Cuadro 3. Exportaciones chilenas de frutas y hortalizas congeladas</t>
  </si>
  <si>
    <t>Producto</t>
  </si>
  <si>
    <t>Código SACH</t>
  </si>
  <si>
    <t>Precio promedio (US$/kilo)</t>
  </si>
  <si>
    <t>Frambuesas</t>
  </si>
  <si>
    <t>Frutillas</t>
  </si>
  <si>
    <t>Arándanos</t>
  </si>
  <si>
    <t>Moras</t>
  </si>
  <si>
    <t>Espárragos</t>
  </si>
  <si>
    <t>Las demás frutas</t>
  </si>
  <si>
    <t>Mezclas de hortalizas</t>
  </si>
  <si>
    <t>Setas y demás hongos</t>
  </si>
  <si>
    <t>Zarzamoras, mora-frambuesa y grosellas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</si>
  <si>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</si>
  <si>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</si>
  <si>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</si>
  <si>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</si>
  <si>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</si>
  <si>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</si>
  <si>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</si>
  <si>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</si>
  <si>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</si>
  <si>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</si>
  <si>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</si>
  <si>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</si>
  <si>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</si>
  <si>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</si>
  <si>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</si>
  <si>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</si>
  <si>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Pasta de tomates</t>
  </si>
  <si>
    <t>Jaleas, mermeladas y pulpas de frutas</t>
  </si>
  <si>
    <t>Duraznos, en mitades</t>
  </si>
  <si>
    <t>Pulpa de duraznos</t>
  </si>
  <si>
    <t xml:space="preserve">Las demás hortalizas y las mezclas de hortalizas </t>
  </si>
  <si>
    <t>Los demás duraznos</t>
  </si>
  <si>
    <t>Mezclas de frutas</t>
  </si>
  <si>
    <t>Los demás frutos de cáscara y semillas</t>
  </si>
  <si>
    <t>Alcachofas, en vinagre o ácido acético</t>
  </si>
  <si>
    <t>Aceitunas</t>
  </si>
  <si>
    <t>Ketchup</t>
  </si>
  <si>
    <t>Los demás frutos y partes comestibles de plantas</t>
  </si>
  <si>
    <t>Pimiento</t>
  </si>
  <si>
    <t>Harina y sémola de frutas</t>
  </si>
  <si>
    <t>Los demás hongos y trufas</t>
  </si>
  <si>
    <t>Puré de papas</t>
  </si>
  <si>
    <t>Las demás salsas de tomate</t>
  </si>
  <si>
    <t>Las demás cerezas</t>
  </si>
  <si>
    <t>Papas fritas snack</t>
  </si>
  <si>
    <t>Pulpa de damasco</t>
  </si>
  <si>
    <t xml:space="preserve">Uva </t>
  </si>
  <si>
    <t>Tomates enteros, excepto en vinagre o ácido acético</t>
  </si>
  <si>
    <t>Cerezas confitadas</t>
  </si>
  <si>
    <t>Hortalizas y frutos confitados</t>
  </si>
  <si>
    <t>Peras</t>
  </si>
  <si>
    <t>Mezclas de frutas confitadas</t>
  </si>
  <si>
    <t>Mermeladas de duraznos</t>
  </si>
  <si>
    <t>Las demás hortalizas, preparadas y congeladas</t>
  </si>
  <si>
    <t>--</t>
  </si>
  <si>
    <t>Las demás piñas</t>
  </si>
  <si>
    <t>Los demás tomates, excepto en vinagre o ácido acético</t>
  </si>
  <si>
    <t>Papas prefritas congeladas</t>
  </si>
  <si>
    <t>Las demás preparaciones de damasco</t>
  </si>
  <si>
    <t>Mermeladas de damasco</t>
  </si>
  <si>
    <t>Palmitos</t>
  </si>
  <si>
    <t>Piñas, en cubos</t>
  </si>
  <si>
    <t>Las demás preparaciones de durazno</t>
  </si>
  <si>
    <t>Harina de papas</t>
  </si>
  <si>
    <t>Piñas, en rodajas</t>
  </si>
  <si>
    <t>Ají</t>
  </si>
  <si>
    <t>Hortalizas homogeneizadas</t>
  </si>
  <si>
    <t>Las demás peras</t>
  </si>
  <si>
    <t>Mezclas de hortalizas, en vinagre o ácido acético</t>
  </si>
  <si>
    <t>Los demás hongos y trufas, excepto enteros, excepto en vinagre o ácido acético</t>
  </si>
  <si>
    <t>Fécula de papa</t>
  </si>
  <si>
    <t>Espárragos, preparados y congelados</t>
  </si>
  <si>
    <t>Ciruelas</t>
  </si>
  <si>
    <t>Alcaparras, en vinagre o ácido acético</t>
  </si>
  <si>
    <t>Pepinos y pepinillos, en vinagre o ácido acético</t>
  </si>
  <si>
    <t>Cuadro 5. Exportaciones chilenas de frutas y hortalizas deshidratadas</t>
  </si>
  <si>
    <t>Pasas morenas</t>
  </si>
  <si>
    <t>Las demás pasas, excepto morenas</t>
  </si>
  <si>
    <t>Cascarilla de mosqueta</t>
  </si>
  <si>
    <t>Pimentón</t>
  </si>
  <si>
    <t>Trufas y demás hongos, en trozos</t>
  </si>
  <si>
    <t>Pepa y pepa vana de mosqueta</t>
  </si>
  <si>
    <t>Las demás partes de mosqueta</t>
  </si>
  <si>
    <t>Trufas y demás hongos</t>
  </si>
  <si>
    <t>Mosqueta</t>
  </si>
  <si>
    <t xml:space="preserve">Mezclas de hortalizas </t>
  </si>
  <si>
    <t>Trufas y demás hongos, enteros</t>
  </si>
  <si>
    <t>Tomates</t>
  </si>
  <si>
    <t>Cebollas</t>
  </si>
  <si>
    <t>Ajo</t>
  </si>
  <si>
    <t>Apio</t>
  </si>
  <si>
    <t xml:space="preserve">Mezclas de frutos secos o de frutos de cáscara </t>
  </si>
  <si>
    <t>Puerros</t>
  </si>
  <si>
    <t>Flor y hojas de mosqueta</t>
  </si>
  <si>
    <t>Cuadro 6. Exportaciones chilenas de aceites de frutas y hortalizas</t>
  </si>
  <si>
    <t>Aceite de oliva, virgen</t>
  </si>
  <si>
    <t>Los demás aceites vegetales</t>
  </si>
  <si>
    <t>Aceite de rosa mosqueta</t>
  </si>
  <si>
    <t>Los demás aceites de oliva, sin modificar químicamente</t>
  </si>
  <si>
    <t>Aceites esenciales, de naranja</t>
  </si>
  <si>
    <t>Los demás aceites esenciales de agrios</t>
  </si>
  <si>
    <t>Los demás aceites exclusivos de aceituna</t>
  </si>
  <si>
    <t>Cuadro 7. Exportaciones chilenas de jugos de frutas y hortalizas</t>
  </si>
  <si>
    <t>Jugo de manzana</t>
  </si>
  <si>
    <t>Los demás jugos de frutas y hortalizas</t>
  </si>
  <si>
    <t>Jugo de ciruela</t>
  </si>
  <si>
    <t>Jugo de frambuesa</t>
  </si>
  <si>
    <t>Jugo de duraznos</t>
  </si>
  <si>
    <t>Jugo de mora</t>
  </si>
  <si>
    <t>Jugo de kiwi</t>
  </si>
  <si>
    <t>Jugo de pera</t>
  </si>
  <si>
    <t>Jugo de pimiento rojo</t>
  </si>
  <si>
    <t>Mezclas de jugos de frutas y hortalizas</t>
  </si>
  <si>
    <t>Jugo de piña</t>
  </si>
  <si>
    <t>Jugo de tomates</t>
  </si>
  <si>
    <t>Jugo de naranja</t>
  </si>
  <si>
    <t>Los demás jugos de agrios</t>
  </si>
  <si>
    <t>Cuadro 8. Importaciones chilenas de frutas y hortalizas congeladas</t>
  </si>
  <si>
    <t>Fécula de mandioca (yuca)</t>
  </si>
  <si>
    <t>Pasta de tomate</t>
  </si>
  <si>
    <t>Las demás hortalizas y las mezclas de hortalizas</t>
  </si>
  <si>
    <t>Los demás hongos y trufas conservados provisionalmente</t>
  </si>
  <si>
    <t>Pepinos y pepinillos conservados provisionalmente en salmuera</t>
  </si>
  <si>
    <t>Las demás hortalizas y mezclas de hortalizas conservadas provisionalmente</t>
  </si>
  <si>
    <t>Tomates en trozos, excepto en vinagre o ácido acético</t>
  </si>
  <si>
    <t>Cerezas marrasquino</t>
  </si>
  <si>
    <t>Trufas, enteras, excepto en vinagre o ácido acético</t>
  </si>
  <si>
    <t>Pepinos y pepinillos conservados provisionalmente, excepto en salmuera</t>
  </si>
  <si>
    <t>Las demás trufas, excepto enteras, excepto en vinagre o ácido acético</t>
  </si>
  <si>
    <t>Los demás hongos y trufas, enteros, excepto en vinagre o ácido acético</t>
  </si>
  <si>
    <t>Cuadro 10. Importaciones chilenas de frutas y hortalizas deshidratadas</t>
  </si>
  <si>
    <t>Cocos</t>
  </si>
  <si>
    <t>Los demás frutos secos</t>
  </si>
  <si>
    <t xml:space="preserve">Mosqueta </t>
  </si>
  <si>
    <t>Cuadro 11. Importaciones chilenas de aceites de frutas y hortalizas</t>
  </si>
  <si>
    <t>Aceite de palma, sin modificar químicamente</t>
  </si>
  <si>
    <t>Aceites de almendra de palma, sin modificar químicamente</t>
  </si>
  <si>
    <t>Aceites esenciales, de limón</t>
  </si>
  <si>
    <t>Aceite de coco, sin modificar químicamente</t>
  </si>
  <si>
    <t>Cuadro 12. Importaciones chilenas de jugos de frutas y hortalizas</t>
  </si>
  <si>
    <t>Jugo de pomelo</t>
  </si>
  <si>
    <t>Cuadro 13. Exportaciones chilenas de frutas y hortalizas procesadas por país de destino</t>
  </si>
  <si>
    <t>País</t>
  </si>
  <si>
    <t>EE.UU.</t>
  </si>
  <si>
    <t>México</t>
  </si>
  <si>
    <t>Venezuela</t>
  </si>
  <si>
    <t>Brasil</t>
  </si>
  <si>
    <t>Rusia</t>
  </si>
  <si>
    <t>Alemania</t>
  </si>
  <si>
    <t>Japón</t>
  </si>
  <si>
    <t>Canadá</t>
  </si>
  <si>
    <t>Colombia</t>
  </si>
  <si>
    <t>Holanda</t>
  </si>
  <si>
    <t>Perú</t>
  </si>
  <si>
    <t>Reino Unido</t>
  </si>
  <si>
    <t>Otros</t>
  </si>
  <si>
    <t>Francia</t>
  </si>
  <si>
    <t>Argentina</t>
  </si>
  <si>
    <t>Italia</t>
  </si>
  <si>
    <t>Australia</t>
  </si>
  <si>
    <t>Ecuador</t>
  </si>
  <si>
    <t>Corea del Sur</t>
  </si>
  <si>
    <t>España</t>
  </si>
  <si>
    <t>Polonia</t>
  </si>
  <si>
    <t>Bélgica</t>
  </si>
  <si>
    <t>Guatemala</t>
  </si>
  <si>
    <t>Panamá</t>
  </si>
  <si>
    <t>China</t>
  </si>
  <si>
    <t>Cuadro 14. Importaciones chilenas de frutas y hortalizas procesadas por país de origen</t>
  </si>
  <si>
    <t>Tailandia</t>
  </si>
  <si>
    <t>Bolivia</t>
  </si>
  <si>
    <t>Sudáfrica</t>
  </si>
  <si>
    <t>Filipinas</t>
  </si>
  <si>
    <t>Costa Rica</t>
  </si>
  <si>
    <t>Indonesia</t>
  </si>
  <si>
    <t>Paraguay</t>
  </si>
  <si>
    <t>India</t>
  </si>
  <si>
    <t>Aceites esenciales de naranja</t>
  </si>
  <si>
    <t>Las demás cerezas conservadas al natural o en almíbar</t>
  </si>
  <si>
    <t>Mezclas prepraradas o conservadas, incluso con adición de azúcar u otro edulcorante o alcohol</t>
  </si>
  <si>
    <t>Cerezas conservadas provisionalmente</t>
  </si>
  <si>
    <t>Aceitunas en salmuera</t>
  </si>
  <si>
    <t>Las demás hortalizas y frutos en vinagre</t>
  </si>
  <si>
    <t xml:space="preserve">Peras </t>
  </si>
  <si>
    <t xml:space="preserve">Mezclas de frutas confitadas </t>
  </si>
  <si>
    <t>Las demás hortalizas preparadas y congeladas</t>
  </si>
  <si>
    <t>Los demás frutas conservados provisionalmente</t>
  </si>
  <si>
    <t>Jaleas, mermeladas y pulpas de agrios</t>
  </si>
  <si>
    <t xml:space="preserve">Ají </t>
  </si>
  <si>
    <t>Duraznos conservados provisionalmente</t>
  </si>
  <si>
    <t xml:space="preserve">Duraznos </t>
  </si>
  <si>
    <t xml:space="preserve">Manzanas </t>
  </si>
  <si>
    <t>Aceite de coco</t>
  </si>
  <si>
    <t>Aceites de almendra de palma</t>
  </si>
  <si>
    <t>Aceitunas, en salmuera</t>
  </si>
  <si>
    <t>Las demás piñas conservadas al natural o en almíbar</t>
  </si>
  <si>
    <t>Preparaciones de duraznos</t>
  </si>
  <si>
    <t>Preparaciones de damasco</t>
  </si>
  <si>
    <t>Las demás hortalizas, frutos, en vinagre</t>
  </si>
  <si>
    <t xml:space="preserve">Las demás piñas </t>
  </si>
  <si>
    <t>Los demás duraznos conservados al natural o en almíbar</t>
  </si>
  <si>
    <t>Agrios</t>
  </si>
  <si>
    <t>Aceitunas, excepto en salmuera</t>
  </si>
  <si>
    <t>Dinamarca</t>
  </si>
  <si>
    <t>Vietnam</t>
  </si>
  <si>
    <t>Turquía</t>
  </si>
  <si>
    <t xml:space="preserve">Las demás frutas </t>
  </si>
  <si>
    <t>Jugo de cualquier otro agrio</t>
  </si>
  <si>
    <t>ene-dic 2010</t>
  </si>
  <si>
    <t>ene-dic 2011</t>
  </si>
  <si>
    <t>Aceite de cacahuate, refinado</t>
  </si>
  <si>
    <t xml:space="preserve">Fuente: elaborado por Odepa con información del Servicio Nacional de Aduanas. Cifras sujetas a revisión por informes de variación de valor (IVV). </t>
  </si>
  <si>
    <t>Var. %</t>
  </si>
  <si>
    <r>
      <t xml:space="preserve">Hongos del género </t>
    </r>
    <r>
      <rPr>
        <i/>
        <sz val="10"/>
        <color indexed="8"/>
        <rFont val="Arial"/>
        <family val="2"/>
      </rPr>
      <t>Agaricus</t>
    </r>
    <r>
      <rPr>
        <sz val="10"/>
        <color indexed="8"/>
        <rFont val="Arial"/>
        <family val="2"/>
      </rPr>
      <t xml:space="preserve"> conservados provisionalmente</t>
    </r>
  </si>
  <si>
    <r>
      <t xml:space="preserve">Los demás hongos del género </t>
    </r>
    <r>
      <rPr>
        <i/>
        <sz val="10"/>
        <color indexed="8"/>
        <rFont val="Arial"/>
        <family val="2"/>
      </rPr>
      <t>Agaricus</t>
    </r>
    <r>
      <rPr>
        <sz val="10"/>
        <color indexed="8"/>
        <rFont val="Arial"/>
        <family val="2"/>
      </rPr>
      <t>, excepto enteros, excepto en vinagre o ácido acético</t>
    </r>
  </si>
  <si>
    <r>
      <t xml:space="preserve">Hongos del género </t>
    </r>
    <r>
      <rPr>
        <i/>
        <sz val="10"/>
        <color indexed="8"/>
        <rFont val="Arial"/>
        <family val="2"/>
      </rPr>
      <t>Agaricus</t>
    </r>
    <r>
      <rPr>
        <sz val="10"/>
        <color indexed="8"/>
        <rFont val="Arial"/>
        <family val="2"/>
      </rPr>
      <t>, enteros, excepto en vinagre o ácido acético</t>
    </r>
  </si>
  <si>
    <t>Preparaciones homogeneizadas</t>
  </si>
  <si>
    <r>
      <t>Ají (</t>
    </r>
    <r>
      <rPr>
        <i/>
        <sz val="10"/>
        <color indexed="8"/>
        <rFont val="Arial"/>
        <family val="2"/>
      </rPr>
      <t>Capsicum frutescens</t>
    </r>
    <r>
      <rPr>
        <sz val="10"/>
        <color indexed="8"/>
        <rFont val="Arial"/>
        <family val="2"/>
      </rPr>
      <t>)</t>
    </r>
  </si>
  <si>
    <r>
      <t xml:space="preserve">Hongos del género </t>
    </r>
    <r>
      <rPr>
        <i/>
        <sz val="10"/>
        <color indexed="8"/>
        <rFont val="Arial"/>
        <family val="2"/>
      </rPr>
      <t>Agaricus</t>
    </r>
    <r>
      <rPr>
        <sz val="10"/>
        <color indexed="8"/>
        <rFont val="Arial"/>
        <family val="2"/>
      </rPr>
      <t>, enteros</t>
    </r>
  </si>
  <si>
    <r>
      <t xml:space="preserve">Hongos del género </t>
    </r>
    <r>
      <rPr>
        <i/>
        <sz val="10"/>
        <color indexed="8"/>
        <rFont val="Arial"/>
        <family val="2"/>
      </rPr>
      <t>Agaricus</t>
    </r>
    <r>
      <rPr>
        <sz val="10"/>
        <color indexed="8"/>
        <rFont val="Arial"/>
        <family val="2"/>
      </rPr>
      <t>, en trozos</t>
    </r>
  </si>
  <si>
    <r>
      <t xml:space="preserve">Los demás hongos de género </t>
    </r>
    <r>
      <rPr>
        <i/>
        <sz val="10"/>
        <color indexed="8"/>
        <rFont val="Arial"/>
        <family val="2"/>
      </rPr>
      <t>Agaricus</t>
    </r>
  </si>
  <si>
    <r>
      <t>Los demás hongos gelatinosos (</t>
    </r>
    <r>
      <rPr>
        <i/>
        <sz val="10"/>
        <color indexed="8"/>
        <rFont val="Arial"/>
        <family val="2"/>
      </rPr>
      <t>Tremella spp</t>
    </r>
    <r>
      <rPr>
        <sz val="10"/>
        <color indexed="8"/>
        <rFont val="Arial"/>
        <family val="2"/>
      </rPr>
      <t>)</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</si>
  <si>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</si>
  <si>
    <r>
      <t>Orejas de judas (</t>
    </r>
    <r>
      <rPr>
        <i/>
        <sz val="10"/>
        <color indexed="8"/>
        <rFont val="Arial"/>
        <family val="2"/>
      </rPr>
      <t>Auricularia spp</t>
    </r>
    <r>
      <rPr>
        <sz val="10"/>
        <color indexed="8"/>
        <rFont val="Arial"/>
        <family val="2"/>
      </rPr>
      <t>), en trozos</t>
    </r>
  </si>
  <si>
    <r>
      <t>Orejas de judas (</t>
    </r>
    <r>
      <rPr>
        <i/>
        <sz val="10"/>
        <color indexed="8"/>
        <rFont val="Arial"/>
        <family val="2"/>
      </rPr>
      <t>Auricularia spp</t>
    </r>
    <r>
      <rPr>
        <sz val="10"/>
        <color indexed="8"/>
        <rFont val="Arial"/>
        <family val="2"/>
      </rPr>
      <t>), enteras</t>
    </r>
  </si>
  <si>
    <t>Jugo de uva (incluido el mosto)</t>
  </si>
  <si>
    <t>Cuadro 9. Importaciones chilenas de frutas y hortalizas en conserva</t>
  </si>
  <si>
    <r>
      <t xml:space="preserve">Papas fritas </t>
    </r>
    <r>
      <rPr>
        <i/>
        <sz val="10"/>
        <color indexed="8"/>
        <rFont val="Arial"/>
        <family val="2"/>
      </rPr>
      <t>snack</t>
    </r>
  </si>
  <si>
    <r>
      <t>Ají (</t>
    </r>
    <r>
      <rPr>
        <i/>
        <sz val="10"/>
        <color indexed="8"/>
        <rFont val="Arial"/>
        <family val="2"/>
      </rPr>
      <t>Capsicum frutescens)</t>
    </r>
  </si>
  <si>
    <r>
      <t xml:space="preserve">Los demás frutos de géneros </t>
    </r>
    <r>
      <rPr>
        <i/>
        <sz val="10"/>
        <color indexed="8"/>
        <rFont val="Arial"/>
        <family val="2"/>
      </rPr>
      <t>Capsicum</t>
    </r>
    <r>
      <rPr>
        <sz val="10"/>
        <color indexed="8"/>
        <rFont val="Arial"/>
        <family val="2"/>
      </rPr>
      <t xml:space="preserve"> o </t>
    </r>
    <r>
      <rPr>
        <i/>
        <sz val="10"/>
        <color indexed="8"/>
        <rFont val="Arial"/>
        <family val="2"/>
      </rPr>
      <t>Pimenta</t>
    </r>
  </si>
  <si>
    <r>
      <t>Las demás orejas de judas (</t>
    </r>
    <r>
      <rPr>
        <i/>
        <sz val="10"/>
        <color indexed="8"/>
        <rFont val="Arial"/>
        <family val="2"/>
      </rPr>
      <t>Auricularia spp</t>
    </r>
    <r>
      <rPr>
        <sz val="10"/>
        <color indexed="8"/>
        <rFont val="Arial"/>
        <family val="2"/>
      </rPr>
      <t>)</t>
    </r>
  </si>
  <si>
    <r>
      <t xml:space="preserve">Hongos de género </t>
    </r>
    <r>
      <rPr>
        <i/>
        <sz val="10"/>
        <color indexed="8"/>
        <rFont val="Arial"/>
        <family val="2"/>
      </rPr>
      <t>Agaricus</t>
    </r>
    <r>
      <rPr>
        <sz val="10"/>
        <color indexed="8"/>
        <rFont val="Arial"/>
        <family val="2"/>
      </rPr>
      <t>, enteros</t>
    </r>
  </si>
  <si>
    <r>
      <t>Hongos gelatinosos (</t>
    </r>
    <r>
      <rPr>
        <i/>
        <sz val="10"/>
        <color indexed="8"/>
        <rFont val="Arial"/>
        <family val="2"/>
      </rPr>
      <t>Tremella spp</t>
    </r>
    <r>
      <rPr>
        <sz val="10"/>
        <color indexed="8"/>
        <rFont val="Arial"/>
        <family val="2"/>
      </rPr>
      <t>), en trozos</t>
    </r>
  </si>
  <si>
    <t>Enero 2012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</si>
</sst>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93">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8"/>
      <color indexed="8"/>
      <name val="Arial"/>
      <family val="0"/>
    </font>
    <font>
      <b/>
      <sz val="8"/>
      <color indexed="8"/>
      <name val="Arial"/>
      <family val="0"/>
    </font>
    <font>
      <sz val="9"/>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22"/>
      <color indexed="10"/>
      <name val="Arial"/>
      <family val="2"/>
    </font>
    <font>
      <sz val="18"/>
      <color indexed="30"/>
      <name val="Arial"/>
      <family val="2"/>
    </font>
    <font>
      <b/>
      <sz val="12"/>
      <color indexed="63"/>
      <name val="Arial"/>
      <family val="2"/>
    </font>
    <font>
      <sz val="12"/>
      <color indexed="8"/>
      <name val="Verdan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22"/>
      <color rgb="FFFF0000"/>
      <name val="Arial"/>
      <family val="2"/>
    </font>
    <font>
      <sz val="10"/>
      <color rgb="FFFF0000"/>
      <name val="Arial"/>
      <family val="2"/>
    </font>
    <font>
      <sz val="18"/>
      <color rgb="FF0066CC"/>
      <name val="Arial"/>
      <family val="2"/>
    </font>
    <font>
      <b/>
      <sz val="12"/>
      <color rgb="FF333333"/>
      <name val="Arial"/>
      <family val="2"/>
    </font>
    <font>
      <sz val="12"/>
      <color theme="1"/>
      <name val="Verdana"/>
      <family val="2"/>
    </font>
    <font>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thin"/>
      <right/>
      <top/>
      <bottom style="thin"/>
    </border>
    <border>
      <left style="thin">
        <color indexed="8"/>
      </left>
      <right/>
      <top style="thin">
        <color indexed="8"/>
      </top>
      <bottom/>
    </border>
    <border>
      <left style="thin"/>
      <right style="thin"/>
      <top/>
      <bottom/>
    </border>
    <border>
      <left/>
      <right style="thin">
        <color indexed="8"/>
      </right>
      <top/>
      <bottom/>
    </border>
    <border>
      <left style="thin">
        <color indexed="8"/>
      </left>
      <right/>
      <top/>
      <bottom/>
    </border>
    <border>
      <left style="thin"/>
      <right style="thin"/>
      <top style="thin"/>
      <bottom/>
    </border>
    <border>
      <left/>
      <right style="thin">
        <color indexed="8"/>
      </right>
      <top style="thin"/>
      <bottom/>
    </border>
    <border>
      <left style="thin">
        <color indexed="8"/>
      </left>
      <right/>
      <top/>
      <bottom style="thin">
        <color indexed="8"/>
      </bottom>
    </border>
    <border>
      <left/>
      <right/>
      <top/>
      <bottom style="thin"/>
    </border>
    <border>
      <left/>
      <right style="thin"/>
      <top/>
      <bottom style="thin"/>
    </border>
    <border>
      <left style="thin"/>
      <right/>
      <top style="thin">
        <color indexed="8"/>
      </top>
      <bottom/>
    </border>
    <border>
      <left/>
      <right/>
      <top/>
      <bottom style="thin">
        <color indexed="8"/>
      </bottom>
    </border>
    <border>
      <left style="thin">
        <color indexed="8"/>
      </left>
      <right style="thin"/>
      <top style="thin"/>
      <bottom/>
    </border>
    <border>
      <left style="thin">
        <color indexed="8"/>
      </left>
      <right style="thin"/>
      <top/>
      <bottom style="thin">
        <color indexed="8"/>
      </bottom>
    </border>
    <border>
      <left style="thin">
        <color indexed="8"/>
      </left>
      <right style="thin"/>
      <top>
        <color indexed="63"/>
      </top>
      <bottom style="thin"/>
    </border>
    <border>
      <left style="thin">
        <color indexed="8"/>
      </left>
      <right/>
      <top/>
      <bottom style="thin"/>
    </border>
    <border>
      <left style="thin"/>
      <right style="thin"/>
      <top/>
      <bottom style="thin">
        <color indexed="8"/>
      </bottom>
    </border>
    <border>
      <left style="thin"/>
      <right style="thin"/>
      <top style="thin"/>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59" fillId="24" borderId="0" applyNumberFormat="0" applyBorder="0" applyAlignment="0" applyProtection="0"/>
    <xf numFmtId="0" fontId="10" fillId="2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0" fillId="2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0" fillId="25" borderId="0" applyNumberFormat="0" applyBorder="0" applyAlignment="0" applyProtection="0"/>
    <xf numFmtId="0" fontId="59" fillId="26" borderId="0" applyNumberFormat="0" applyBorder="0" applyAlignment="0" applyProtection="0"/>
    <xf numFmtId="0" fontId="10" fillId="1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0" fillId="1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0" fillId="17" borderId="0" applyNumberFormat="0" applyBorder="0" applyAlignment="0" applyProtection="0"/>
    <xf numFmtId="0" fontId="59" fillId="27" borderId="0" applyNumberFormat="0" applyBorder="0" applyAlignment="0" applyProtection="0"/>
    <xf numFmtId="0" fontId="10" fillId="1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0" fillId="1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0" fillId="19" borderId="0" applyNumberFormat="0" applyBorder="0" applyAlignment="0" applyProtection="0"/>
    <xf numFmtId="0" fontId="59" fillId="28" borderId="0" applyNumberFormat="0" applyBorder="0" applyAlignment="0" applyProtection="0"/>
    <xf numFmtId="0" fontId="10" fillId="2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0" fillId="2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0" fillId="29" borderId="0" applyNumberFormat="0" applyBorder="0" applyAlignment="0" applyProtection="0"/>
    <xf numFmtId="0" fontId="59" fillId="30" borderId="0" applyNumberFormat="0" applyBorder="0" applyAlignment="0" applyProtection="0"/>
    <xf numFmtId="0" fontId="10" fillId="31"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10" fillId="31"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10" fillId="31" borderId="0" applyNumberFormat="0" applyBorder="0" applyAlignment="0" applyProtection="0"/>
    <xf numFmtId="0" fontId="59" fillId="32" borderId="0" applyNumberFormat="0" applyBorder="0" applyAlignment="0" applyProtection="0"/>
    <xf numFmtId="0" fontId="10" fillId="33"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0" fillId="33"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11" fillId="7"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11" fillId="7" borderId="0" applyNumberFormat="0" applyBorder="0" applyAlignment="0" applyProtection="0"/>
    <xf numFmtId="0" fontId="60" fillId="34" borderId="0" applyNumberFormat="0" applyBorder="0" applyAlignment="0" applyProtection="0"/>
    <xf numFmtId="0" fontId="61" fillId="35" borderId="1" applyNumberFormat="0" applyAlignment="0" applyProtection="0"/>
    <xf numFmtId="0" fontId="12" fillId="36" borderId="2" applyNumberFormat="0" applyAlignment="0" applyProtection="0"/>
    <xf numFmtId="0" fontId="61" fillId="35" borderId="1" applyNumberFormat="0" applyAlignment="0" applyProtection="0"/>
    <xf numFmtId="0" fontId="61" fillId="35" borderId="1" applyNumberFormat="0" applyAlignment="0" applyProtection="0"/>
    <xf numFmtId="0" fontId="61" fillId="35" borderId="1" applyNumberFormat="0" applyAlignment="0" applyProtection="0"/>
    <xf numFmtId="0" fontId="12" fillId="36" borderId="2" applyNumberFormat="0" applyAlignment="0" applyProtection="0"/>
    <xf numFmtId="0" fontId="61" fillId="35" borderId="1" applyNumberFormat="0" applyAlignment="0" applyProtection="0"/>
    <xf numFmtId="0" fontId="61" fillId="35" borderId="1" applyNumberFormat="0" applyAlignment="0" applyProtection="0"/>
    <xf numFmtId="0" fontId="12" fillId="36" borderId="2" applyNumberFormat="0" applyAlignment="0" applyProtection="0"/>
    <xf numFmtId="0" fontId="62" fillId="37" borderId="3" applyNumberFormat="0" applyAlignment="0" applyProtection="0"/>
    <xf numFmtId="0" fontId="13" fillId="38" borderId="4" applyNumberFormat="0" applyAlignment="0" applyProtection="0"/>
    <xf numFmtId="0" fontId="62" fillId="37" borderId="3" applyNumberFormat="0" applyAlignment="0" applyProtection="0"/>
    <xf numFmtId="0" fontId="62" fillId="37" borderId="3" applyNumberFormat="0" applyAlignment="0" applyProtection="0"/>
    <xf numFmtId="0" fontId="62" fillId="37" borderId="3" applyNumberFormat="0" applyAlignment="0" applyProtection="0"/>
    <xf numFmtId="0" fontId="13" fillId="38" borderId="4" applyNumberFormat="0" applyAlignment="0" applyProtection="0"/>
    <xf numFmtId="0" fontId="62" fillId="37" borderId="3" applyNumberFormat="0" applyAlignment="0" applyProtection="0"/>
    <xf numFmtId="0" fontId="62" fillId="37" borderId="3" applyNumberFormat="0" applyAlignment="0" applyProtection="0"/>
    <xf numFmtId="0" fontId="13" fillId="38" borderId="4" applyNumberFormat="0" applyAlignment="0" applyProtection="0"/>
    <xf numFmtId="0" fontId="63" fillId="0" borderId="5" applyNumberFormat="0" applyFill="0" applyAlignment="0" applyProtection="0"/>
    <xf numFmtId="0" fontId="14" fillId="0" borderId="6"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14" fillId="0" borderId="6"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14"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59" fillId="39" borderId="0" applyNumberFormat="0" applyBorder="0" applyAlignment="0" applyProtection="0"/>
    <xf numFmtId="0" fontId="10" fillId="40"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0" fillId="40"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10" fillId="4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0" fillId="4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10" fillId="44"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0" fillId="44"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10" fillId="29"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0" fillId="29"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0" fillId="29" borderId="0" applyNumberFormat="0" applyBorder="0" applyAlignment="0" applyProtection="0"/>
    <xf numFmtId="0" fontId="59" fillId="46" borderId="0" applyNumberFormat="0" applyBorder="0" applyAlignment="0" applyProtection="0"/>
    <xf numFmtId="0" fontId="10" fillId="3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0" fillId="3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0" fillId="31" borderId="0" applyNumberFormat="0" applyBorder="0" applyAlignment="0" applyProtection="0"/>
    <xf numFmtId="0" fontId="59" fillId="47" borderId="0" applyNumberFormat="0" applyBorder="0" applyAlignment="0" applyProtection="0"/>
    <xf numFmtId="0" fontId="10" fillId="48"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0" fillId="48"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0" fillId="48" borderId="0" applyNumberFormat="0" applyBorder="0" applyAlignment="0" applyProtection="0"/>
    <xf numFmtId="0" fontId="66" fillId="49" borderId="1" applyNumberFormat="0" applyAlignment="0" applyProtection="0"/>
    <xf numFmtId="0" fontId="16" fillId="13" borderId="2" applyNumberFormat="0" applyAlignment="0" applyProtection="0"/>
    <xf numFmtId="0" fontId="66" fillId="49" borderId="1" applyNumberFormat="0" applyAlignment="0" applyProtection="0"/>
    <xf numFmtId="0" fontId="66" fillId="49" borderId="1" applyNumberFormat="0" applyAlignment="0" applyProtection="0"/>
    <xf numFmtId="0" fontId="66" fillId="49" borderId="1" applyNumberFormat="0" applyAlignment="0" applyProtection="0"/>
    <xf numFmtId="0" fontId="16" fillId="13" borderId="2" applyNumberFormat="0" applyAlignment="0" applyProtection="0"/>
    <xf numFmtId="0" fontId="66" fillId="49" borderId="1" applyNumberFormat="0" applyAlignment="0" applyProtection="0"/>
    <xf numFmtId="0" fontId="66"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50" borderId="0" applyNumberFormat="0" applyBorder="0" applyAlignment="0" applyProtection="0"/>
    <xf numFmtId="0" fontId="17"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7"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51" borderId="0" applyNumberFormat="0" applyBorder="0" applyAlignment="0" applyProtection="0"/>
    <xf numFmtId="0" fontId="18"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8"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2" fillId="35" borderId="10" applyNumberFormat="0" applyAlignment="0" applyProtection="0"/>
    <xf numFmtId="0" fontId="20"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72" fillId="35" borderId="10" applyNumberFormat="0" applyAlignment="0" applyProtection="0"/>
    <xf numFmtId="0" fontId="20"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20" fillId="36" borderId="11" applyNumberFormat="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23" fillId="0" borderId="12"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23" fillId="0" borderId="12"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23" fillId="0" borderId="12" applyNumberFormat="0" applyFill="0" applyAlignment="0" applyProtection="0"/>
    <xf numFmtId="0" fontId="76" fillId="0" borderId="13" applyNumberFormat="0" applyFill="0" applyAlignment="0" applyProtection="0"/>
    <xf numFmtId="0" fontId="24"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24"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24" fillId="0" borderId="14" applyNumberFormat="0" applyFill="0" applyAlignment="0" applyProtection="0"/>
    <xf numFmtId="0" fontId="65" fillId="0" borderId="15" applyNumberFormat="0" applyFill="0" applyAlignment="0" applyProtection="0"/>
    <xf numFmtId="0" fontId="15" fillId="0" borderId="16"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15" fillId="0" borderId="16"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5" fillId="0" borderId="0" applyNumberFormat="0" applyFill="0" applyBorder="0" applyAlignment="0" applyProtection="0"/>
    <xf numFmtId="0" fontId="77" fillId="0" borderId="17" applyNumberFormat="0" applyFill="0" applyAlignment="0" applyProtection="0"/>
    <xf numFmtId="0" fontId="26"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6"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6" fillId="0" borderId="18" applyNumberFormat="0" applyFill="0" applyAlignment="0" applyProtection="0"/>
  </cellStyleXfs>
  <cellXfs count="263">
    <xf numFmtId="0" fontId="0" fillId="0" borderId="0" xfId="0" applyFont="1" applyAlignment="1">
      <alignment/>
    </xf>
    <xf numFmtId="0" fontId="78" fillId="0" borderId="0" xfId="350" applyFont="1" applyAlignment="1">
      <alignment horizontal="left" vertical="top"/>
      <protection/>
    </xf>
    <xf numFmtId="0" fontId="79" fillId="0" borderId="0" xfId="0" applyFont="1" applyAlignment="1">
      <alignment/>
    </xf>
    <xf numFmtId="0" fontId="80" fillId="0" borderId="0" xfId="350" applyFont="1" applyAlignment="1">
      <alignment horizontal="left" vertical="center"/>
      <protection/>
    </xf>
    <xf numFmtId="0" fontId="79" fillId="0" borderId="0" xfId="350" applyFont="1">
      <alignment/>
      <protection/>
    </xf>
    <xf numFmtId="0" fontId="81" fillId="0" borderId="0" xfId="350" applyFont="1" applyAlignment="1">
      <alignment horizontal="center"/>
      <protection/>
    </xf>
    <xf numFmtId="0" fontId="82" fillId="0" borderId="0" xfId="350" applyFont="1" applyAlignment="1">
      <alignment horizontal="center"/>
      <protection/>
    </xf>
    <xf numFmtId="0" fontId="83" fillId="0" borderId="0" xfId="350" applyFont="1" applyAlignment="1">
      <alignment horizontal="center"/>
      <protection/>
    </xf>
    <xf numFmtId="0" fontId="2" fillId="0" borderId="0" xfId="287" applyFont="1" applyAlignment="1">
      <alignment horizontal="center" vertical="center"/>
    </xf>
    <xf numFmtId="0" fontId="84" fillId="0" borderId="0" xfId="350" applyFont="1">
      <alignment/>
      <protection/>
    </xf>
    <xf numFmtId="0" fontId="81"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5"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5"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6" fillId="0" borderId="20" xfId="0" applyFont="1" applyBorder="1" applyAlignment="1">
      <alignment horizontal="center" wrapText="1"/>
    </xf>
    <xf numFmtId="0" fontId="86" fillId="0" borderId="19" xfId="0" applyFont="1" applyBorder="1" applyAlignment="1">
      <alignment horizontal="center" wrapText="1"/>
    </xf>
    <xf numFmtId="0" fontId="86" fillId="0" borderId="21" xfId="0" applyFont="1" applyBorder="1" applyAlignment="1">
      <alignment horizontal="center" wrapText="1"/>
    </xf>
    <xf numFmtId="3" fontId="83" fillId="0" borderId="22" xfId="0" applyNumberFormat="1" applyFont="1" applyBorder="1" applyAlignment="1">
      <alignment/>
    </xf>
    <xf numFmtId="3" fontId="83" fillId="0" borderId="23" xfId="0" applyNumberFormat="1" applyFont="1" applyBorder="1" applyAlignment="1">
      <alignment/>
    </xf>
    <xf numFmtId="180" fontId="83" fillId="0" borderId="24" xfId="0" applyNumberFormat="1" applyFont="1" applyBorder="1" applyAlignment="1">
      <alignment/>
    </xf>
    <xf numFmtId="3" fontId="83" fillId="0" borderId="25" xfId="0" applyNumberFormat="1" applyFont="1" applyBorder="1" applyAlignment="1">
      <alignment/>
    </xf>
    <xf numFmtId="3" fontId="83" fillId="0" borderId="0" xfId="0" applyNumberFormat="1" applyFont="1" applyBorder="1" applyAlignment="1">
      <alignment/>
    </xf>
    <xf numFmtId="180" fontId="83" fillId="0" borderId="26" xfId="0" applyNumberFormat="1" applyFont="1" applyBorder="1" applyAlignment="1">
      <alignment/>
    </xf>
    <xf numFmtId="3" fontId="83" fillId="0" borderId="20" xfId="0" applyNumberFormat="1" applyFont="1" applyBorder="1" applyAlignment="1">
      <alignment/>
    </xf>
    <xf numFmtId="3" fontId="83" fillId="0" borderId="19" xfId="0" applyNumberFormat="1" applyFont="1" applyBorder="1" applyAlignment="1">
      <alignment/>
    </xf>
    <xf numFmtId="180" fontId="83" fillId="0" borderId="21" xfId="0" applyNumberFormat="1" applyFont="1" applyBorder="1" applyAlignment="1">
      <alignment/>
    </xf>
    <xf numFmtId="0" fontId="83" fillId="0" borderId="0" xfId="0" applyFont="1" applyBorder="1" applyAlignment="1">
      <alignment/>
    </xf>
    <xf numFmtId="180" fontId="79" fillId="0" borderId="0" xfId="0" applyNumberFormat="1" applyFont="1" applyAlignment="1">
      <alignment/>
    </xf>
    <xf numFmtId="0" fontId="83" fillId="0" borderId="27" xfId="0" applyFont="1" applyBorder="1" applyAlignment="1">
      <alignment/>
    </xf>
    <xf numFmtId="3" fontId="83" fillId="0" borderId="28" xfId="0" applyNumberFormat="1" applyFont="1" applyBorder="1" applyAlignment="1">
      <alignment/>
    </xf>
    <xf numFmtId="0" fontId="83" fillId="0" borderId="20" xfId="0" applyFont="1" applyBorder="1" applyAlignment="1">
      <alignment/>
    </xf>
    <xf numFmtId="3" fontId="83" fillId="0" borderId="0" xfId="0" applyNumberFormat="1" applyFont="1" applyAlignment="1">
      <alignment/>
    </xf>
    <xf numFmtId="0" fontId="83" fillId="0" borderId="0" xfId="0" applyFont="1" applyAlignment="1">
      <alignment/>
    </xf>
    <xf numFmtId="0" fontId="83" fillId="0" borderId="29" xfId="0" applyFont="1" applyBorder="1" applyAlignment="1">
      <alignment wrapText="1"/>
    </xf>
    <xf numFmtId="0" fontId="83" fillId="0" borderId="30" xfId="0" applyFont="1" applyBorder="1" applyAlignment="1">
      <alignment horizontal="right"/>
    </xf>
    <xf numFmtId="180" fontId="83" fillId="0" borderId="0" xfId="0" applyNumberFormat="1" applyFont="1" applyBorder="1" applyAlignment="1">
      <alignment/>
    </xf>
    <xf numFmtId="180" fontId="83" fillId="0" borderId="31" xfId="0" applyNumberFormat="1" applyFont="1" applyBorder="1" applyAlignment="1">
      <alignment/>
    </xf>
    <xf numFmtId="0" fontId="83" fillId="0" borderId="32" xfId="0" applyFont="1" applyBorder="1" applyAlignment="1">
      <alignment wrapText="1"/>
    </xf>
    <xf numFmtId="180" fontId="83" fillId="0" borderId="0" xfId="0" applyNumberFormat="1" applyFont="1" applyAlignment="1">
      <alignment/>
    </xf>
    <xf numFmtId="0" fontId="83" fillId="0" borderId="27" xfId="0" applyFont="1" applyBorder="1" applyAlignment="1">
      <alignment horizontal="right"/>
    </xf>
    <xf numFmtId="0" fontId="83" fillId="0" borderId="0" xfId="0" applyFont="1" applyBorder="1" applyAlignment="1">
      <alignment/>
    </xf>
    <xf numFmtId="0" fontId="83" fillId="0" borderId="0" xfId="0" applyFont="1" applyAlignment="1">
      <alignment wrapText="1"/>
    </xf>
    <xf numFmtId="0" fontId="83" fillId="0" borderId="33" xfId="0" applyFont="1" applyBorder="1" applyAlignment="1">
      <alignment horizontal="right"/>
    </xf>
    <xf numFmtId="180" fontId="83" fillId="0" borderId="24" xfId="0" applyNumberFormat="1" applyFont="1" applyBorder="1" applyAlignment="1">
      <alignment horizontal="right" vertical="center"/>
    </xf>
    <xf numFmtId="180" fontId="83" fillId="0" borderId="22" xfId="0" applyNumberFormat="1" applyFont="1" applyBorder="1" applyAlignment="1">
      <alignment horizontal="right" vertical="center"/>
    </xf>
    <xf numFmtId="180" fontId="83" fillId="0" borderId="23" xfId="0" applyNumberFormat="1" applyFont="1" applyBorder="1" applyAlignment="1">
      <alignment horizontal="right" vertical="center"/>
    </xf>
    <xf numFmtId="180" fontId="83" fillId="0" borderId="34" xfId="0" applyNumberFormat="1" applyFont="1" applyBorder="1" applyAlignment="1">
      <alignment horizontal="right" vertical="center"/>
    </xf>
    <xf numFmtId="180" fontId="83" fillId="0" borderId="0" xfId="0" applyNumberFormat="1" applyFont="1" applyAlignment="1">
      <alignment horizontal="right"/>
    </xf>
    <xf numFmtId="3" fontId="83" fillId="0" borderId="25" xfId="0" applyNumberFormat="1" applyFont="1" applyBorder="1" applyAlignment="1">
      <alignment horizontal="right"/>
    </xf>
    <xf numFmtId="3" fontId="83" fillId="0" borderId="0" xfId="0" applyNumberFormat="1" applyFont="1" applyBorder="1" applyAlignment="1">
      <alignment horizontal="right"/>
    </xf>
    <xf numFmtId="180" fontId="83" fillId="0" borderId="26" xfId="0" applyNumberFormat="1" applyFont="1" applyBorder="1" applyAlignment="1">
      <alignment horizontal="right"/>
    </xf>
    <xf numFmtId="180" fontId="83" fillId="0" borderId="31" xfId="0" applyNumberFormat="1" applyFont="1" applyBorder="1" applyAlignment="1">
      <alignment horizontal="right"/>
    </xf>
    <xf numFmtId="0" fontId="5" fillId="0" borderId="0" xfId="0" applyFont="1" applyAlignment="1">
      <alignment wrapText="1"/>
    </xf>
    <xf numFmtId="0" fontId="83" fillId="0" borderId="20" xfId="0" applyFont="1" applyBorder="1" applyAlignment="1">
      <alignment wrapText="1"/>
    </xf>
    <xf numFmtId="0" fontId="83" fillId="0" borderId="21" xfId="0" applyFont="1" applyBorder="1" applyAlignment="1">
      <alignment/>
    </xf>
    <xf numFmtId="180" fontId="83" fillId="0" borderId="19" xfId="0" applyNumberFormat="1" applyFont="1" applyBorder="1" applyAlignment="1">
      <alignment/>
    </xf>
    <xf numFmtId="3" fontId="83" fillId="0" borderId="22" xfId="0" applyNumberFormat="1" applyFont="1" applyBorder="1" applyAlignment="1">
      <alignment horizontal="right"/>
    </xf>
    <xf numFmtId="3" fontId="83" fillId="0" borderId="23" xfId="0" applyNumberFormat="1" applyFont="1" applyBorder="1" applyAlignment="1">
      <alignment horizontal="right"/>
    </xf>
    <xf numFmtId="180" fontId="83" fillId="0" borderId="24" xfId="0" applyNumberFormat="1" applyFont="1" applyBorder="1" applyAlignment="1">
      <alignment horizontal="right"/>
    </xf>
    <xf numFmtId="180" fontId="83" fillId="0" borderId="0" xfId="0" applyNumberFormat="1" applyFont="1" applyBorder="1" applyAlignment="1">
      <alignment horizontal="right"/>
    </xf>
    <xf numFmtId="3" fontId="83" fillId="0" borderId="0" xfId="0" applyNumberFormat="1" applyFont="1" applyAlignment="1">
      <alignment horizontal="right"/>
    </xf>
    <xf numFmtId="0" fontId="83" fillId="0" borderId="19" xfId="0" applyFont="1" applyBorder="1" applyAlignment="1">
      <alignment/>
    </xf>
    <xf numFmtId="3" fontId="83" fillId="0" borderId="19" xfId="0" applyNumberFormat="1" applyFont="1" applyBorder="1" applyAlignment="1">
      <alignment horizontal="right"/>
    </xf>
    <xf numFmtId="180" fontId="83" fillId="0" borderId="19" xfId="0" applyNumberFormat="1" applyFont="1" applyBorder="1" applyAlignment="1">
      <alignment horizontal="right"/>
    </xf>
    <xf numFmtId="3" fontId="83" fillId="0" borderId="20" xfId="0" applyNumberFormat="1" applyFont="1" applyBorder="1" applyAlignment="1">
      <alignment horizontal="right"/>
    </xf>
    <xf numFmtId="180" fontId="83" fillId="0" borderId="21" xfId="0" applyNumberFormat="1" applyFont="1" applyBorder="1" applyAlignment="1">
      <alignment horizontal="right"/>
    </xf>
    <xf numFmtId="0" fontId="83" fillId="0" borderId="22" xfId="0" applyFont="1" applyBorder="1" applyAlignment="1">
      <alignment/>
    </xf>
    <xf numFmtId="0" fontId="83" fillId="0" borderId="28" xfId="0" applyFont="1" applyBorder="1" applyAlignment="1">
      <alignment/>
    </xf>
    <xf numFmtId="183" fontId="83" fillId="0" borderId="30" xfId="0" applyNumberFormat="1" applyFont="1" applyBorder="1" applyAlignment="1">
      <alignment horizontal="right"/>
    </xf>
    <xf numFmtId="183" fontId="83" fillId="0" borderId="27" xfId="0" applyNumberFormat="1" applyFont="1" applyBorder="1" applyAlignment="1">
      <alignment horizontal="right"/>
    </xf>
    <xf numFmtId="180" fontId="83" fillId="0" borderId="26" xfId="0" applyNumberFormat="1" applyFont="1" applyBorder="1" applyAlignment="1" quotePrefix="1">
      <alignment horizontal="right"/>
    </xf>
    <xf numFmtId="3" fontId="83" fillId="0" borderId="25" xfId="0" applyNumberFormat="1" applyFont="1" applyBorder="1" applyAlignment="1" quotePrefix="1">
      <alignment horizontal="right"/>
    </xf>
    <xf numFmtId="3" fontId="83" fillId="0" borderId="0" xfId="0" applyNumberFormat="1" applyFont="1" applyBorder="1" applyAlignment="1" quotePrefix="1">
      <alignment horizontal="right"/>
    </xf>
    <xf numFmtId="180" fontId="83" fillId="0" borderId="0" xfId="0" applyNumberFormat="1" applyFont="1" applyAlignment="1" quotePrefix="1">
      <alignment horizontal="right"/>
    </xf>
    <xf numFmtId="180" fontId="83" fillId="0" borderId="31" xfId="0" applyNumberFormat="1" applyFont="1" applyBorder="1" applyAlignment="1" quotePrefix="1">
      <alignment horizontal="right"/>
    </xf>
    <xf numFmtId="0" fontId="5" fillId="0" borderId="35" xfId="0" applyFont="1" applyBorder="1" applyAlignment="1">
      <alignment wrapText="1"/>
    </xf>
    <xf numFmtId="0" fontId="83" fillId="0" borderId="33" xfId="0" applyFont="1" applyBorder="1" applyAlignment="1">
      <alignment horizontal="left"/>
    </xf>
    <xf numFmtId="0" fontId="83" fillId="0" borderId="30" xfId="0" applyFont="1" applyBorder="1" applyAlignment="1">
      <alignment horizontal="left"/>
    </xf>
    <xf numFmtId="0" fontId="83" fillId="0" borderId="27" xfId="0" applyFont="1" applyBorder="1" applyAlignment="1">
      <alignment horizontal="left"/>
    </xf>
    <xf numFmtId="183" fontId="83" fillId="0" borderId="33" xfId="0" applyNumberFormat="1" applyFont="1" applyBorder="1" applyAlignment="1">
      <alignment horizontal="right"/>
    </xf>
    <xf numFmtId="0" fontId="83" fillId="0" borderId="36" xfId="0" applyFont="1" applyBorder="1" applyAlignment="1">
      <alignment horizontal="right"/>
    </xf>
    <xf numFmtId="3" fontId="83" fillId="0" borderId="28" xfId="0" applyNumberFormat="1" applyFont="1" applyBorder="1" applyAlignment="1">
      <alignment horizontal="right"/>
    </xf>
    <xf numFmtId="3" fontId="83" fillId="0" borderId="36" xfId="0" applyNumberFormat="1" applyFont="1" applyBorder="1" applyAlignment="1">
      <alignment horizontal="right"/>
    </xf>
    <xf numFmtId="180" fontId="83" fillId="0" borderId="37" xfId="0" applyNumberFormat="1" applyFont="1" applyBorder="1" applyAlignment="1">
      <alignment horizontal="right"/>
    </xf>
    <xf numFmtId="0" fontId="86" fillId="0" borderId="23" xfId="0" applyFont="1" applyBorder="1" applyAlignment="1">
      <alignment horizontal="center" wrapText="1"/>
    </xf>
    <xf numFmtId="3" fontId="83" fillId="0" borderId="0" xfId="0" applyNumberFormat="1" applyFont="1" applyAlignment="1" quotePrefix="1">
      <alignment horizontal="right"/>
    </xf>
    <xf numFmtId="180" fontId="83" fillId="0" borderId="20" xfId="0" applyNumberFormat="1" applyFont="1" applyBorder="1" applyAlignment="1">
      <alignment horizontal="right"/>
    </xf>
    <xf numFmtId="0" fontId="86" fillId="0" borderId="22" xfId="0" applyFont="1" applyBorder="1" applyAlignment="1">
      <alignment horizontal="center" wrapText="1"/>
    </xf>
    <xf numFmtId="0" fontId="86" fillId="0" borderId="24" xfId="0" applyFont="1" applyBorder="1" applyAlignment="1">
      <alignment horizontal="center" wrapText="1"/>
    </xf>
    <xf numFmtId="0" fontId="83" fillId="0" borderId="25" xfId="0" applyFont="1" applyBorder="1" applyAlignment="1">
      <alignment horizontal="right"/>
    </xf>
    <xf numFmtId="0" fontId="83" fillId="0" borderId="28" xfId="0" applyFont="1" applyBorder="1" applyAlignment="1">
      <alignment horizontal="right"/>
    </xf>
    <xf numFmtId="180" fontId="83" fillId="0" borderId="37" xfId="0" applyNumberFormat="1" applyFont="1" applyBorder="1" applyAlignment="1">
      <alignment vertical="center"/>
    </xf>
    <xf numFmtId="180" fontId="83" fillId="0" borderId="21" xfId="0" applyNumberFormat="1" applyFont="1" applyBorder="1" applyAlignment="1">
      <alignment vertical="center"/>
    </xf>
    <xf numFmtId="180" fontId="83" fillId="0" borderId="20" xfId="0" applyNumberFormat="1" applyFont="1" applyBorder="1" applyAlignment="1">
      <alignment vertical="center"/>
    </xf>
    <xf numFmtId="180" fontId="83" fillId="0" borderId="19" xfId="0" applyNumberFormat="1" applyFont="1" applyBorder="1" applyAlignment="1">
      <alignment vertical="center"/>
    </xf>
    <xf numFmtId="0" fontId="83" fillId="0" borderId="30" xfId="0" applyFont="1" applyBorder="1" applyAlignment="1">
      <alignment/>
    </xf>
    <xf numFmtId="180" fontId="83" fillId="0" borderId="22" xfId="0" applyNumberFormat="1" applyFont="1" applyBorder="1" applyAlignment="1">
      <alignment horizontal="right"/>
    </xf>
    <xf numFmtId="180" fontId="83" fillId="0" borderId="23" xfId="0" applyNumberFormat="1" applyFont="1" applyBorder="1" applyAlignment="1">
      <alignment horizontal="right"/>
    </xf>
    <xf numFmtId="180" fontId="83" fillId="0" borderId="25" xfId="0" applyNumberFormat="1" applyFont="1" applyBorder="1" applyAlignment="1">
      <alignment horizontal="right"/>
    </xf>
    <xf numFmtId="180" fontId="83" fillId="0" borderId="25" xfId="0" applyNumberFormat="1" applyFont="1" applyBorder="1" applyAlignment="1" quotePrefix="1">
      <alignment horizontal="right"/>
    </xf>
    <xf numFmtId="180" fontId="83" fillId="0" borderId="0" xfId="0" applyNumberFormat="1" applyFont="1" applyBorder="1" applyAlignment="1" quotePrefix="1">
      <alignment horizontal="right"/>
    </xf>
    <xf numFmtId="0" fontId="83" fillId="0" borderId="38" xfId="0" applyFont="1" applyBorder="1" applyAlignment="1">
      <alignment horizontal="right"/>
    </xf>
    <xf numFmtId="0" fontId="83" fillId="0" borderId="33" xfId="0" applyFont="1" applyBorder="1" applyAlignment="1">
      <alignment wrapText="1"/>
    </xf>
    <xf numFmtId="0" fontId="83" fillId="0" borderId="30" xfId="0" applyFont="1" applyBorder="1" applyAlignment="1">
      <alignment wrapText="1"/>
    </xf>
    <xf numFmtId="0" fontId="83" fillId="0" borderId="27" xfId="0" applyFont="1" applyBorder="1" applyAlignment="1">
      <alignment wrapText="1"/>
    </xf>
    <xf numFmtId="183" fontId="83" fillId="0" borderId="22" xfId="0" applyNumberFormat="1" applyFont="1" applyBorder="1" applyAlignment="1">
      <alignment horizontal="right"/>
    </xf>
    <xf numFmtId="183" fontId="83" fillId="0" borderId="25" xfId="0" applyNumberFormat="1" applyFont="1" applyBorder="1" applyAlignment="1">
      <alignment horizontal="right"/>
    </xf>
    <xf numFmtId="183" fontId="83" fillId="0" borderId="28" xfId="0" applyNumberFormat="1" applyFont="1" applyBorder="1" applyAlignment="1">
      <alignment horizontal="right"/>
    </xf>
    <xf numFmtId="183" fontId="83" fillId="0" borderId="32" xfId="0" applyNumberFormat="1" applyFont="1" applyBorder="1" applyAlignment="1">
      <alignment horizontal="right"/>
    </xf>
    <xf numFmtId="3" fontId="83" fillId="0" borderId="0" xfId="0" applyNumberFormat="1" applyFont="1" applyBorder="1" applyAlignment="1">
      <alignment/>
    </xf>
    <xf numFmtId="3" fontId="83" fillId="0" borderId="36" xfId="0" applyNumberFormat="1" applyFont="1" applyBorder="1" applyAlignment="1">
      <alignment/>
    </xf>
    <xf numFmtId="0" fontId="83" fillId="0" borderId="22" xfId="0" applyFont="1" applyBorder="1" applyAlignment="1">
      <alignment horizontal="left"/>
    </xf>
    <xf numFmtId="180" fontId="83" fillId="0" borderId="23" xfId="0" applyNumberFormat="1" applyFont="1" applyBorder="1" applyAlignment="1">
      <alignment/>
    </xf>
    <xf numFmtId="0" fontId="83" fillId="0" borderId="25" xfId="0" applyFont="1" applyBorder="1" applyAlignment="1">
      <alignment horizontal="left"/>
    </xf>
    <xf numFmtId="0" fontId="83" fillId="0" borderId="25" xfId="0" applyFont="1" applyBorder="1" applyAlignment="1">
      <alignment/>
    </xf>
    <xf numFmtId="180" fontId="83" fillId="0" borderId="37" xfId="0" applyNumberFormat="1" applyFont="1" applyBorder="1" applyAlignment="1">
      <alignment/>
    </xf>
    <xf numFmtId="0" fontId="83" fillId="0" borderId="0" xfId="0" applyFont="1" applyAlignment="1">
      <alignment/>
    </xf>
    <xf numFmtId="3" fontId="83" fillId="0" borderId="0" xfId="0" applyNumberFormat="1" applyFont="1" applyBorder="1" applyAlignment="1">
      <alignment/>
    </xf>
    <xf numFmtId="3" fontId="83" fillId="0" borderId="36" xfId="0" applyNumberFormat="1" applyFont="1" applyBorder="1" applyAlignment="1">
      <alignment/>
    </xf>
    <xf numFmtId="3" fontId="83" fillId="0" borderId="39" xfId="0" applyNumberFormat="1" applyFont="1" applyBorder="1" applyAlignment="1">
      <alignment/>
    </xf>
    <xf numFmtId="180" fontId="83" fillId="0" borderId="22" xfId="0" applyNumberFormat="1" applyFont="1" applyBorder="1" applyAlignment="1">
      <alignment/>
    </xf>
    <xf numFmtId="180" fontId="83" fillId="0" borderId="25" xfId="0" applyNumberFormat="1" applyFont="1" applyBorder="1" applyAlignment="1">
      <alignment/>
    </xf>
    <xf numFmtId="180" fontId="83" fillId="0" borderId="20" xfId="0" applyNumberFormat="1" applyFont="1" applyBorder="1" applyAlignment="1">
      <alignment/>
    </xf>
    <xf numFmtId="180" fontId="5" fillId="0" borderId="25" xfId="0" applyNumberFormat="1" applyFont="1" applyBorder="1" applyAlignment="1">
      <alignment vertical="center"/>
    </xf>
    <xf numFmtId="0" fontId="83" fillId="0" borderId="28" xfId="0" applyFont="1" applyBorder="1" applyAlignment="1">
      <alignment wrapText="1"/>
    </xf>
    <xf numFmtId="0" fontId="83" fillId="0" borderId="36" xfId="0" applyFont="1" applyBorder="1" applyAlignment="1">
      <alignment/>
    </xf>
    <xf numFmtId="180" fontId="5" fillId="0" borderId="25" xfId="0" applyNumberFormat="1" applyFont="1" applyBorder="1" applyAlignment="1" quotePrefix="1">
      <alignment horizontal="right" vertical="center"/>
    </xf>
    <xf numFmtId="180" fontId="5" fillId="0" borderId="20" xfId="0" applyNumberFormat="1" applyFont="1" applyBorder="1" applyAlignment="1">
      <alignment vertical="center"/>
    </xf>
    <xf numFmtId="180" fontId="5" fillId="0" borderId="19" xfId="0" applyNumberFormat="1" applyFont="1" applyBorder="1" applyAlignment="1">
      <alignment vertical="center"/>
    </xf>
    <xf numFmtId="180" fontId="5" fillId="0" borderId="21" xfId="0" applyNumberFormat="1" applyFont="1" applyBorder="1" applyAlignment="1">
      <alignment vertical="center"/>
    </xf>
    <xf numFmtId="185" fontId="0" fillId="0" borderId="26" xfId="0" applyNumberFormat="1" applyBorder="1" applyAlignment="1">
      <alignment/>
    </xf>
    <xf numFmtId="185" fontId="83" fillId="0" borderId="25" xfId="0" applyNumberFormat="1" applyFont="1" applyBorder="1" applyAlignment="1">
      <alignment/>
    </xf>
    <xf numFmtId="185" fontId="83" fillId="0" borderId="26" xfId="0" applyNumberFormat="1" applyFont="1" applyBorder="1" applyAlignment="1">
      <alignment/>
    </xf>
    <xf numFmtId="180" fontId="83" fillId="0" borderId="28" xfId="0" applyNumberFormat="1" applyFont="1" applyBorder="1" applyAlignment="1">
      <alignment horizontal="right"/>
    </xf>
    <xf numFmtId="180" fontId="83" fillId="0" borderId="36" xfId="0" applyNumberFormat="1" applyFont="1" applyBorder="1" applyAlignment="1">
      <alignment horizontal="right"/>
    </xf>
    <xf numFmtId="180" fontId="83" fillId="0" borderId="36" xfId="0" applyNumberFormat="1" applyFont="1" applyBorder="1" applyAlignment="1" quotePrefix="1">
      <alignment horizontal="right"/>
    </xf>
    <xf numFmtId="0" fontId="83" fillId="0" borderId="0" xfId="0" applyFont="1" applyAlignment="1">
      <alignment/>
    </xf>
    <xf numFmtId="0" fontId="83" fillId="0" borderId="0" xfId="0" applyFont="1" applyAlignment="1">
      <alignment/>
    </xf>
    <xf numFmtId="180" fontId="83" fillId="0" borderId="36" xfId="0" applyNumberFormat="1" applyFont="1" applyBorder="1" applyAlignment="1">
      <alignment vertical="center"/>
    </xf>
    <xf numFmtId="180" fontId="83" fillId="0" borderId="28" xfId="0" applyNumberFormat="1" applyFont="1" applyBorder="1" applyAlignment="1">
      <alignment vertical="center"/>
    </xf>
    <xf numFmtId="0" fontId="83" fillId="0" borderId="30" xfId="0" applyFont="1" applyBorder="1" applyAlignment="1">
      <alignment/>
    </xf>
    <xf numFmtId="3" fontId="83" fillId="0" borderId="0" xfId="0" applyNumberFormat="1" applyFont="1" applyBorder="1" applyAlignment="1">
      <alignment/>
    </xf>
    <xf numFmtId="0" fontId="83" fillId="0" borderId="0" xfId="0" applyFont="1" applyAlignment="1">
      <alignment/>
    </xf>
    <xf numFmtId="3" fontId="83" fillId="0" borderId="0" xfId="0" applyNumberFormat="1" applyFont="1" applyBorder="1" applyAlignment="1">
      <alignment horizontal="right"/>
    </xf>
    <xf numFmtId="3" fontId="83" fillId="0" borderId="22" xfId="0" applyNumberFormat="1" applyFont="1" applyBorder="1" applyAlignment="1">
      <alignment horizontal="right"/>
    </xf>
    <xf numFmtId="3" fontId="83" fillId="0" borderId="23" xfId="0" applyNumberFormat="1" applyFont="1" applyBorder="1" applyAlignment="1">
      <alignment horizontal="right"/>
    </xf>
    <xf numFmtId="3" fontId="83" fillId="0" borderId="0" xfId="0" applyNumberFormat="1" applyFont="1" applyBorder="1" applyAlignment="1" quotePrefix="1">
      <alignment horizontal="right"/>
    </xf>
    <xf numFmtId="180" fontId="5" fillId="0" borderId="0" xfId="0" applyNumberFormat="1" applyFont="1" applyBorder="1" applyAlignment="1">
      <alignment vertical="center"/>
    </xf>
    <xf numFmtId="180" fontId="5" fillId="0" borderId="0" xfId="0" applyNumberFormat="1" applyFont="1" applyBorder="1" applyAlignment="1" quotePrefix="1">
      <alignment horizontal="right" vertical="center"/>
    </xf>
    <xf numFmtId="185" fontId="83" fillId="0" borderId="0" xfId="0" applyNumberFormat="1" applyFont="1" applyBorder="1" applyAlignment="1">
      <alignment/>
    </xf>
    <xf numFmtId="180" fontId="83" fillId="0" borderId="25" xfId="0" applyNumberFormat="1" applyFont="1" applyBorder="1" applyAlignment="1">
      <alignment vertical="center"/>
    </xf>
    <xf numFmtId="180" fontId="83" fillId="0" borderId="0" xfId="0" applyNumberFormat="1" applyFont="1" applyBorder="1" applyAlignment="1">
      <alignment vertical="center"/>
    </xf>
    <xf numFmtId="180" fontId="83" fillId="0" borderId="26" xfId="0" applyNumberFormat="1" applyFont="1" applyBorder="1" applyAlignment="1">
      <alignment vertical="center"/>
    </xf>
    <xf numFmtId="3" fontId="83" fillId="0" borderId="25" xfId="0" applyNumberFormat="1" applyFont="1" applyBorder="1" applyAlignment="1">
      <alignment/>
    </xf>
    <xf numFmtId="180" fontId="83" fillId="0" borderId="0" xfId="0" applyNumberFormat="1" applyFont="1" applyBorder="1" applyAlignment="1">
      <alignment horizontal="right" vertical="center"/>
    </xf>
    <xf numFmtId="185" fontId="83" fillId="0" borderId="0" xfId="0" applyNumberFormat="1" applyFont="1" applyBorder="1" applyAlignment="1">
      <alignment horizontal="right" vertical="center"/>
    </xf>
    <xf numFmtId="0" fontId="83" fillId="0" borderId="0" xfId="0" applyFont="1" applyBorder="1" applyAlignment="1">
      <alignment horizontal="center"/>
    </xf>
    <xf numFmtId="0" fontId="86" fillId="0" borderId="0" xfId="0" applyFont="1" applyBorder="1" applyAlignment="1">
      <alignment horizontal="center"/>
    </xf>
    <xf numFmtId="0" fontId="86" fillId="0" borderId="0" xfId="0" applyFont="1" applyBorder="1" applyAlignment="1">
      <alignment horizontal="center" wrapText="1"/>
    </xf>
    <xf numFmtId="0" fontId="83" fillId="0" borderId="0" xfId="0" applyFont="1" applyBorder="1" applyAlignment="1">
      <alignment horizontal="left"/>
    </xf>
    <xf numFmtId="180" fontId="83" fillId="0" borderId="24" xfId="0" applyNumberFormat="1" applyFont="1" applyBorder="1" applyAlignment="1">
      <alignment horizontal="right" vertical="center"/>
    </xf>
    <xf numFmtId="0" fontId="86" fillId="0" borderId="20"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23" xfId="0" applyFont="1" applyBorder="1" applyAlignment="1">
      <alignment horizontal="center" vertical="center" wrapText="1"/>
    </xf>
    <xf numFmtId="0" fontId="86" fillId="0" borderId="22" xfId="0" applyFont="1" applyBorder="1" applyAlignment="1">
      <alignment horizontal="center" vertical="center" wrapText="1"/>
    </xf>
    <xf numFmtId="0" fontId="83" fillId="0" borderId="32" xfId="0" applyFont="1" applyBorder="1" applyAlignment="1">
      <alignment/>
    </xf>
    <xf numFmtId="0" fontId="87" fillId="0" borderId="0" xfId="0" applyFont="1" applyAlignment="1">
      <alignment/>
    </xf>
    <xf numFmtId="9" fontId="83" fillId="0" borderId="0" xfId="0" applyNumberFormat="1" applyFont="1" applyAlignment="1">
      <alignment/>
    </xf>
    <xf numFmtId="9" fontId="88" fillId="0" borderId="0" xfId="0" applyNumberFormat="1" applyFont="1" applyAlignment="1">
      <alignment/>
    </xf>
    <xf numFmtId="3" fontId="83" fillId="0" borderId="25" xfId="0" applyNumberFormat="1" applyFont="1" applyBorder="1" applyAlignment="1">
      <alignment vertical="top"/>
    </xf>
    <xf numFmtId="3" fontId="83" fillId="0" borderId="0" xfId="0" applyNumberFormat="1" applyFont="1" applyBorder="1" applyAlignment="1">
      <alignment vertical="top"/>
    </xf>
    <xf numFmtId="180" fontId="83" fillId="0" borderId="26" xfId="0" applyNumberFormat="1" applyFont="1" applyBorder="1" applyAlignment="1">
      <alignment vertical="top"/>
    </xf>
    <xf numFmtId="0" fontId="83" fillId="0" borderId="25" xfId="0" applyFont="1" applyBorder="1" applyAlignment="1">
      <alignment horizontal="left" vertical="top"/>
    </xf>
    <xf numFmtId="0" fontId="89" fillId="0" borderId="0" xfId="350" applyFont="1" applyAlignment="1">
      <alignment horizontal="right" vertical="top"/>
      <protection/>
    </xf>
    <xf numFmtId="17" fontId="90" fillId="0" borderId="0" xfId="350" applyNumberFormat="1" applyFont="1" applyAlignment="1" quotePrefix="1">
      <alignment horizontal="right" vertical="center"/>
      <protection/>
    </xf>
    <xf numFmtId="0" fontId="90" fillId="0" borderId="0" xfId="350" applyFont="1" applyAlignment="1">
      <alignment horizontal="right" vertical="center"/>
      <protection/>
    </xf>
    <xf numFmtId="17" fontId="91" fillId="0" borderId="0" xfId="350" applyNumberFormat="1" applyFont="1" applyAlignment="1">
      <alignment horizontal="center" vertical="center"/>
      <protection/>
    </xf>
    <xf numFmtId="17" fontId="83" fillId="0" borderId="0" xfId="350" applyNumberFormat="1" applyFont="1" applyAlignment="1" quotePrefix="1">
      <alignment horizontal="center" wrapText="1"/>
      <protection/>
    </xf>
    <xf numFmtId="0" fontId="83"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3" fillId="0" borderId="20" xfId="0" applyFont="1" applyBorder="1" applyAlignment="1">
      <alignment horizontal="center"/>
    </xf>
    <xf numFmtId="0" fontId="83" fillId="0" borderId="19" xfId="0" applyFont="1" applyBorder="1" applyAlignment="1">
      <alignment horizontal="center"/>
    </xf>
    <xf numFmtId="0" fontId="83" fillId="0" borderId="21" xfId="0" applyFont="1" applyBorder="1" applyAlignment="1">
      <alignment horizontal="center"/>
    </xf>
    <xf numFmtId="0" fontId="83" fillId="0" borderId="32" xfId="0" applyFont="1" applyBorder="1" applyAlignment="1">
      <alignment horizontal="left"/>
    </xf>
    <xf numFmtId="0" fontId="86" fillId="0" borderId="27" xfId="0" applyFont="1" applyBorder="1" applyAlignment="1">
      <alignment horizontal="center"/>
    </xf>
    <xf numFmtId="0" fontId="92" fillId="0" borderId="20" xfId="0" applyFont="1" applyBorder="1" applyAlignment="1">
      <alignment horizontal="left" wrapText="1"/>
    </xf>
    <xf numFmtId="0" fontId="92" fillId="0" borderId="36" xfId="0" applyFont="1" applyBorder="1" applyAlignment="1">
      <alignment horizontal="left" wrapText="1"/>
    </xf>
    <xf numFmtId="0" fontId="92" fillId="0" borderId="37" xfId="0" applyFont="1" applyBorder="1" applyAlignment="1">
      <alignment horizontal="left" wrapText="1"/>
    </xf>
    <xf numFmtId="0" fontId="92" fillId="0" borderId="19" xfId="0" applyFont="1" applyBorder="1" applyAlignment="1">
      <alignment horizontal="left" wrapText="1"/>
    </xf>
    <xf numFmtId="0" fontId="92" fillId="0" borderId="21" xfId="0" applyFont="1" applyBorder="1" applyAlignment="1">
      <alignment horizontal="left" wrapText="1"/>
    </xf>
    <xf numFmtId="0" fontId="83" fillId="0" borderId="20" xfId="0" applyFont="1" applyBorder="1" applyAlignment="1">
      <alignment horizontal="left"/>
    </xf>
    <xf numFmtId="0" fontId="83" fillId="0" borderId="19" xfId="0" applyFont="1" applyBorder="1" applyAlignment="1">
      <alignment horizontal="left"/>
    </xf>
    <xf numFmtId="0" fontId="83" fillId="0" borderId="36" xfId="0" applyFont="1" applyBorder="1" applyAlignment="1">
      <alignment horizontal="left"/>
    </xf>
    <xf numFmtId="0" fontId="83" fillId="0" borderId="37" xfId="0" applyFont="1" applyBorder="1" applyAlignment="1">
      <alignment horizontal="left"/>
    </xf>
    <xf numFmtId="0" fontId="83" fillId="0" borderId="40" xfId="0" applyFont="1" applyBorder="1" applyAlignment="1">
      <alignment horizontal="left" vertical="center" wrapText="1"/>
    </xf>
    <xf numFmtId="0" fontId="83" fillId="0" borderId="41" xfId="0" applyFont="1" applyBorder="1" applyAlignment="1">
      <alignment horizontal="left" vertical="center" wrapText="1"/>
    </xf>
    <xf numFmtId="0" fontId="83" fillId="0" borderId="33" xfId="0" applyFont="1" applyBorder="1" applyAlignment="1">
      <alignment horizontal="center" vertical="center" wrapText="1"/>
    </xf>
    <xf numFmtId="0" fontId="83" fillId="0" borderId="27" xfId="0" applyFont="1" applyBorder="1" applyAlignment="1">
      <alignment horizontal="center" vertical="center" wrapText="1"/>
    </xf>
    <xf numFmtId="0" fontId="86" fillId="0" borderId="20" xfId="0" applyFont="1" applyBorder="1" applyAlignment="1">
      <alignment horizontal="center"/>
    </xf>
    <xf numFmtId="0" fontId="86" fillId="0" borderId="19" xfId="0" applyFont="1" applyBorder="1" applyAlignment="1">
      <alignment horizontal="center"/>
    </xf>
    <xf numFmtId="0" fontId="86" fillId="0" borderId="21" xfId="0" applyFont="1" applyBorder="1" applyAlignment="1">
      <alignment horizontal="center"/>
    </xf>
    <xf numFmtId="180" fontId="83" fillId="0" borderId="26" xfId="0" applyNumberFormat="1" applyFont="1" applyBorder="1" applyAlignment="1">
      <alignment horizontal="right" vertical="center"/>
    </xf>
    <xf numFmtId="3" fontId="83" fillId="0" borderId="0" xfId="0" applyNumberFormat="1" applyFont="1" applyBorder="1" applyAlignment="1">
      <alignment horizontal="right" vertical="center"/>
    </xf>
    <xf numFmtId="3" fontId="83" fillId="0" borderId="25" xfId="0" applyNumberFormat="1" applyFont="1" applyBorder="1" applyAlignment="1">
      <alignment horizontal="right" vertical="center"/>
    </xf>
    <xf numFmtId="0" fontId="5" fillId="0" borderId="28" xfId="0" applyFont="1" applyBorder="1" applyAlignment="1">
      <alignment horizontal="left" wrapText="1"/>
    </xf>
    <xf numFmtId="0" fontId="5" fillId="0" borderId="36" xfId="0" applyFont="1" applyBorder="1" applyAlignment="1">
      <alignment horizontal="left" wrapText="1"/>
    </xf>
    <xf numFmtId="0" fontId="5" fillId="0" borderId="37" xfId="0" applyFont="1" applyBorder="1" applyAlignment="1">
      <alignment horizontal="left" wrapText="1"/>
    </xf>
    <xf numFmtId="180" fontId="83" fillId="0" borderId="31" xfId="0" applyNumberFormat="1" applyFont="1" applyBorder="1" applyAlignment="1">
      <alignment horizontal="right" vertical="center"/>
    </xf>
    <xf numFmtId="180" fontId="83" fillId="0" borderId="0" xfId="0" applyNumberFormat="1" applyFont="1" applyBorder="1" applyAlignment="1">
      <alignment horizontal="right" vertical="center"/>
    </xf>
    <xf numFmtId="180" fontId="83" fillId="0" borderId="25" xfId="0" applyNumberFormat="1" applyFont="1" applyBorder="1" applyAlignment="1">
      <alignment horizontal="right" vertical="center"/>
    </xf>
    <xf numFmtId="3" fontId="83" fillId="0" borderId="0" xfId="0" applyNumberFormat="1" applyFont="1" applyAlignment="1">
      <alignment horizontal="right" vertical="center"/>
    </xf>
    <xf numFmtId="0" fontId="83" fillId="0" borderId="30" xfId="0" applyFont="1" applyBorder="1" applyAlignment="1">
      <alignment horizontal="left" vertical="center"/>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83" fillId="0" borderId="28" xfId="0" applyFont="1" applyBorder="1" applyAlignment="1">
      <alignment horizontal="left"/>
    </xf>
    <xf numFmtId="0" fontId="83" fillId="0" borderId="32" xfId="0" applyFont="1" applyBorder="1" applyAlignment="1">
      <alignment horizontal="left" wrapText="1"/>
    </xf>
    <xf numFmtId="0" fontId="83" fillId="0" borderId="35" xfId="0" applyFont="1" applyBorder="1" applyAlignment="1">
      <alignment horizontal="left" wrapText="1"/>
    </xf>
    <xf numFmtId="0" fontId="83" fillId="0" borderId="20" xfId="0" applyFont="1" applyBorder="1" applyAlignment="1">
      <alignment horizontal="left" wrapText="1"/>
    </xf>
    <xf numFmtId="0" fontId="83" fillId="0" borderId="19" xfId="0" applyFont="1" applyBorder="1" applyAlignment="1">
      <alignment horizontal="left" wrapText="1"/>
    </xf>
    <xf numFmtId="180" fontId="83" fillId="0" borderId="24" xfId="0" applyNumberFormat="1" applyFont="1" applyBorder="1" applyAlignment="1">
      <alignment horizontal="right" vertical="center"/>
    </xf>
    <xf numFmtId="3" fontId="83" fillId="0" borderId="22" xfId="0" applyNumberFormat="1" applyFont="1" applyBorder="1" applyAlignment="1">
      <alignment horizontal="right" vertical="center"/>
    </xf>
    <xf numFmtId="180" fontId="83" fillId="0" borderId="23" xfId="0" applyNumberFormat="1" applyFont="1" applyBorder="1" applyAlignment="1">
      <alignment horizontal="right" vertical="center"/>
    </xf>
    <xf numFmtId="180" fontId="83" fillId="0" borderId="22" xfId="0" applyNumberFormat="1" applyFont="1" applyBorder="1" applyAlignment="1">
      <alignment horizontal="right" vertical="center"/>
    </xf>
    <xf numFmtId="185" fontId="83" fillId="0" borderId="0" xfId="0" applyNumberFormat="1" applyFont="1" applyBorder="1" applyAlignment="1">
      <alignment horizontal="right" vertical="center"/>
    </xf>
    <xf numFmtId="3" fontId="83" fillId="0" borderId="23" xfId="0" applyNumberFormat="1" applyFont="1" applyBorder="1" applyAlignment="1">
      <alignment horizontal="right" vertical="center"/>
    </xf>
    <xf numFmtId="0" fontId="83" fillId="0" borderId="33" xfId="0" applyFont="1" applyBorder="1" applyAlignment="1">
      <alignment vertical="center"/>
    </xf>
    <xf numFmtId="0" fontId="83" fillId="0" borderId="30" xfId="0" applyFont="1" applyBorder="1" applyAlignment="1">
      <alignment vertical="center"/>
    </xf>
    <xf numFmtId="185" fontId="83" fillId="0" borderId="26" xfId="0" applyNumberFormat="1" applyFont="1" applyBorder="1" applyAlignment="1">
      <alignment horizontal="right" vertical="center"/>
    </xf>
    <xf numFmtId="185" fontId="83" fillId="0" borderId="25" xfId="0" applyNumberFormat="1" applyFont="1" applyBorder="1" applyAlignment="1">
      <alignment horizontal="right" vertical="center"/>
    </xf>
    <xf numFmtId="0" fontId="83" fillId="0" borderId="42" xfId="0" applyFont="1" applyBorder="1" applyAlignment="1">
      <alignment horizontal="left" vertical="center" wrapText="1"/>
    </xf>
    <xf numFmtId="0" fontId="86" fillId="0" borderId="37" xfId="0" applyFont="1" applyBorder="1" applyAlignment="1">
      <alignment horizontal="center"/>
    </xf>
    <xf numFmtId="0" fontId="83" fillId="0" borderId="21" xfId="0" applyFont="1" applyBorder="1" applyAlignment="1">
      <alignment horizontal="left" wrapText="1"/>
    </xf>
    <xf numFmtId="0" fontId="83" fillId="0" borderId="43" xfId="0" applyFont="1" applyBorder="1" applyAlignment="1">
      <alignment horizontal="left" wrapText="1"/>
    </xf>
    <xf numFmtId="0" fontId="83" fillId="0" borderId="36" xfId="0" applyFont="1" applyBorder="1" applyAlignment="1">
      <alignment horizontal="left" wrapText="1"/>
    </xf>
    <xf numFmtId="0" fontId="83" fillId="0" borderId="21" xfId="0" applyFont="1" applyBorder="1" applyAlignment="1">
      <alignment horizontal="left"/>
    </xf>
    <xf numFmtId="0" fontId="83" fillId="0" borderId="44" xfId="0" applyFont="1" applyBorder="1" applyAlignment="1">
      <alignment horizontal="center" vertical="center" wrapText="1"/>
    </xf>
    <xf numFmtId="180" fontId="5" fillId="0" borderId="0" xfId="0" applyNumberFormat="1" applyFont="1" applyBorder="1" applyAlignment="1">
      <alignment horizontal="right" vertical="center"/>
    </xf>
    <xf numFmtId="180" fontId="5" fillId="0" borderId="25" xfId="0" applyNumberFormat="1" applyFont="1" applyBorder="1" applyAlignment="1">
      <alignment horizontal="right" vertical="center"/>
    </xf>
    <xf numFmtId="180" fontId="5" fillId="0" borderId="23" xfId="0" applyNumberFormat="1" applyFont="1" applyBorder="1" applyAlignment="1">
      <alignment horizontal="right" vertical="center"/>
    </xf>
    <xf numFmtId="180" fontId="5" fillId="0" borderId="22" xfId="0" applyNumberFormat="1" applyFont="1" applyBorder="1" applyAlignment="1">
      <alignment horizontal="right" vertical="center"/>
    </xf>
    <xf numFmtId="0" fontId="83" fillId="0" borderId="33" xfId="0" applyFont="1" applyBorder="1" applyAlignment="1">
      <alignment horizontal="left" vertical="center"/>
    </xf>
    <xf numFmtId="0" fontId="86" fillId="0" borderId="45" xfId="0" applyFont="1" applyBorder="1" applyAlignment="1">
      <alignment horizontal="center"/>
    </xf>
    <xf numFmtId="0" fontId="92" fillId="0" borderId="28" xfId="0" applyFont="1" applyBorder="1" applyAlignment="1">
      <alignment horizontal="left"/>
    </xf>
    <xf numFmtId="0" fontId="92" fillId="0" borderId="36" xfId="0" applyFont="1" applyBorder="1" applyAlignment="1">
      <alignment horizontal="left"/>
    </xf>
    <xf numFmtId="0" fontId="92" fillId="0" borderId="37" xfId="0" applyFont="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725"/>
          <c:y val="0.26"/>
          <c:w val="0.409"/>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25"/>
          <c:y val="0.3445"/>
          <c:w val="0.95675"/>
          <c:h val="0.6125"/>
        </c:manualLayout>
      </c:layout>
      <c:barChart>
        <c:barDir val="bar"/>
        <c:grouping val="clustered"/>
        <c:varyColors val="0"/>
        <c:ser>
          <c:idx val="1"/>
          <c:order val="0"/>
          <c:tx>
            <c:strRef>
              <c:f>expo!$C$3</c:f>
              <c:strCache>
                <c:ptCount val="1"/>
                <c:pt idx="0">
                  <c:v>ene-dic 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ene-dic 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6808273"/>
        <c:axId val="61274458"/>
      </c:barChart>
      <c:catAx>
        <c:axId val="6808273"/>
        <c:scaling>
          <c:orientation val="minMax"/>
        </c:scaling>
        <c:axPos val="l"/>
        <c:delete val="0"/>
        <c:numFmt formatCode="General" sourceLinked="1"/>
        <c:majorTickMark val="none"/>
        <c:minorTickMark val="none"/>
        <c:tickLblPos val="nextTo"/>
        <c:spPr>
          <a:ln w="3175">
            <a:solidFill>
              <a:srgbClr val="808080"/>
            </a:solidFill>
          </a:ln>
        </c:spPr>
        <c:crossAx val="61274458"/>
        <c:crosses val="autoZero"/>
        <c:auto val="1"/>
        <c:lblOffset val="100"/>
        <c:tickLblSkip val="1"/>
        <c:noMultiLvlLbl val="0"/>
      </c:catAx>
      <c:valAx>
        <c:axId val="61274458"/>
        <c:scaling>
          <c:orientation val="minMax"/>
        </c:scaling>
        <c:axPos val="b"/>
        <c:delete val="1"/>
        <c:majorTickMark val="out"/>
        <c:minorTickMark val="none"/>
        <c:tickLblPos val="nextTo"/>
        <c:crossAx val="6808273"/>
        <c:crossesAt val="1"/>
        <c:crossBetween val="between"/>
        <c:dispUnits>
          <c:builtInUnit val="thousands"/>
          <c:dispUnitsLbl>
            <c:layout>
              <c:manualLayout>
                <c:xMode val="edge"/>
                <c:yMode val="edge"/>
                <c:x val="-0.32875"/>
                <c:y val="-0.113"/>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65"/>
          <c:y val="0.204"/>
          <c:w val="0.596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millones de US$ FOB)</a:t>
            </a:r>
          </a:p>
        </c:rich>
      </c:tx>
      <c:layout>
        <c:manualLayout>
          <c:xMode val="factor"/>
          <c:yMode val="factor"/>
          <c:x val="-0.0035"/>
          <c:y val="-0.008"/>
        </c:manualLayout>
      </c:layout>
      <c:spPr>
        <a:noFill/>
        <a:ln w="3175">
          <a:noFill/>
        </a:ln>
      </c:spPr>
    </c:title>
    <c:plotArea>
      <c:layout>
        <c:manualLayout>
          <c:xMode val="edge"/>
          <c:yMode val="edge"/>
          <c:x val="0.002"/>
          <c:y val="0.3445"/>
          <c:w val="0.957"/>
          <c:h val="0.6125"/>
        </c:manualLayout>
      </c:layout>
      <c:barChart>
        <c:barDir val="bar"/>
        <c:grouping val="clustered"/>
        <c:varyColors val="0"/>
        <c:ser>
          <c:idx val="1"/>
          <c:order val="0"/>
          <c:tx>
            <c:strRef>
              <c:f>expo!$G$3</c:f>
              <c:strCache>
                <c:ptCount val="1"/>
                <c:pt idx="0">
                  <c:v>ene-dic 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ene-dic 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14599211"/>
        <c:axId val="64284036"/>
      </c:barChart>
      <c:catAx>
        <c:axId val="14599211"/>
        <c:scaling>
          <c:orientation val="minMax"/>
        </c:scaling>
        <c:axPos val="l"/>
        <c:delete val="0"/>
        <c:numFmt formatCode="General" sourceLinked="1"/>
        <c:majorTickMark val="none"/>
        <c:minorTickMark val="none"/>
        <c:tickLblPos val="nextTo"/>
        <c:spPr>
          <a:ln w="3175">
            <a:solidFill>
              <a:srgbClr val="808080"/>
            </a:solidFill>
          </a:ln>
        </c:spPr>
        <c:crossAx val="64284036"/>
        <c:crosses val="autoZero"/>
        <c:auto val="1"/>
        <c:lblOffset val="100"/>
        <c:tickLblSkip val="1"/>
        <c:noMultiLvlLbl val="0"/>
      </c:catAx>
      <c:valAx>
        <c:axId val="64284036"/>
        <c:scaling>
          <c:orientation val="minMax"/>
        </c:scaling>
        <c:axPos val="b"/>
        <c:delete val="1"/>
        <c:majorTickMark val="out"/>
        <c:minorTickMark val="none"/>
        <c:tickLblPos val="nextTo"/>
        <c:crossAx val="14599211"/>
        <c:crossesAt val="1"/>
        <c:crossBetween val="between"/>
        <c:dispUnits>
          <c:builtInUnit val="million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925"/>
          <c:y val="0.204"/>
          <c:w val="0.594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millones de US$ FOB)</a:t>
            </a:r>
          </a:p>
        </c:rich>
      </c:tx>
      <c:layout>
        <c:manualLayout>
          <c:xMode val="factor"/>
          <c:yMode val="factor"/>
          <c:x val="-0.0035"/>
          <c:y val="-0.008"/>
        </c:manualLayout>
      </c:layout>
      <c:spPr>
        <a:noFill/>
        <a:ln w="3175">
          <a:noFill/>
        </a:ln>
      </c:spPr>
    </c:title>
    <c:plotArea>
      <c:layout>
        <c:manualLayout>
          <c:xMode val="edge"/>
          <c:yMode val="edge"/>
          <c:x val="0.002"/>
          <c:y val="0.3445"/>
          <c:w val="0.957"/>
          <c:h val="0.6125"/>
        </c:manualLayout>
      </c:layout>
      <c:barChart>
        <c:barDir val="bar"/>
        <c:grouping val="clustered"/>
        <c:varyColors val="0"/>
        <c:ser>
          <c:idx val="1"/>
          <c:order val="0"/>
          <c:tx>
            <c:strRef>
              <c:f>impo!$G$3</c:f>
              <c:strCache>
                <c:ptCount val="1"/>
                <c:pt idx="0">
                  <c:v>ene-dic 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ene-dic 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41685413"/>
        <c:axId val="39624398"/>
      </c:barChart>
      <c:catAx>
        <c:axId val="41685413"/>
        <c:scaling>
          <c:orientation val="minMax"/>
        </c:scaling>
        <c:axPos val="l"/>
        <c:delete val="0"/>
        <c:numFmt formatCode="General" sourceLinked="1"/>
        <c:majorTickMark val="none"/>
        <c:minorTickMark val="none"/>
        <c:tickLblPos val="nextTo"/>
        <c:spPr>
          <a:ln w="3175">
            <a:solidFill>
              <a:srgbClr val="808080"/>
            </a:solidFill>
          </a:ln>
        </c:spPr>
        <c:crossAx val="39624398"/>
        <c:crosses val="autoZero"/>
        <c:auto val="1"/>
        <c:lblOffset val="100"/>
        <c:tickLblSkip val="1"/>
        <c:noMultiLvlLbl val="0"/>
      </c:catAx>
      <c:valAx>
        <c:axId val="39624398"/>
        <c:scaling>
          <c:orientation val="minMax"/>
        </c:scaling>
        <c:axPos val="b"/>
        <c:delete val="1"/>
        <c:majorTickMark val="out"/>
        <c:minorTickMark val="none"/>
        <c:tickLblPos val="nextTo"/>
        <c:crossAx val="41685413"/>
        <c:crossesAt val="1"/>
        <c:crossBetween val="between"/>
        <c:dispUnits>
          <c:builtInUnit val="million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925"/>
          <c:y val="0.204"/>
          <c:w val="0.594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a:t>
            </a:r>
            <a:r>
              <a:rPr lang="en-US" cap="none" sz="800" b="1" i="0" u="none" baseline="0">
                <a:solidFill>
                  <a:srgbClr val="000000"/>
                </a:solidFill>
              </a:rPr>
              <a:t>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445"/>
          <c:w val="0.957"/>
          <c:h val="0.6125"/>
        </c:manualLayout>
      </c:layout>
      <c:barChart>
        <c:barDir val="bar"/>
        <c:grouping val="clustered"/>
        <c:varyColors val="0"/>
        <c:ser>
          <c:idx val="1"/>
          <c:order val="0"/>
          <c:tx>
            <c:strRef>
              <c:f>impo!$C$3</c:f>
              <c:strCache>
                <c:ptCount val="1"/>
                <c:pt idx="0">
                  <c:v>ene-dic 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ene-dic 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21075263"/>
        <c:axId val="55459640"/>
      </c:barChart>
      <c:catAx>
        <c:axId val="21075263"/>
        <c:scaling>
          <c:orientation val="minMax"/>
        </c:scaling>
        <c:axPos val="l"/>
        <c:delete val="0"/>
        <c:numFmt formatCode="General" sourceLinked="1"/>
        <c:majorTickMark val="none"/>
        <c:minorTickMark val="none"/>
        <c:tickLblPos val="nextTo"/>
        <c:spPr>
          <a:ln w="3175">
            <a:solidFill>
              <a:srgbClr val="808080"/>
            </a:solidFill>
          </a:ln>
        </c:spPr>
        <c:crossAx val="55459640"/>
        <c:crosses val="autoZero"/>
        <c:auto val="1"/>
        <c:lblOffset val="100"/>
        <c:tickLblSkip val="1"/>
        <c:noMultiLvlLbl val="0"/>
      </c:catAx>
      <c:valAx>
        <c:axId val="55459640"/>
        <c:scaling>
          <c:orientation val="minMax"/>
        </c:scaling>
        <c:axPos val="b"/>
        <c:delete val="1"/>
        <c:majorTickMark val="out"/>
        <c:minorTickMark val="none"/>
        <c:tickLblPos val="nextTo"/>
        <c:crossAx val="21075263"/>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925"/>
          <c:y val="0.204"/>
          <c:w val="0.594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entre enero y diciembre 2011</a:t>
            </a:r>
          </a:p>
        </c:rich>
      </c:tx>
      <c:layout>
        <c:manualLayout>
          <c:xMode val="factor"/>
          <c:yMode val="factor"/>
          <c:x val="0.005"/>
          <c:y val="-0.0215"/>
        </c:manualLayout>
      </c:layout>
      <c:spPr>
        <a:noFill/>
        <a:ln w="3175">
          <a:noFill/>
        </a:ln>
      </c:spPr>
    </c:title>
    <c:plotArea>
      <c:layout>
        <c:manualLayout>
          <c:xMode val="edge"/>
          <c:yMode val="edge"/>
          <c:x val="0.3"/>
          <c:y val="0.25575"/>
          <c:w val="0.4235"/>
          <c:h val="0.6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'expo país'!$J$4:$J$15</c:f>
            </c:strRef>
          </c:cat>
          <c:val>
            <c:numRef>
              <c:f>'expo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exportaciones de frutas y hortalizas procesadas por país de destino, entre enero y diciembre 2011</a:t>
            </a:r>
          </a:p>
        </c:rich>
      </c:tx>
      <c:layout>
        <c:manualLayout>
          <c:xMode val="factor"/>
          <c:yMode val="factor"/>
          <c:x val="0.005"/>
          <c:y val="-0.0215"/>
        </c:manualLayout>
      </c:layout>
      <c:spPr>
        <a:noFill/>
        <a:ln w="3175">
          <a:noFill/>
        </a:ln>
      </c:spPr>
    </c:title>
    <c:plotArea>
      <c:layout>
        <c:manualLayout>
          <c:xMode val="edge"/>
          <c:yMode val="edge"/>
          <c:x val="0.29775"/>
          <c:y val="0.25575"/>
          <c:w val="0.42225"/>
          <c:h val="0.6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Argentina
20%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solidFill>
                          <a:srgbClr val="000000"/>
                        </a:solidFill>
                      </a:rPr>
                      <a:t>Perú
7%</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900" b="0" i="0" u="none" baseline="0">
                        <a:solidFill>
                          <a:srgbClr val="000000"/>
                        </a:solidFill>
                      </a:rPr>
                      <a:t>Otros
15%</a:t>
                    </a:r>
                  </a:p>
                </c:rich>
              </c:tx>
              <c:numFmt formatCode="General" sourceLinked="1"/>
              <c:spPr>
                <a:noFill/>
                <a:ln w="3175">
                  <a:noFill/>
                </a:ln>
              </c:spPr>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'impo país'!$J$4:$J$15</c:f>
            </c:strRef>
          </c:cat>
          <c:val>
            <c:numRef>
              <c:f>'impo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47625</xdr:rowOff>
    </xdr:from>
    <xdr:to>
      <xdr:col>13</xdr:col>
      <xdr:colOff>352425</xdr:colOff>
      <xdr:row>23</xdr:row>
      <xdr:rowOff>66675</xdr:rowOff>
    </xdr:to>
    <xdr:sp>
      <xdr:nvSpPr>
        <xdr:cNvPr id="1" name="1 CuadroTexto"/>
        <xdr:cNvSpPr txBox="1">
          <a:spLocks noChangeArrowheads="1"/>
        </xdr:cNvSpPr>
      </xdr:nvSpPr>
      <xdr:spPr>
        <a:xfrm>
          <a:off x="28575" y="2505075"/>
          <a:ext cx="10677525" cy="2114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Si bien los aceites de frutas y hortalizas son el grupo con menos exportaciones en el total de procesados, han mostrado un importante crecimiento en los últimos años, motivado por el aceite de oliva.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año 2011 el valor de las ventas de aceite de oliva creció 98,1%, sumando 24 millones de dólares. La UE es el destino más importante, donde Italia y España son los principales compradores; la siguen los EE.UU., Brasil y Venezuela. Todos estos países han incrementado sus compras y la industria concentra sus actuales esfuerzos en la apertura de mercado y en la creación de una imagen país para este producto.
</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66675</xdr:rowOff>
    </xdr:from>
    <xdr:to>
      <xdr:col>13</xdr:col>
      <xdr:colOff>409575</xdr:colOff>
      <xdr:row>41</xdr:row>
      <xdr:rowOff>171450</xdr:rowOff>
    </xdr:to>
    <xdr:sp>
      <xdr:nvSpPr>
        <xdr:cNvPr id="1" name="1 CuadroTexto"/>
        <xdr:cNvSpPr txBox="1">
          <a:spLocks noChangeArrowheads="1"/>
        </xdr:cNvSpPr>
      </xdr:nvSpPr>
      <xdr:spPr>
        <a:xfrm>
          <a:off x="104775" y="5076825"/>
          <a:ext cx="10820400"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jugos han tenido buenos resultados durante el año 2011, con precios por sobre los registrados en el año 2010 y crecimientos importantes en el volumen de varios de los productos.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manzana muestran un importante crecimiento en 2011, tanto en volumen como en valor, llegando a ocupar el primer lugar en este grupo. El precio promedio fue un 74% más alto que en el año anterior. Este crecimiento se debe principalmente a mayores compras de los EE.UU.,Canadá, Alemania y Reino Unido. Estos últimos dos países aumentaron en cerca de 2.000% sus compras, con precios superiores a los registrados en otros países.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valor de las ventas de jugos de uva muestra una leve baja, lo que se origina en menores volúmenes exportados, compensados parcialmente por mayores precios. Corea y Japón son los principales destinos de este producto. Las ventas a los países de Latinoamérica son también importantes, y destacan México y Venezuela, con ventas crecientes en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27</xdr:row>
      <xdr:rowOff>76200</xdr:rowOff>
    </xdr:from>
    <xdr:to>
      <xdr:col>13</xdr:col>
      <xdr:colOff>371475</xdr:colOff>
      <xdr:row>39</xdr:row>
      <xdr:rowOff>142875</xdr:rowOff>
    </xdr:to>
    <xdr:sp>
      <xdr:nvSpPr>
        <xdr:cNvPr id="1" name="1 CuadroTexto"/>
        <xdr:cNvSpPr txBox="1">
          <a:spLocks noChangeArrowheads="1"/>
        </xdr:cNvSpPr>
      </xdr:nvSpPr>
      <xdr:spPr>
        <a:xfrm>
          <a:off x="133350" y="4638675"/>
          <a:ext cx="10753725" cy="23526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año 2011</a:t>
          </a:r>
          <a:r>
            <a:rPr lang="en-US" cap="none" sz="1000" b="0" i="0" u="none" baseline="0">
              <a:solidFill>
                <a:srgbClr val="000000"/>
              </a:solidFill>
              <a:latin typeface="Arial"/>
              <a:ea typeface="Arial"/>
              <a:cs typeface="Arial"/>
            </a:rPr>
            <a:t> el valor de los congelados de las demás frutas (categoría que abarca productos como piña, guinda, papaya, melón, mango, maracuyá y sandía) superó el de las ventas de maíz congelado, que en el año pasado fue el principal producto importado. El grupo muestra un aumento importante de 58,8% en valor y 51,8% en volumen, mientras que el maíz dulce disminuyó en valor y volumen.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importante destacar el aumento en más de 100% en volumen y valor del grupo Las demás hortalizas. Este grupo incluye tipos de ají, cebolla picada, puerros, acelga, zanahoria, pimiento rojo y verde. Otros productos que crecen en forma importante, aunque en valores bastante menores, son coliflor, setas y demás hongos.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el contrario, productos como arándanos, mezclas de hortalizas y espinacas, muestran una disminución importante en valor y volumen. En el caso de los arándanos, esto se debe al importante crecimiento de la producción nacional, lo que genera mayor disponibilidad para el mercado interno. Situaciones similares se aprecian en las mezclas de hortalizas, espinacas y frutillas. En el caso de la zarzaparrilla, incluida en el código de zarzamoras y grosellas, el volumen de las importaciones aumentó en 40%,a pesar del mayor precio.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81</xdr:row>
      <xdr:rowOff>66675</xdr:rowOff>
    </xdr:from>
    <xdr:to>
      <xdr:col>13</xdr:col>
      <xdr:colOff>514350</xdr:colOff>
      <xdr:row>91</xdr:row>
      <xdr:rowOff>142875</xdr:rowOff>
    </xdr:to>
    <xdr:sp>
      <xdr:nvSpPr>
        <xdr:cNvPr id="1" name="1 CuadroTexto"/>
        <xdr:cNvSpPr txBox="1">
          <a:spLocks noChangeArrowheads="1"/>
        </xdr:cNvSpPr>
      </xdr:nvSpPr>
      <xdr:spPr>
        <a:xfrm>
          <a:off x="66675" y="13344525"/>
          <a:ext cx="10963275" cy="19812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Los productos más importantes en esta categoría son las papas prefritas congeladas, las cuales muestran un crecimiento en valor y una leve disminución en volumen, debido a los precios más altos de este año. Las siguen las conservas de palmitos, que muestran un importante crecimiento en valor y volumen. En tercer lugar, las papas fritas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también presentan crecimiento en valor y una leve baja en volumen, debido al mayor precio del producto en este año.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otro lado, las compras de duraznos en mitades han aumentado en valor y volumen, a pesar de un aumento de 21,4% en su precio. Así mismo, las conservas de los demás frutos de cáscara y semillas, que incluye preparaciones de almendras, maní, pistachos, coco y otras, también han aumentado en valor, volumen  y precio. Por el contrario, productos como puré de papas y pasta de tomate, han disminuido en valor y volumen, con lo que han perdido relevancia en el grupo de conservas.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37</xdr:row>
      <xdr:rowOff>57150</xdr:rowOff>
    </xdr:from>
    <xdr:to>
      <xdr:col>13</xdr:col>
      <xdr:colOff>466725</xdr:colOff>
      <xdr:row>46</xdr:row>
      <xdr:rowOff>123825</xdr:rowOff>
    </xdr:to>
    <xdr:sp>
      <xdr:nvSpPr>
        <xdr:cNvPr id="1" name="1 CuadroTexto"/>
        <xdr:cNvSpPr txBox="1">
          <a:spLocks noChangeArrowheads="1"/>
        </xdr:cNvSpPr>
      </xdr:nvSpPr>
      <xdr:spPr>
        <a:xfrm>
          <a:off x="57150" y="6210300"/>
          <a:ext cx="10925175" cy="1781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general, en este grupo  se observan disminuciones en los volúmenes importados y aumentos en el valor, explicado por los aumentos en los precios promedio.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más importantes según su valor CIF son </a:t>
          </a:r>
          <a:r>
            <a:rPr lang="en-US" cap="none" sz="1100" b="0" i="0" u="none" baseline="0">
              <a:solidFill>
                <a:srgbClr val="000000"/>
              </a:solidFill>
              <a:latin typeface="Calibri"/>
              <a:ea typeface="Calibri"/>
              <a:cs typeface="Calibri"/>
            </a:rPr>
            <a:t>cocos, </a:t>
          </a:r>
          <a:r>
            <a:rPr lang="en-US" cap="none" sz="1000" b="0" i="0" u="none" baseline="0">
              <a:solidFill>
                <a:srgbClr val="000000"/>
              </a:solidFill>
              <a:latin typeface="Arial"/>
              <a:ea typeface="Arial"/>
              <a:cs typeface="Arial"/>
            </a:rPr>
            <a:t>mezclas de hortalizas y pimentón. Este último es el que presenta mayor crecimiento, tanto en valor como volumen, al compararlo con el año anterior, sin mayor variación en el precio. No así los cocos, que han aumentado considerablemente en precio y disminuido en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También crecieron en forma importante las importaciones de trufas y demás hongos, tanto en valor como en volumen.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de ciruelas deshidratadas presentan una notable disminución en valor y precio, manteniendo el volumen importado.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38100</xdr:rowOff>
    </xdr:from>
    <xdr:to>
      <xdr:col>13</xdr:col>
      <xdr:colOff>466725</xdr:colOff>
      <xdr:row>26</xdr:row>
      <xdr:rowOff>104775</xdr:rowOff>
    </xdr:to>
    <xdr:sp>
      <xdr:nvSpPr>
        <xdr:cNvPr id="1" name="1 CuadroTexto"/>
        <xdr:cNvSpPr txBox="1">
          <a:spLocks noChangeArrowheads="1"/>
        </xdr:cNvSpPr>
      </xdr:nvSpPr>
      <xdr:spPr>
        <a:xfrm>
          <a:off x="28575" y="3629025"/>
          <a:ext cx="10953750" cy="1400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Durante el año 2011, los aceites importados de frutas y hortalizas que presentan mayor valor son los demás aceites vegetales, que incluyen aceite de pepita de uva, aceite de caléndula y aceite de macadamia. Los siguen el aceite de oliva virgen y el aceite de palma.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de aceites de frutas y hortalizas no presentan mayor variación durante 2011, y sólo las de aceite de palma, de coco y de rosa mosqueta presentan aumento en valor, destacándose el crecimiento del último, que gana mayor relevancia en este grupo.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disminución más importante la presentan las importaciones de aceites de oliva virgen, que bajan en valor y volumen, lo que es coherente con el crecimiento de la producción nacional.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47625</xdr:rowOff>
    </xdr:from>
    <xdr:to>
      <xdr:col>11</xdr:col>
      <xdr:colOff>438150</xdr:colOff>
      <xdr:row>37</xdr:row>
      <xdr:rowOff>171450</xdr:rowOff>
    </xdr:to>
    <xdr:sp>
      <xdr:nvSpPr>
        <xdr:cNvPr id="1" name="1 CuadroTexto"/>
        <xdr:cNvSpPr txBox="1">
          <a:spLocks noChangeArrowheads="1"/>
        </xdr:cNvSpPr>
      </xdr:nvSpPr>
      <xdr:spPr>
        <a:xfrm>
          <a:off x="38100" y="4743450"/>
          <a:ext cx="10010775" cy="1781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Los jugos de naranja son los más importantes en este grupo, según valor CIF. Las importaciones de estos productos se han mantenido a pesar de su incremento en el precio, y provienen principalmente de Brasil. De acuerdo a volumen, los jugos de uva siguen siendo los de mayor importanción, y no presentan mayores variaciones respecto al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otro lado, los jugos de piña muestran un alto crecimiento, mostrando aumento tanto en volumen como valor. Estos productos se obtienen principalmente de Sudáfrica, Tailandia y Brasil, de los cuales Tailandia ha cuadruplicado sus importaciones a nuestro país.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Caso contrario es el de los jugos de manzana, que han disminuido significativamente sus volúmenes importados. El principal origen es México, pero en este año China ha ganado mayor relevancia, logrando comercializar volúmenes similares a México, a pesar de ser el país que presenta el mayor precio para estos productos.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38100</xdr:rowOff>
    </xdr:from>
    <xdr:to>
      <xdr:col>4</xdr:col>
      <xdr:colOff>276225</xdr:colOff>
      <xdr:row>48</xdr:row>
      <xdr:rowOff>38100</xdr:rowOff>
    </xdr:to>
    <xdr:graphicFrame>
      <xdr:nvGraphicFramePr>
        <xdr:cNvPr id="1" name="1 Gráfico"/>
        <xdr:cNvGraphicFramePr/>
      </xdr:nvGraphicFramePr>
      <xdr:xfrm>
        <a:off x="0" y="5057775"/>
        <a:ext cx="3971925" cy="323850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38100</xdr:rowOff>
    </xdr:from>
    <xdr:to>
      <xdr:col>8</xdr:col>
      <xdr:colOff>733425</xdr:colOff>
      <xdr:row>48</xdr:row>
      <xdr:rowOff>38100</xdr:rowOff>
    </xdr:to>
    <xdr:sp>
      <xdr:nvSpPr>
        <xdr:cNvPr id="2" name="2 CuadroTexto"/>
        <xdr:cNvSpPr txBox="1">
          <a:spLocks noChangeArrowheads="1"/>
        </xdr:cNvSpPr>
      </xdr:nvSpPr>
      <xdr:spPr>
        <a:xfrm>
          <a:off x="4000500" y="5057775"/>
          <a:ext cx="3905250" cy="3238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ventas al exterior de frutas y hortalizas procesadas están bastante diversificadas. Los países de la UE sumados representan el 23%, seguidos por los EE.UU., con 21%. Los países de Latinoamérica suman 33% y, si bien no corresponden a un mercado común, es una región importante con potencial de crecimiento.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ventas de estos productos a los países del Asia y Europa oriental son bastante menores y, especialmente en Asia, tienen un potencial de crecimiento, por lo que allí se deben poner los principales esfuerzos de expansión de las ventas de Chile. 
</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31</xdr:row>
      <xdr:rowOff>47625</xdr:rowOff>
    </xdr:from>
    <xdr:to>
      <xdr:col>8</xdr:col>
      <xdr:colOff>752475</xdr:colOff>
      <xdr:row>48</xdr:row>
      <xdr:rowOff>57150</xdr:rowOff>
    </xdr:to>
    <xdr:sp>
      <xdr:nvSpPr>
        <xdr:cNvPr id="1" name="1 CuadroTexto"/>
        <xdr:cNvSpPr txBox="1">
          <a:spLocks noChangeArrowheads="1"/>
        </xdr:cNvSpPr>
      </xdr:nvSpPr>
      <xdr:spPr>
        <a:xfrm>
          <a:off x="4000500" y="5067300"/>
          <a:ext cx="3924300" cy="324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2011 los principales proveedores de frutas y hortalizas procesadas para Chile fueron Argentina (20%), Estados Unidos (11%) y Bélgica (10%). El principal producto importado desde estos países fueron las papas prefritas congeladas.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bien las importaciones desde la mayor parte de los países han crecido, destaca el aumento del Perú (principalmente frutas congeladas, aceitunas, pimiento seco y espárragos congelados y en conserva).
</a:t>
          </a:r>
        </a:p>
      </xdr:txBody>
    </xdr:sp>
    <xdr:clientData/>
  </xdr:twoCellAnchor>
  <xdr:twoCellAnchor>
    <xdr:from>
      <xdr:col>0</xdr:col>
      <xdr:colOff>0</xdr:colOff>
      <xdr:row>31</xdr:row>
      <xdr:rowOff>57150</xdr:rowOff>
    </xdr:from>
    <xdr:to>
      <xdr:col>4</xdr:col>
      <xdr:colOff>285750</xdr:colOff>
      <xdr:row>48</xdr:row>
      <xdr:rowOff>57150</xdr:rowOff>
    </xdr:to>
    <xdr:graphicFrame>
      <xdr:nvGraphicFramePr>
        <xdr:cNvPr id="2" name="2 Gráfico"/>
        <xdr:cNvGraphicFramePr/>
      </xdr:nvGraphicFramePr>
      <xdr:xfrm>
        <a:off x="0" y="5076825"/>
        <a:ext cx="3981450" cy="3238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-0.01</cdr:y>
    </cdr:from>
    <cdr:to>
      <cdr:x>0.98425</cdr:x>
      <cdr:y>0.197</cdr:y>
    </cdr:to>
    <cdr:sp>
      <cdr:nvSpPr>
        <cdr:cNvPr id="1" name="1 CuadroTexto"/>
        <cdr:cNvSpPr txBox="1">
          <a:spLocks noChangeArrowheads="1"/>
        </cdr:cNvSpPr>
      </cdr:nvSpPr>
      <cdr:spPr>
        <a:xfrm>
          <a:off x="1543050" y="-19049"/>
          <a:ext cx="2247900" cy="5334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 las exportaciones chilenas de frutas y hortalizas procesadas por tipo, enero a diciembre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23</xdr:row>
      <xdr:rowOff>190500</xdr:rowOff>
    </xdr:to>
    <xdr:graphicFrame>
      <xdr:nvGraphicFramePr>
        <xdr:cNvPr id="1" name="1 Gráfico"/>
        <xdr:cNvGraphicFramePr/>
      </xdr:nvGraphicFramePr>
      <xdr:xfrm>
        <a:off x="4248150" y="1885950"/>
        <a:ext cx="3848100" cy="2590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590800"/>
      </xdr:xfrm>
      <a:graphic>
        <a:graphicData uri="http://schemas.openxmlformats.org/drawingml/2006/chart">
          <c:chart xmlns:c="http://schemas.openxmlformats.org/drawingml/2006/chart" r:id="rId2"/>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3" name="3 Gráfico"/>
        <xdr:cNvGraphicFramePr/>
      </xdr:nvGraphicFramePr>
      <xdr:xfrm>
        <a:off x="2838450" y="1885950"/>
        <a:ext cx="2857500" cy="25908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628650</xdr:colOff>
      <xdr:row>34</xdr:row>
      <xdr:rowOff>9525</xdr:rowOff>
    </xdr:to>
    <xdr:sp>
      <xdr:nvSpPr>
        <xdr:cNvPr id="4" name="4 CuadroTexto"/>
        <xdr:cNvSpPr txBox="1">
          <a:spLocks noChangeArrowheads="1"/>
        </xdr:cNvSpPr>
      </xdr:nvSpPr>
      <xdr:spPr>
        <a:xfrm>
          <a:off x="0" y="4514850"/>
          <a:ext cx="8086725"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El</a:t>
          </a:r>
          <a:r>
            <a:rPr lang="en-US" cap="none" sz="1000" b="0" i="0" u="none" baseline="0">
              <a:solidFill>
                <a:srgbClr val="000000"/>
              </a:solidFill>
              <a:latin typeface="Arial"/>
              <a:ea typeface="Arial"/>
              <a:cs typeface="Arial"/>
            </a:rPr>
            <a:t> valor de l</a:t>
          </a:r>
          <a:r>
            <a:rPr lang="en-US" cap="none" sz="1000" b="0" i="0" u="none" baseline="0">
              <a:solidFill>
                <a:srgbClr val="000000"/>
              </a:solidFill>
              <a:latin typeface="Arial"/>
              <a:ea typeface="Arial"/>
              <a:cs typeface="Arial"/>
            </a:rPr>
            <a:t>as</a:t>
          </a:r>
          <a:r>
            <a:rPr lang="en-US" cap="none" sz="1000" b="0" i="0" u="none" baseline="0">
              <a:solidFill>
                <a:srgbClr val="000000"/>
              </a:solidFill>
              <a:latin typeface="Arial"/>
              <a:ea typeface="Arial"/>
              <a:cs typeface="Arial"/>
            </a:rPr>
            <a:t> exportaciones de frutas y hortalizas procesadas creció en 25,2% en el año 2011. Proporcionalmente, los subsectores que más crecieron fueron jugos y aceites, aunque en términos absolutos los mayores aumentos se observaron en congelados y conservas. También se observó un crecimiento en los volúmenes exportados, salvo en deshidratados, que disminuyeron levemente.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exportaciones de procesados en el período se distribuyeron en proporciones similares en congelados, conservas y deshidratados, con algo menos en jugos y una pequeña fracción de aceites. Este último sector muestra una dinámica interesante y tiene un potencial de crecimiento que lo puede llevar a ocupar un espacio mayor en el mediano plazo.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Como se observa en los gráficos y datos, el crecimiento es mayor en el valor que en el volumen. Esto se debe a los mayores precios que han tenido muchos productos en los mercados internacionales y a la recuperación de la demanda internacional, la cual se vio deprimida durante el año 2009 y parte de 2010.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 las importaciones chilenas de frutas y hortalizas procesadas por tipo, enero a diciembre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25</xdr:row>
      <xdr:rowOff>19050</xdr:rowOff>
    </xdr:from>
    <xdr:to>
      <xdr:col>8</xdr:col>
      <xdr:colOff>619125</xdr:colOff>
      <xdr:row>34</xdr:row>
      <xdr:rowOff>180975</xdr:rowOff>
    </xdr:to>
    <xdr:sp>
      <xdr:nvSpPr>
        <xdr:cNvPr id="3" name="4 CuadroTexto"/>
        <xdr:cNvSpPr txBox="1">
          <a:spLocks noChangeArrowheads="1"/>
        </xdr:cNvSpPr>
      </xdr:nvSpPr>
      <xdr:spPr>
        <a:xfrm>
          <a:off x="0" y="4695825"/>
          <a:ext cx="80772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importaciones de frutas y hortalizas procesadas son muy inferiores a las exportaciones, resultando una balanza positiva para el país de 1.249 millones de dólares en el año 2011, un 26% mayor que la del año 2010.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Tanto el volumen como sobre todo el valor de las importaciones aumentaron en comparación al mismo período del año anterior.  Esto está relacionado con un aumento general de los precios de estos productos en el mercado internacional.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Aceites y deshidratados mostraron disminuciones en volumen, lo que está relacionado con el aumento de la producción nacional, que abastece en mayor medida al mercado interno y aumenta sus exportaciones en forma importante.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conservas fueron el grupo más relevante en las importaciones de frutas y hortalizas procesadas, y representaron un 62% del valor total, mientras que los aceites sólo significaron 5%.</a:t>
          </a:r>
        </a:p>
      </xdr:txBody>
    </xdr:sp>
    <xdr:clientData/>
  </xdr:twoCellAnchor>
  <xdr:twoCellAnchor>
    <xdr:from>
      <xdr:col>0</xdr:col>
      <xdr:colOff>0</xdr:colOff>
      <xdr:row>10</xdr:row>
      <xdr:rowOff>66675</xdr:rowOff>
    </xdr:from>
    <xdr:to>
      <xdr:col>2</xdr:col>
      <xdr:colOff>952500</xdr:colOff>
      <xdr:row>24</xdr:row>
      <xdr:rowOff>0</xdr:rowOff>
    </xdr:to>
    <xdr:graphicFrame>
      <xdr:nvGraphicFramePr>
        <xdr:cNvPr id="4"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9525</xdr:rowOff>
    </xdr:from>
    <xdr:to>
      <xdr:col>13</xdr:col>
      <xdr:colOff>361950</xdr:colOff>
      <xdr:row>40</xdr:row>
      <xdr:rowOff>123825</xdr:rowOff>
    </xdr:to>
    <xdr:sp>
      <xdr:nvSpPr>
        <xdr:cNvPr id="1" name="1 CuadroTexto"/>
        <xdr:cNvSpPr txBox="1">
          <a:spLocks noChangeArrowheads="1"/>
        </xdr:cNvSpPr>
      </xdr:nvSpPr>
      <xdr:spPr>
        <a:xfrm>
          <a:off x="38100" y="5095875"/>
          <a:ext cx="10744200" cy="2019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El panorama general de los productos congelados  en el año 2011 mostró precios más altos que en el año anterior e incrementos en las exportaciones.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frambuesa congelada es el principal producto en este grupo y en el total de frutas y hortalizas preparadas. Sin embargo, durante el año 2011 los precios internacionales estuvieron bajos, lo que influyó en las exportaciones chilenas, cuyo precio medio fue 8,6% inferior al de 2010. Esta disminución fue compensada parcialmente por un volumen mayor de las ventas.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Destaca el crecimiento de las ventas de arándanos congelados, que se elevaron sobre 91 millones de dólares. Cabe notar que los precios promedio fueron 40,7% más altos que en la temporada anterior, lo que está en coherencia con las expectativas de un mercado con alta demanda.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También las moras, los espárragos y las demás frutas congeladas mostraron importantes incrementos en el valor de sus ventas.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73</xdr:row>
      <xdr:rowOff>76200</xdr:rowOff>
    </xdr:from>
    <xdr:to>
      <xdr:col>13</xdr:col>
      <xdr:colOff>419100</xdr:colOff>
      <xdr:row>86</xdr:row>
      <xdr:rowOff>0</xdr:rowOff>
    </xdr:to>
    <xdr:sp>
      <xdr:nvSpPr>
        <xdr:cNvPr id="1" name="1 CuadroTexto"/>
        <xdr:cNvSpPr txBox="1">
          <a:spLocks noChangeArrowheads="1"/>
        </xdr:cNvSpPr>
      </xdr:nvSpPr>
      <xdr:spPr>
        <a:xfrm>
          <a:off x="47625" y="12115800"/>
          <a:ext cx="10887075" cy="2400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Si bien el saldo de las exportaciones de conservas es positivo, con crecimiento tanto en el volumen como en el valor de las ventas, hay diferencias en la situación de los productos en particular.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Así, el valor de las exportaciones</a:t>
          </a:r>
          <a:r>
            <a:rPr lang="en-US" cap="none" sz="1100" b="0" i="0" u="none" baseline="0">
              <a:solidFill>
                <a:srgbClr val="000000"/>
              </a:solidFill>
              <a:latin typeface="Calibri"/>
              <a:ea typeface="Calibri"/>
              <a:cs typeface="Calibri"/>
            </a:rPr>
            <a:t> de jaleas, mermeladas y pulpas de frutas creció 46,5% con precios promedio más altos que los registrados el año pasado, y ocuparon el primer lugar en el año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valor de las ventas de pasta de tomates disminuyó levemente durante 2011 y se observaron</a:t>
          </a:r>
          <a:r>
            <a:rPr lang="en-US" cap="none" sz="1000" b="0" i="0" u="none" baseline="0">
              <a:solidFill>
                <a:srgbClr val="000000"/>
              </a:solidFill>
              <a:latin typeface="Arial"/>
              <a:ea typeface="Arial"/>
              <a:cs typeface="Arial"/>
            </a:rPr>
            <a:t> bajas importantes en las ventas a los dos principales mercados, Venezuela y Brasil.</a:t>
          </a:r>
          <a:r>
            <a:rPr lang="en-US" cap="none" sz="1000" b="0" i="0" u="none" baseline="0">
              <a:solidFill>
                <a:srgbClr val="000000"/>
              </a:solidFill>
              <a:latin typeface="Arial"/>
              <a:ea typeface="Arial"/>
              <a:cs typeface="Arial"/>
            </a:rPr>
            <a:t> En</a:t>
          </a:r>
          <a:r>
            <a:rPr lang="en-US" cap="none" sz="1000" b="0" i="0" u="none" baseline="0">
              <a:solidFill>
                <a:srgbClr val="000000"/>
              </a:solidFill>
              <a:latin typeface="Arial"/>
              <a:ea typeface="Arial"/>
              <a:cs typeface="Arial"/>
            </a:rPr>
            <a:t> ambos casos el producto chileno ha debido competir con la alta oferta y bajos precios de la producción china y de EE.UU., escenario que ha complicado a la industria local en la última década.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También se registró una mayor venta y precios más altos en duraznos en mitades y pulpa de duraznos.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observan bajas importantes en el volumen exportado de alcachofas, producto que ha tenido que enfrentar la competencia de la producción del Perú. También se observan bajas importantes en aceitunas y pimiento en conservas.</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38</xdr:row>
      <xdr:rowOff>85725</xdr:rowOff>
    </xdr:from>
    <xdr:to>
      <xdr:col>13</xdr:col>
      <xdr:colOff>428625</xdr:colOff>
      <xdr:row>49</xdr:row>
      <xdr:rowOff>114300</xdr:rowOff>
    </xdr:to>
    <xdr:sp>
      <xdr:nvSpPr>
        <xdr:cNvPr id="1" name="1 CuadroTexto"/>
        <xdr:cNvSpPr txBox="1">
          <a:spLocks noChangeArrowheads="1"/>
        </xdr:cNvSpPr>
      </xdr:nvSpPr>
      <xdr:spPr>
        <a:xfrm>
          <a:off x="104775" y="6400800"/>
          <a:ext cx="11001375"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pasas durante el año 2011 desplazaron a las ciruelas al segundo lugar dentro del grupo, llegando a 136 millones de dólares. Fue un buen año para los productores de pasas, con mayores ventas y buenos precios. Cabe señalar que, si bien las condiciones del mercado son favorables por lo menos hasta el primer semestre de 2012, los compradores están aumentando sus exigencias en calidad y disminuyen las tolerancias a los defectos en el producto.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Chile es el segundo exportador mundial de </a:t>
          </a:r>
          <a:r>
            <a:rPr lang="en-US" cap="none" sz="1100" b="0" i="0" u="none" baseline="0">
              <a:solidFill>
                <a:srgbClr val="000000"/>
              </a:solidFill>
              <a:latin typeface="Calibri"/>
              <a:ea typeface="Calibri"/>
              <a:cs typeface="Calibri"/>
            </a:rPr>
            <a:t>ciruelas secas, </a:t>
          </a:r>
          <a:r>
            <a:rPr lang="en-US" cap="none" sz="1000" b="0" i="0" u="none" baseline="0">
              <a:solidFill>
                <a:srgbClr val="000000"/>
              </a:solidFill>
              <a:latin typeface="Arial"/>
              <a:ea typeface="Arial"/>
              <a:cs typeface="Arial"/>
            </a:rPr>
            <a:t>después de los EE.UU. </a:t>
          </a:r>
          <a:r>
            <a:rPr lang="en-US" cap="none" sz="1000" b="0" i="0" u="none" baseline="0">
              <a:solidFill>
                <a:srgbClr val="000000"/>
              </a:solidFill>
              <a:latin typeface="Arial"/>
              <a:ea typeface="Arial"/>
              <a:cs typeface="Arial"/>
            </a:rPr>
            <a:t>Durante este año se observa que los precios promedio se mantienen relativamente estables, lo que, sumado a la disminución en el volumen exportado, comienza a evidenciar el escenario de alta oferta y demanda estable que se avecina en el corto plazo. Las estimaciones indican que la producción nacional es de 60 mil toneladas y puede llegar a 100 mil en el año 2015. Esto debe motivar a las empresas a buscar nuevos mercados y a promocionar el consumo del producto, de manera que se pueda absorber el incremento de la producción. En la actualidad</a:t>
          </a:r>
          <a:r>
            <a:rPr lang="en-US" cap="none" sz="1000" b="0" i="0" u="none" baseline="0">
              <a:solidFill>
                <a:srgbClr val="000000"/>
              </a:solidFill>
              <a:latin typeface="Arial"/>
              <a:ea typeface="Arial"/>
              <a:cs typeface="Arial"/>
            </a:rPr>
            <a:t> parecería aconsejable no realizar plantaciones en el mediano plazo.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Chile se ha convertido en el principal exportador de manzanas deshidratadas y, si bien el volumen exportado durante el año 2011 ha disminuido, los precios han sido favorables.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J1" sqref="J1"/>
    </sheetView>
  </sheetViews>
  <sheetFormatPr defaultColWidth="11.421875" defaultRowHeight="15"/>
  <sheetData>
    <row r="1" ht="15">
      <c r="A1" t="s">
        <v>0</v>
      </c>
    </row>
    <row r="13" spans="1:10" ht="24.75">
      <c r="A13" s="191" t="s">
        <v>1</v>
      </c>
      <c r="B13" s="191"/>
      <c r="C13" s="191"/>
      <c r="D13" s="191"/>
      <c r="E13" s="191"/>
      <c r="F13" s="191"/>
      <c r="G13" s="191"/>
      <c r="H13" s="1"/>
      <c r="I13" s="1"/>
      <c r="J13" s="1"/>
    </row>
    <row r="14" spans="5:7" ht="15">
      <c r="E14" s="2"/>
      <c r="F14" s="2"/>
      <c r="G14" s="2"/>
    </row>
    <row r="15" spans="1:10" ht="15.75">
      <c r="A15" s="192" t="s">
        <v>285</v>
      </c>
      <c r="B15" s="193"/>
      <c r="C15" s="193"/>
      <c r="D15" s="193"/>
      <c r="E15" s="193"/>
      <c r="F15" s="193"/>
      <c r="G15" s="193"/>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0">
      <selection activeCell="A1" sqref="A1:N42"/>
    </sheetView>
  </sheetViews>
  <sheetFormatPr defaultColWidth="11.421875" defaultRowHeight="15"/>
  <cols>
    <col min="1" max="1" width="43.8515625" style="58" customWidth="1"/>
    <col min="2" max="2" width="9.8515625" style="49" customWidth="1"/>
    <col min="3" max="5" width="11.00390625" style="49" customWidth="1"/>
    <col min="6" max="6" width="7.8515625" style="49" customWidth="1"/>
    <col min="7" max="9" width="11.00390625" style="49" customWidth="1"/>
    <col min="10" max="10" width="7.8515625" style="49" customWidth="1"/>
    <col min="11" max="13" width="7.421875" style="49" customWidth="1"/>
    <col min="14" max="14" width="7.8515625" style="49" customWidth="1"/>
    <col min="15" max="15" width="7.8515625" style="159" customWidth="1"/>
    <col min="16" max="16384" width="11.421875" style="49" customWidth="1"/>
  </cols>
  <sheetData>
    <row r="1" spans="1:15" ht="12.75">
      <c r="A1" s="198" t="s">
        <v>154</v>
      </c>
      <c r="B1" s="199"/>
      <c r="C1" s="199"/>
      <c r="D1" s="199"/>
      <c r="E1" s="199"/>
      <c r="F1" s="199"/>
      <c r="G1" s="199"/>
      <c r="H1" s="199"/>
      <c r="I1" s="199"/>
      <c r="J1" s="199"/>
      <c r="K1" s="199"/>
      <c r="L1" s="199"/>
      <c r="M1" s="199"/>
      <c r="N1" s="200"/>
      <c r="O1" s="173"/>
    </row>
    <row r="2" spans="1:15" ht="12.75">
      <c r="A2" s="212" t="s">
        <v>50</v>
      </c>
      <c r="B2" s="214" t="s">
        <v>51</v>
      </c>
      <c r="C2" s="248" t="s">
        <v>38</v>
      </c>
      <c r="D2" s="202"/>
      <c r="E2" s="202"/>
      <c r="F2" s="202"/>
      <c r="G2" s="202" t="s">
        <v>39</v>
      </c>
      <c r="H2" s="202"/>
      <c r="I2" s="202"/>
      <c r="J2" s="202"/>
      <c r="K2" s="202" t="s">
        <v>52</v>
      </c>
      <c r="L2" s="202"/>
      <c r="M2" s="202"/>
      <c r="N2" s="202"/>
      <c r="O2" s="174"/>
    </row>
    <row r="3" spans="1:15" ht="25.5">
      <c r="A3" s="247"/>
      <c r="B3" s="215"/>
      <c r="C3" s="181">
        <v>2010</v>
      </c>
      <c r="D3" s="32" t="s">
        <v>260</v>
      </c>
      <c r="E3" s="32" t="s">
        <v>261</v>
      </c>
      <c r="F3" s="181" t="s">
        <v>264</v>
      </c>
      <c r="G3" s="182">
        <v>2010</v>
      </c>
      <c r="H3" s="32" t="s">
        <v>260</v>
      </c>
      <c r="I3" s="32" t="s">
        <v>261</v>
      </c>
      <c r="J3" s="181" t="s">
        <v>264</v>
      </c>
      <c r="K3" s="182">
        <v>2010</v>
      </c>
      <c r="L3" s="32" t="s">
        <v>260</v>
      </c>
      <c r="M3" s="32" t="s">
        <v>261</v>
      </c>
      <c r="N3" s="181" t="s">
        <v>264</v>
      </c>
      <c r="O3" s="175"/>
    </row>
    <row r="4" spans="1:15" ht="12" customHeight="1">
      <c r="A4" s="243" t="s">
        <v>155</v>
      </c>
      <c r="B4" s="59">
        <v>20097100</v>
      </c>
      <c r="C4" s="238">
        <v>37732318</v>
      </c>
      <c r="D4" s="242">
        <v>37732318</v>
      </c>
      <c r="E4" s="242">
        <v>55339002</v>
      </c>
      <c r="F4" s="237">
        <f aca="true" t="shared" si="0" ref="F4:F29">IF(D4=0,"--",100*(E4/D4-1))</f>
        <v>46.6620789107099</v>
      </c>
      <c r="G4" s="238">
        <v>39846519</v>
      </c>
      <c r="H4" s="242">
        <v>39846519</v>
      </c>
      <c r="I4" s="242">
        <v>101655952</v>
      </c>
      <c r="J4" s="237">
        <f aca="true" t="shared" si="1" ref="J4:J29">IF(H4=0,"--",100*(I4/H4-1))</f>
        <v>155.11877712580113</v>
      </c>
      <c r="K4" s="240">
        <f aca="true" t="shared" si="2" ref="K4:K29">IF(C4=0,"--",G4/C4)</f>
        <v>1.0560315695420568</v>
      </c>
      <c r="L4" s="239">
        <f aca="true" t="shared" si="3" ref="L4:M29">IF(D4=0,"--",H4/D4)</f>
        <v>1.0560315695420568</v>
      </c>
      <c r="M4" s="239">
        <f t="shared" si="3"/>
        <v>1.8369675694549028</v>
      </c>
      <c r="N4" s="237">
        <f aca="true" t="shared" si="4" ref="N4:N29">100*(M4/L4-1)</f>
        <v>73.95006195236145</v>
      </c>
      <c r="O4" s="171"/>
    </row>
    <row r="5" spans="1:15" ht="12" customHeight="1">
      <c r="A5" s="244"/>
      <c r="B5" s="51">
        <v>20097910</v>
      </c>
      <c r="C5" s="221"/>
      <c r="D5" s="220"/>
      <c r="E5" s="220"/>
      <c r="F5" s="219" t="str">
        <f t="shared" si="0"/>
        <v>--</v>
      </c>
      <c r="G5" s="221"/>
      <c r="H5" s="220"/>
      <c r="I5" s="220"/>
      <c r="J5" s="219" t="str">
        <f t="shared" si="1"/>
        <v>--</v>
      </c>
      <c r="K5" s="227" t="str">
        <f t="shared" si="2"/>
        <v>--</v>
      </c>
      <c r="L5" s="226" t="str">
        <f t="shared" si="3"/>
        <v>--</v>
      </c>
      <c r="M5" s="226" t="str">
        <f t="shared" si="3"/>
        <v>--</v>
      </c>
      <c r="N5" s="219" t="e">
        <f t="shared" si="4"/>
        <v>#VALUE!</v>
      </c>
      <c r="O5" s="171"/>
    </row>
    <row r="6" spans="1:15" ht="12" customHeight="1">
      <c r="A6" s="244"/>
      <c r="B6" s="51">
        <v>20097920</v>
      </c>
      <c r="C6" s="221"/>
      <c r="D6" s="220"/>
      <c r="E6" s="220"/>
      <c r="F6" s="219" t="str">
        <f t="shared" si="0"/>
        <v>--</v>
      </c>
      <c r="G6" s="221"/>
      <c r="H6" s="220"/>
      <c r="I6" s="220"/>
      <c r="J6" s="219" t="str">
        <f t="shared" si="1"/>
        <v>--</v>
      </c>
      <c r="K6" s="227" t="str">
        <f t="shared" si="2"/>
        <v>--</v>
      </c>
      <c r="L6" s="226" t="str">
        <f t="shared" si="3"/>
        <v>--</v>
      </c>
      <c r="M6" s="226" t="str">
        <f t="shared" si="3"/>
        <v>--</v>
      </c>
      <c r="N6" s="219" t="e">
        <f t="shared" si="4"/>
        <v>#VALUE!</v>
      </c>
      <c r="O6" s="171"/>
    </row>
    <row r="7" spans="1:15" ht="15" customHeight="1">
      <c r="A7" s="244" t="s">
        <v>277</v>
      </c>
      <c r="B7" s="51">
        <v>20096110</v>
      </c>
      <c r="C7" s="221">
        <v>36919550</v>
      </c>
      <c r="D7" s="220">
        <v>36919550</v>
      </c>
      <c r="E7" s="220">
        <v>28071615</v>
      </c>
      <c r="F7" s="219">
        <f t="shared" si="0"/>
        <v>-23.965446491086706</v>
      </c>
      <c r="G7" s="221">
        <v>71484088</v>
      </c>
      <c r="H7" s="220">
        <v>71484088</v>
      </c>
      <c r="I7" s="220">
        <v>67527313</v>
      </c>
      <c r="J7" s="219">
        <f t="shared" si="1"/>
        <v>-5.535182878740786</v>
      </c>
      <c r="K7" s="227">
        <f t="shared" si="2"/>
        <v>1.9362123319487914</v>
      </c>
      <c r="L7" s="226">
        <f t="shared" si="3"/>
        <v>1.9362123319487914</v>
      </c>
      <c r="M7" s="226">
        <f t="shared" si="3"/>
        <v>2.4055371591552532</v>
      </c>
      <c r="N7" s="219">
        <f t="shared" si="4"/>
        <v>24.239326413859153</v>
      </c>
      <c r="O7" s="171"/>
    </row>
    <row r="8" spans="1:15" ht="12.75">
      <c r="A8" s="244"/>
      <c r="B8" s="51">
        <v>20096120</v>
      </c>
      <c r="C8" s="221"/>
      <c r="D8" s="220"/>
      <c r="E8" s="220"/>
      <c r="F8" s="219" t="str">
        <f t="shared" si="0"/>
        <v>--</v>
      </c>
      <c r="G8" s="221"/>
      <c r="H8" s="220"/>
      <c r="I8" s="220"/>
      <c r="J8" s="219" t="str">
        <f t="shared" si="1"/>
        <v>--</v>
      </c>
      <c r="K8" s="227" t="str">
        <f t="shared" si="2"/>
        <v>--</v>
      </c>
      <c r="L8" s="226" t="str">
        <f t="shared" si="3"/>
        <v>--</v>
      </c>
      <c r="M8" s="226" t="str">
        <f t="shared" si="3"/>
        <v>--</v>
      </c>
      <c r="N8" s="219" t="e">
        <f t="shared" si="4"/>
        <v>#VALUE!</v>
      </c>
      <c r="O8" s="171"/>
    </row>
    <row r="9" spans="1:15" ht="12" customHeight="1">
      <c r="A9" s="244"/>
      <c r="B9" s="51">
        <v>20096910</v>
      </c>
      <c r="C9" s="221"/>
      <c r="D9" s="220"/>
      <c r="E9" s="220"/>
      <c r="F9" s="219" t="str">
        <f t="shared" si="0"/>
        <v>--</v>
      </c>
      <c r="G9" s="221"/>
      <c r="H9" s="220"/>
      <c r="I9" s="220"/>
      <c r="J9" s="219" t="str">
        <f t="shared" si="1"/>
        <v>--</v>
      </c>
      <c r="K9" s="227" t="str">
        <f t="shared" si="2"/>
        <v>--</v>
      </c>
      <c r="L9" s="226" t="str">
        <f t="shared" si="3"/>
        <v>--</v>
      </c>
      <c r="M9" s="226" t="str">
        <f t="shared" si="3"/>
        <v>--</v>
      </c>
      <c r="N9" s="219" t="e">
        <f t="shared" si="4"/>
        <v>#VALUE!</v>
      </c>
      <c r="O9" s="171"/>
    </row>
    <row r="10" spans="1:15" ht="12.75">
      <c r="A10" s="244"/>
      <c r="B10" s="51">
        <v>20096920</v>
      </c>
      <c r="C10" s="221"/>
      <c r="D10" s="220"/>
      <c r="E10" s="220"/>
      <c r="F10" s="219" t="str">
        <f t="shared" si="0"/>
        <v>--</v>
      </c>
      <c r="G10" s="221"/>
      <c r="H10" s="220"/>
      <c r="I10" s="220"/>
      <c r="J10" s="219" t="str">
        <f t="shared" si="1"/>
        <v>--</v>
      </c>
      <c r="K10" s="227" t="str">
        <f t="shared" si="2"/>
        <v>--</v>
      </c>
      <c r="L10" s="226" t="str">
        <f t="shared" si="3"/>
        <v>--</v>
      </c>
      <c r="M10" s="226" t="str">
        <f t="shared" si="3"/>
        <v>--</v>
      </c>
      <c r="N10" s="219" t="e">
        <f t="shared" si="4"/>
        <v>#VALUE!</v>
      </c>
      <c r="O10" s="171"/>
    </row>
    <row r="11" spans="1:15" ht="12.75">
      <c r="A11" s="112" t="s">
        <v>156</v>
      </c>
      <c r="B11" s="51">
        <v>20098090</v>
      </c>
      <c r="C11" s="170">
        <v>3529949</v>
      </c>
      <c r="D11" s="158">
        <v>3529949</v>
      </c>
      <c r="E11" s="158">
        <v>5027715</v>
      </c>
      <c r="F11" s="169">
        <f t="shared" si="0"/>
        <v>42.43024474291273</v>
      </c>
      <c r="G11" s="170">
        <v>19716901</v>
      </c>
      <c r="H11" s="158">
        <v>19716901</v>
      </c>
      <c r="I11" s="158">
        <v>30107796</v>
      </c>
      <c r="J11" s="169">
        <f t="shared" si="1"/>
        <v>52.7004471950232</v>
      </c>
      <c r="K11" s="167">
        <f t="shared" si="2"/>
        <v>5.585605061149609</v>
      </c>
      <c r="L11" s="168">
        <f t="shared" si="3"/>
        <v>5.585605061149609</v>
      </c>
      <c r="M11" s="168">
        <f t="shared" si="3"/>
        <v>5.988365688985951</v>
      </c>
      <c r="N11" s="169">
        <f t="shared" si="4"/>
        <v>7.210689324200925</v>
      </c>
      <c r="O11" s="168"/>
    </row>
    <row r="12" spans="1:15" ht="12.75">
      <c r="A12" s="112" t="s">
        <v>158</v>
      </c>
      <c r="B12" s="51">
        <v>20098020</v>
      </c>
      <c r="C12" s="170">
        <v>814431</v>
      </c>
      <c r="D12" s="158">
        <v>814431</v>
      </c>
      <c r="E12" s="158">
        <v>1190174</v>
      </c>
      <c r="F12" s="169">
        <f t="shared" si="0"/>
        <v>46.13564562252665</v>
      </c>
      <c r="G12" s="170">
        <v>9153676</v>
      </c>
      <c r="H12" s="158">
        <v>9153676</v>
      </c>
      <c r="I12" s="158">
        <v>12857178</v>
      </c>
      <c r="J12" s="169">
        <f t="shared" si="1"/>
        <v>40.459177274791024</v>
      </c>
      <c r="K12" s="167">
        <f t="shared" si="2"/>
        <v>11.239351154364213</v>
      </c>
      <c r="L12" s="168">
        <f t="shared" si="3"/>
        <v>11.239351154364213</v>
      </c>
      <c r="M12" s="168">
        <f t="shared" si="3"/>
        <v>10.802771695567202</v>
      </c>
      <c r="N12" s="169">
        <f t="shared" si="4"/>
        <v>-3.8843831178589694</v>
      </c>
      <c r="O12" s="168"/>
    </row>
    <row r="13" spans="1:15" ht="12.75">
      <c r="A13" s="112" t="s">
        <v>157</v>
      </c>
      <c r="B13" s="51">
        <v>20098060</v>
      </c>
      <c r="C13" s="170">
        <v>6843424</v>
      </c>
      <c r="D13" s="158">
        <v>6843424</v>
      </c>
      <c r="E13" s="158">
        <v>6779771</v>
      </c>
      <c r="F13" s="169">
        <f t="shared" si="0"/>
        <v>-0.9301338043645968</v>
      </c>
      <c r="G13" s="170">
        <v>10698920</v>
      </c>
      <c r="H13" s="158">
        <v>10698920</v>
      </c>
      <c r="I13" s="158">
        <v>11472194</v>
      </c>
      <c r="J13" s="169">
        <f t="shared" si="1"/>
        <v>7.227589326773165</v>
      </c>
      <c r="K13" s="167">
        <f t="shared" si="2"/>
        <v>1.563386982890436</v>
      </c>
      <c r="L13" s="168">
        <f t="shared" si="3"/>
        <v>1.563386982890436</v>
      </c>
      <c r="M13" s="168">
        <f t="shared" si="3"/>
        <v>1.6921211645644079</v>
      </c>
      <c r="N13" s="169">
        <f t="shared" si="4"/>
        <v>8.23431326234816</v>
      </c>
      <c r="O13" s="168"/>
    </row>
    <row r="14" spans="1:15" ht="12.75">
      <c r="A14" s="112" t="s">
        <v>163</v>
      </c>
      <c r="B14" s="51">
        <v>20098070</v>
      </c>
      <c r="C14" s="170">
        <v>154061</v>
      </c>
      <c r="D14" s="158">
        <v>154061</v>
      </c>
      <c r="E14" s="158">
        <v>363708</v>
      </c>
      <c r="F14" s="169">
        <f t="shared" si="0"/>
        <v>136.08051356280956</v>
      </c>
      <c r="G14" s="170">
        <v>920742</v>
      </c>
      <c r="H14" s="158">
        <v>920742</v>
      </c>
      <c r="I14" s="158">
        <v>1937786</v>
      </c>
      <c r="J14" s="169">
        <f t="shared" si="1"/>
        <v>110.45917314513729</v>
      </c>
      <c r="K14" s="167">
        <f t="shared" si="2"/>
        <v>5.976476850078865</v>
      </c>
      <c r="L14" s="168">
        <f t="shared" si="3"/>
        <v>5.976476850078865</v>
      </c>
      <c r="M14" s="168">
        <f t="shared" si="3"/>
        <v>5.327861911203493</v>
      </c>
      <c r="N14" s="169">
        <f t="shared" si="4"/>
        <v>-10.852797645603085</v>
      </c>
      <c r="O14" s="168"/>
    </row>
    <row r="15" spans="1:15" ht="12.75">
      <c r="A15" s="112" t="s">
        <v>159</v>
      </c>
      <c r="B15" s="51">
        <v>20098030</v>
      </c>
      <c r="C15" s="170">
        <v>751227</v>
      </c>
      <c r="D15" s="158">
        <v>751227</v>
      </c>
      <c r="E15" s="158">
        <v>649494</v>
      </c>
      <c r="F15" s="169">
        <f t="shared" si="0"/>
        <v>-13.542244887364275</v>
      </c>
      <c r="G15" s="170">
        <v>1424094</v>
      </c>
      <c r="H15" s="158">
        <v>1424094</v>
      </c>
      <c r="I15" s="158">
        <v>1546166</v>
      </c>
      <c r="J15" s="169">
        <f t="shared" si="1"/>
        <v>8.571906067998313</v>
      </c>
      <c r="K15" s="167">
        <f t="shared" si="2"/>
        <v>1.8956906500964423</v>
      </c>
      <c r="L15" s="168">
        <f t="shared" si="3"/>
        <v>1.8956906500964423</v>
      </c>
      <c r="M15" s="168">
        <f t="shared" si="3"/>
        <v>2.380570105343544</v>
      </c>
      <c r="N15" s="169">
        <f t="shared" si="4"/>
        <v>25.577984215010694</v>
      </c>
      <c r="O15" s="168"/>
    </row>
    <row r="16" spans="1:15" ht="12.75">
      <c r="A16" s="112" t="s">
        <v>162</v>
      </c>
      <c r="B16" s="51">
        <v>20098050</v>
      </c>
      <c r="C16" s="170">
        <v>847991</v>
      </c>
      <c r="D16" s="158">
        <v>847991</v>
      </c>
      <c r="E16" s="158">
        <v>420717</v>
      </c>
      <c r="F16" s="169">
        <f t="shared" si="0"/>
        <v>-50.38661966931252</v>
      </c>
      <c r="G16" s="170">
        <v>1052362</v>
      </c>
      <c r="H16" s="158">
        <v>1052362</v>
      </c>
      <c r="I16" s="158">
        <v>830084</v>
      </c>
      <c r="J16" s="169">
        <f t="shared" si="1"/>
        <v>-21.121819297922194</v>
      </c>
      <c r="K16" s="167">
        <f t="shared" si="2"/>
        <v>1.2410060955835616</v>
      </c>
      <c r="L16" s="168">
        <f t="shared" si="3"/>
        <v>1.2410060955835616</v>
      </c>
      <c r="M16" s="168">
        <f t="shared" si="3"/>
        <v>1.9730222453573305</v>
      </c>
      <c r="N16" s="169">
        <f t="shared" si="4"/>
        <v>58.985701390092785</v>
      </c>
      <c r="O16" s="168"/>
    </row>
    <row r="17" spans="1:15" ht="12.75">
      <c r="A17" s="112" t="s">
        <v>160</v>
      </c>
      <c r="B17" s="51">
        <v>20098010</v>
      </c>
      <c r="C17" s="170">
        <v>296598</v>
      </c>
      <c r="D17" s="158">
        <v>296598</v>
      </c>
      <c r="E17" s="158">
        <v>92685</v>
      </c>
      <c r="F17" s="169">
        <f t="shared" si="0"/>
        <v>-68.75063216879413</v>
      </c>
      <c r="G17" s="170">
        <v>1278250</v>
      </c>
      <c r="H17" s="158">
        <v>1278250</v>
      </c>
      <c r="I17" s="158">
        <v>701832</v>
      </c>
      <c r="J17" s="169">
        <f t="shared" si="1"/>
        <v>-45.094308625073346</v>
      </c>
      <c r="K17" s="167">
        <f t="shared" si="2"/>
        <v>4.309705392484103</v>
      </c>
      <c r="L17" s="168">
        <f t="shared" si="3"/>
        <v>4.309705392484103</v>
      </c>
      <c r="M17" s="168">
        <f t="shared" si="3"/>
        <v>7.572228515941091</v>
      </c>
      <c r="N17" s="169">
        <f t="shared" si="4"/>
        <v>75.70176674133351</v>
      </c>
      <c r="O17" s="168"/>
    </row>
    <row r="18" spans="1:15" ht="12.75">
      <c r="A18" s="112" t="s">
        <v>161</v>
      </c>
      <c r="B18" s="51">
        <v>20098040</v>
      </c>
      <c r="C18" s="170">
        <v>752012</v>
      </c>
      <c r="D18" s="158">
        <v>752012</v>
      </c>
      <c r="E18" s="158">
        <v>141997</v>
      </c>
      <c r="F18" s="169">
        <f t="shared" si="0"/>
        <v>-81.11772152572033</v>
      </c>
      <c r="G18" s="170">
        <v>1168935</v>
      </c>
      <c r="H18" s="158">
        <v>1168935</v>
      </c>
      <c r="I18" s="158">
        <v>278244</v>
      </c>
      <c r="J18" s="169">
        <f t="shared" si="1"/>
        <v>-76.19679451808697</v>
      </c>
      <c r="K18" s="167">
        <f t="shared" si="2"/>
        <v>1.5544100360100637</v>
      </c>
      <c r="L18" s="168">
        <f t="shared" si="3"/>
        <v>1.5544100360100637</v>
      </c>
      <c r="M18" s="168">
        <f t="shared" si="3"/>
        <v>1.9595061867504242</v>
      </c>
      <c r="N18" s="169">
        <f t="shared" si="4"/>
        <v>26.06108693045892</v>
      </c>
      <c r="O18" s="168"/>
    </row>
    <row r="19" spans="1:15" s="154" customFormat="1" ht="12.75">
      <c r="A19" s="244" t="s">
        <v>167</v>
      </c>
      <c r="B19" s="157">
        <v>20091100</v>
      </c>
      <c r="C19" s="221">
        <v>70256</v>
      </c>
      <c r="D19" s="220">
        <v>70256</v>
      </c>
      <c r="E19" s="220">
        <v>53767</v>
      </c>
      <c r="F19" s="245">
        <f t="shared" si="0"/>
        <v>-23.46988157595081</v>
      </c>
      <c r="G19" s="221">
        <v>126933</v>
      </c>
      <c r="H19" s="220">
        <v>126933</v>
      </c>
      <c r="I19" s="220">
        <v>170660</v>
      </c>
      <c r="J19" s="245">
        <f t="shared" si="1"/>
        <v>34.44888248130904</v>
      </c>
      <c r="K19" s="246">
        <f t="shared" si="2"/>
        <v>1.8067211341380096</v>
      </c>
      <c r="L19" s="241">
        <f t="shared" si="3"/>
        <v>1.8067211341380096</v>
      </c>
      <c r="M19" s="241">
        <f t="shared" si="3"/>
        <v>3.174065876838953</v>
      </c>
      <c r="N19" s="245">
        <f t="shared" si="4"/>
        <v>75.68100670684336</v>
      </c>
      <c r="O19" s="172"/>
    </row>
    <row r="20" spans="1:15" s="154" customFormat="1" ht="12.75">
      <c r="A20" s="244"/>
      <c r="B20" s="51">
        <v>20091200</v>
      </c>
      <c r="C20" s="221"/>
      <c r="D20" s="220"/>
      <c r="E20" s="220"/>
      <c r="F20" s="245" t="str">
        <f t="shared" si="0"/>
        <v>--</v>
      </c>
      <c r="G20" s="221"/>
      <c r="H20" s="220"/>
      <c r="I20" s="220"/>
      <c r="J20" s="245" t="str">
        <f t="shared" si="1"/>
        <v>--</v>
      </c>
      <c r="K20" s="246" t="str">
        <f t="shared" si="2"/>
        <v>--</v>
      </c>
      <c r="L20" s="241" t="str">
        <f t="shared" si="3"/>
        <v>--</v>
      </c>
      <c r="M20" s="241" t="str">
        <f t="shared" si="3"/>
        <v>--</v>
      </c>
      <c r="N20" s="245" t="e">
        <f t="shared" si="4"/>
        <v>#VALUE!</v>
      </c>
      <c r="O20" s="172"/>
    </row>
    <row r="21" spans="1:15" s="154" customFormat="1" ht="12.75">
      <c r="A21" s="244"/>
      <c r="B21" s="51">
        <v>20091900</v>
      </c>
      <c r="C21" s="221"/>
      <c r="D21" s="220"/>
      <c r="E21" s="220"/>
      <c r="F21" s="245" t="str">
        <f t="shared" si="0"/>
        <v>--</v>
      </c>
      <c r="G21" s="221"/>
      <c r="H21" s="220"/>
      <c r="I21" s="220"/>
      <c r="J21" s="245" t="str">
        <f t="shared" si="1"/>
        <v>--</v>
      </c>
      <c r="K21" s="246" t="str">
        <f t="shared" si="2"/>
        <v>--</v>
      </c>
      <c r="L21" s="241" t="str">
        <f t="shared" si="3"/>
        <v>--</v>
      </c>
      <c r="M21" s="241" t="str">
        <f t="shared" si="3"/>
        <v>--</v>
      </c>
      <c r="N21" s="245" t="e">
        <f t="shared" si="4"/>
        <v>#VALUE!</v>
      </c>
      <c r="O21" s="172"/>
    </row>
    <row r="22" spans="1:15" ht="12.75">
      <c r="A22" s="244" t="s">
        <v>168</v>
      </c>
      <c r="B22" s="51">
        <v>20093100</v>
      </c>
      <c r="C22" s="221">
        <v>28803</v>
      </c>
      <c r="D22" s="220">
        <v>28803</v>
      </c>
      <c r="E22" s="220">
        <v>173824</v>
      </c>
      <c r="F22" s="219">
        <f t="shared" si="0"/>
        <v>503.49269173349995</v>
      </c>
      <c r="G22" s="221">
        <v>20491</v>
      </c>
      <c r="H22" s="220">
        <v>20491</v>
      </c>
      <c r="I22" s="220">
        <v>146775</v>
      </c>
      <c r="J22" s="219">
        <f t="shared" si="1"/>
        <v>616.29007857108</v>
      </c>
      <c r="K22" s="227">
        <f t="shared" si="2"/>
        <v>0.7114189494149915</v>
      </c>
      <c r="L22" s="226">
        <f t="shared" si="3"/>
        <v>0.7114189494149915</v>
      </c>
      <c r="M22" s="226">
        <f t="shared" si="3"/>
        <v>0.8443885769513991</v>
      </c>
      <c r="N22" s="219">
        <f t="shared" si="4"/>
        <v>18.690762685721296</v>
      </c>
      <c r="O22" s="171"/>
    </row>
    <row r="23" spans="1:15" ht="12.75">
      <c r="A23" s="244"/>
      <c r="B23" s="51">
        <v>20093900</v>
      </c>
      <c r="C23" s="221"/>
      <c r="D23" s="220"/>
      <c r="E23" s="220"/>
      <c r="F23" s="219" t="str">
        <f t="shared" si="0"/>
        <v>--</v>
      </c>
      <c r="G23" s="221"/>
      <c r="H23" s="220"/>
      <c r="I23" s="220"/>
      <c r="J23" s="219" t="str">
        <f t="shared" si="1"/>
        <v>--</v>
      </c>
      <c r="K23" s="227" t="str">
        <f t="shared" si="2"/>
        <v>--</v>
      </c>
      <c r="L23" s="226" t="str">
        <f t="shared" si="3"/>
        <v>--</v>
      </c>
      <c r="M23" s="226" t="str">
        <f t="shared" si="3"/>
        <v>--</v>
      </c>
      <c r="N23" s="219" t="e">
        <f t="shared" si="4"/>
        <v>#VALUE!</v>
      </c>
      <c r="O23" s="171"/>
    </row>
    <row r="24" spans="1:15" ht="12.75">
      <c r="A24" s="244" t="s">
        <v>165</v>
      </c>
      <c r="B24" s="51">
        <v>20094100</v>
      </c>
      <c r="C24" s="221">
        <v>40031</v>
      </c>
      <c r="D24" s="220">
        <v>40031</v>
      </c>
      <c r="E24" s="220">
        <v>19547</v>
      </c>
      <c r="F24" s="219">
        <f t="shared" si="0"/>
        <v>-51.17034298418726</v>
      </c>
      <c r="G24" s="221">
        <v>73107</v>
      </c>
      <c r="H24" s="220">
        <v>73107</v>
      </c>
      <c r="I24" s="220">
        <v>50541</v>
      </c>
      <c r="J24" s="219">
        <f t="shared" si="1"/>
        <v>-30.867085231236402</v>
      </c>
      <c r="K24" s="227">
        <f t="shared" si="2"/>
        <v>1.8262596487722016</v>
      </c>
      <c r="L24" s="226">
        <f t="shared" si="3"/>
        <v>1.8262596487722016</v>
      </c>
      <c r="M24" s="226">
        <f t="shared" si="3"/>
        <v>2.5856141607407785</v>
      </c>
      <c r="N24" s="219">
        <f t="shared" si="4"/>
        <v>41.579767284410664</v>
      </c>
      <c r="O24" s="171"/>
    </row>
    <row r="25" spans="1:15" ht="12.75">
      <c r="A25" s="244"/>
      <c r="B25" s="51">
        <v>20094900</v>
      </c>
      <c r="C25" s="221"/>
      <c r="D25" s="220"/>
      <c r="E25" s="220"/>
      <c r="F25" s="219" t="str">
        <f t="shared" si="0"/>
        <v>--</v>
      </c>
      <c r="G25" s="221"/>
      <c r="H25" s="220"/>
      <c r="I25" s="220"/>
      <c r="J25" s="219" t="str">
        <f t="shared" si="1"/>
        <v>--</v>
      </c>
      <c r="K25" s="227" t="str">
        <f t="shared" si="2"/>
        <v>--</v>
      </c>
      <c r="L25" s="226" t="str">
        <f t="shared" si="3"/>
        <v>--</v>
      </c>
      <c r="M25" s="226" t="str">
        <f t="shared" si="3"/>
        <v>--</v>
      </c>
      <c r="N25" s="219" t="e">
        <f t="shared" si="4"/>
        <v>#VALUE!</v>
      </c>
      <c r="O25" s="171"/>
    </row>
    <row r="26" spans="1:15" ht="12.75">
      <c r="A26" s="112" t="s">
        <v>164</v>
      </c>
      <c r="B26" s="51">
        <v>20099000</v>
      </c>
      <c r="C26" s="170">
        <v>42785</v>
      </c>
      <c r="D26" s="158">
        <v>42785</v>
      </c>
      <c r="E26" s="158">
        <v>12640</v>
      </c>
      <c r="F26" s="169">
        <f t="shared" si="0"/>
        <v>-70.4569358420007</v>
      </c>
      <c r="G26" s="170">
        <v>79336</v>
      </c>
      <c r="H26" s="158">
        <v>79336</v>
      </c>
      <c r="I26" s="158">
        <v>44519</v>
      </c>
      <c r="J26" s="169">
        <f t="shared" si="1"/>
        <v>-43.88549964707069</v>
      </c>
      <c r="K26" s="167">
        <f t="shared" si="2"/>
        <v>1.8542947294612597</v>
      </c>
      <c r="L26" s="168">
        <f t="shared" si="3"/>
        <v>1.8542947294612597</v>
      </c>
      <c r="M26" s="168">
        <f t="shared" si="3"/>
        <v>3.5220727848101268</v>
      </c>
      <c r="N26" s="169">
        <f t="shared" si="4"/>
        <v>89.94136848101905</v>
      </c>
      <c r="O26" s="168"/>
    </row>
    <row r="27" spans="1:15" ht="12.75">
      <c r="A27" s="112" t="s">
        <v>192</v>
      </c>
      <c r="B27" s="51">
        <v>20092900</v>
      </c>
      <c r="C27" s="170">
        <v>12190</v>
      </c>
      <c r="D27" s="158">
        <v>12190</v>
      </c>
      <c r="E27" s="158">
        <v>11660</v>
      </c>
      <c r="F27" s="169">
        <f t="shared" si="0"/>
        <v>-4.347826086956519</v>
      </c>
      <c r="G27" s="170">
        <v>27219</v>
      </c>
      <c r="H27" s="158">
        <v>27219</v>
      </c>
      <c r="I27" s="158">
        <v>27720</v>
      </c>
      <c r="J27" s="169">
        <f t="shared" si="1"/>
        <v>1.840626033285564</v>
      </c>
      <c r="K27" s="167">
        <f t="shared" si="2"/>
        <v>2.232895816242822</v>
      </c>
      <c r="L27" s="168">
        <f t="shared" si="3"/>
        <v>2.232895816242822</v>
      </c>
      <c r="M27" s="168">
        <f t="shared" si="3"/>
        <v>2.3773584905660377</v>
      </c>
      <c r="N27" s="169">
        <f t="shared" si="4"/>
        <v>6.469745398434923</v>
      </c>
      <c r="O27" s="168"/>
    </row>
    <row r="28" spans="1:15" ht="12.75">
      <c r="A28" s="95" t="s">
        <v>166</v>
      </c>
      <c r="B28" s="56">
        <v>20095000</v>
      </c>
      <c r="C28" s="46">
        <v>7528</v>
      </c>
      <c r="D28" s="135">
        <v>7528</v>
      </c>
      <c r="E28" s="135">
        <v>37</v>
      </c>
      <c r="F28" s="108">
        <f t="shared" si="0"/>
        <v>-99.50850159404888</v>
      </c>
      <c r="G28" s="46">
        <v>33344</v>
      </c>
      <c r="H28" s="135">
        <v>33344</v>
      </c>
      <c r="I28" s="135">
        <v>1154</v>
      </c>
      <c r="J28" s="108">
        <f t="shared" si="1"/>
        <v>-96.5391074856046</v>
      </c>
      <c r="K28" s="156">
        <f t="shared" si="2"/>
        <v>4.429330499468651</v>
      </c>
      <c r="L28" s="155">
        <f t="shared" si="3"/>
        <v>4.429330499468651</v>
      </c>
      <c r="M28" s="155">
        <f t="shared" si="3"/>
        <v>31.18918918918919</v>
      </c>
      <c r="N28" s="108">
        <f t="shared" si="4"/>
        <v>604.1513202261763</v>
      </c>
      <c r="O28" s="168"/>
    </row>
    <row r="29" spans="1:15" ht="12.75">
      <c r="A29" s="235" t="s">
        <v>46</v>
      </c>
      <c r="B29" s="236"/>
      <c r="C29" s="40">
        <v>88843154</v>
      </c>
      <c r="D29" s="41">
        <v>88843154</v>
      </c>
      <c r="E29" s="41">
        <v>98348353</v>
      </c>
      <c r="F29" s="109">
        <f t="shared" si="0"/>
        <v>10.69885362241867</v>
      </c>
      <c r="G29" s="40">
        <v>157104917</v>
      </c>
      <c r="H29" s="41">
        <v>157104917</v>
      </c>
      <c r="I29" s="41">
        <v>229355914</v>
      </c>
      <c r="J29" s="109">
        <f t="shared" si="1"/>
        <v>45.98901064312329</v>
      </c>
      <c r="K29" s="110">
        <f t="shared" si="2"/>
        <v>1.7683401582073504</v>
      </c>
      <c r="L29" s="111">
        <f t="shared" si="3"/>
        <v>1.7683401582073504</v>
      </c>
      <c r="M29" s="111">
        <f t="shared" si="3"/>
        <v>2.3320768167820765</v>
      </c>
      <c r="N29" s="109">
        <f t="shared" si="4"/>
        <v>31.879424100519916</v>
      </c>
      <c r="O29" s="168"/>
    </row>
    <row r="30" spans="1:15" ht="12.75">
      <c r="A30" s="208" t="s">
        <v>263</v>
      </c>
      <c r="B30" s="209"/>
      <c r="C30" s="210"/>
      <c r="D30" s="210"/>
      <c r="E30" s="210"/>
      <c r="F30" s="210"/>
      <c r="G30" s="210"/>
      <c r="H30" s="210"/>
      <c r="I30" s="210"/>
      <c r="J30" s="210"/>
      <c r="K30" s="210"/>
      <c r="L30" s="210"/>
      <c r="M30" s="210"/>
      <c r="N30" s="211"/>
      <c r="O30" s="176"/>
    </row>
  </sheetData>
  <sheetProtection/>
  <mergeCells count="73">
    <mergeCell ref="M24:M25"/>
    <mergeCell ref="L24:L25"/>
    <mergeCell ref="K24:K25"/>
    <mergeCell ref="J24:J25"/>
    <mergeCell ref="I24:I25"/>
    <mergeCell ref="H22:H23"/>
    <mergeCell ref="H24:H25"/>
    <mergeCell ref="M22:M23"/>
    <mergeCell ref="L22:L23"/>
    <mergeCell ref="K22:K23"/>
    <mergeCell ref="A29:B29"/>
    <mergeCell ref="A30:N30"/>
    <mergeCell ref="H19:H21"/>
    <mergeCell ref="G19:G21"/>
    <mergeCell ref="F19:F21"/>
    <mergeCell ref="E19:E21"/>
    <mergeCell ref="D19:D21"/>
    <mergeCell ref="C19:C21"/>
    <mergeCell ref="A19:A21"/>
    <mergeCell ref="N24:N25"/>
    <mergeCell ref="A1:N1"/>
    <mergeCell ref="A2:A3"/>
    <mergeCell ref="B2:B3"/>
    <mergeCell ref="C2:F2"/>
    <mergeCell ref="G2:J2"/>
    <mergeCell ref="K2:N2"/>
    <mergeCell ref="F24:F25"/>
    <mergeCell ref="E24:E25"/>
    <mergeCell ref="D24:D25"/>
    <mergeCell ref="C24:C25"/>
    <mergeCell ref="A24:A25"/>
    <mergeCell ref="G24:G25"/>
    <mergeCell ref="N19:N21"/>
    <mergeCell ref="M19:M21"/>
    <mergeCell ref="E22:E23"/>
    <mergeCell ref="D22:D23"/>
    <mergeCell ref="C22:C23"/>
    <mergeCell ref="A22:A23"/>
    <mergeCell ref="K19:K21"/>
    <mergeCell ref="J19:J21"/>
    <mergeCell ref="I19:I21"/>
    <mergeCell ref="N22:N23"/>
    <mergeCell ref="F22:F23"/>
    <mergeCell ref="I7:I10"/>
    <mergeCell ref="H7:H10"/>
    <mergeCell ref="G7:G10"/>
    <mergeCell ref="F7:F10"/>
    <mergeCell ref="H4:H6"/>
    <mergeCell ref="C4:C6"/>
    <mergeCell ref="A4:A6"/>
    <mergeCell ref="D7:D10"/>
    <mergeCell ref="C7:C10"/>
    <mergeCell ref="A7:A10"/>
    <mergeCell ref="F4:F6"/>
    <mergeCell ref="E4:E6"/>
    <mergeCell ref="D4:D6"/>
    <mergeCell ref="N7:N10"/>
    <mergeCell ref="M7:M10"/>
    <mergeCell ref="N4:N6"/>
    <mergeCell ref="M4:M6"/>
    <mergeCell ref="K4:K6"/>
    <mergeCell ref="G22:G23"/>
    <mergeCell ref="J22:J23"/>
    <mergeCell ref="I22:I23"/>
    <mergeCell ref="L19:L21"/>
    <mergeCell ref="I4:I6"/>
    <mergeCell ref="J4:J6"/>
    <mergeCell ref="E7:E10"/>
    <mergeCell ref="L7:L10"/>
    <mergeCell ref="K7:K10"/>
    <mergeCell ref="J7:J10"/>
    <mergeCell ref="G4:G6"/>
    <mergeCell ref="L4:L6"/>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3">
      <selection activeCell="A1" sqref="A1:N40"/>
    </sheetView>
  </sheetViews>
  <sheetFormatPr defaultColWidth="11.421875" defaultRowHeight="15"/>
  <cols>
    <col min="1" max="1" width="43.8515625" style="58" customWidth="1"/>
    <col min="2" max="2" width="9.8515625" style="49" customWidth="1"/>
    <col min="3" max="5" width="11.00390625" style="49" customWidth="1"/>
    <col min="6" max="6" width="7.8515625" style="49" customWidth="1"/>
    <col min="7" max="9" width="11.00390625" style="49" customWidth="1"/>
    <col min="10" max="10" width="7.8515625" style="49" customWidth="1"/>
    <col min="11" max="13" width="7.421875" style="49" customWidth="1"/>
    <col min="14" max="14" width="7.8515625" style="49" customWidth="1"/>
    <col min="15" max="16384" width="11.421875" style="49" customWidth="1"/>
  </cols>
  <sheetData>
    <row r="1" spans="1:14" ht="12.75">
      <c r="A1" s="198" t="s">
        <v>169</v>
      </c>
      <c r="B1" s="199"/>
      <c r="C1" s="199"/>
      <c r="D1" s="199"/>
      <c r="E1" s="199"/>
      <c r="F1" s="199"/>
      <c r="G1" s="199"/>
      <c r="H1" s="199"/>
      <c r="I1" s="199"/>
      <c r="J1" s="199"/>
      <c r="K1" s="199"/>
      <c r="L1" s="199"/>
      <c r="M1" s="199"/>
      <c r="N1" s="200"/>
    </row>
    <row r="2" spans="1:14" ht="12.75">
      <c r="A2" s="233" t="s">
        <v>50</v>
      </c>
      <c r="B2" s="214" t="s">
        <v>51</v>
      </c>
      <c r="C2" s="202" t="s">
        <v>38</v>
      </c>
      <c r="D2" s="202"/>
      <c r="E2" s="202"/>
      <c r="F2" s="202"/>
      <c r="G2" s="202" t="s">
        <v>48</v>
      </c>
      <c r="H2" s="202"/>
      <c r="I2" s="202"/>
      <c r="J2" s="202"/>
      <c r="K2" s="202" t="s">
        <v>52</v>
      </c>
      <c r="L2" s="202"/>
      <c r="M2" s="202"/>
      <c r="N2" s="202"/>
    </row>
    <row r="3" spans="1:14" ht="25.5">
      <c r="A3" s="233"/>
      <c r="B3" s="215"/>
      <c r="C3" s="182">
        <v>2010</v>
      </c>
      <c r="D3" s="101" t="s">
        <v>260</v>
      </c>
      <c r="E3" s="101" t="s">
        <v>261</v>
      </c>
      <c r="F3" s="181" t="s">
        <v>264</v>
      </c>
      <c r="G3" s="182">
        <v>2010</v>
      </c>
      <c r="H3" s="101" t="s">
        <v>260</v>
      </c>
      <c r="I3" s="101" t="s">
        <v>261</v>
      </c>
      <c r="J3" s="181" t="s">
        <v>264</v>
      </c>
      <c r="K3" s="182">
        <v>2010</v>
      </c>
      <c r="L3" s="101" t="s">
        <v>260</v>
      </c>
      <c r="M3" s="101" t="s">
        <v>261</v>
      </c>
      <c r="N3" s="181" t="s">
        <v>264</v>
      </c>
    </row>
    <row r="4" spans="1:14" ht="12.75">
      <c r="A4" s="119" t="s">
        <v>258</v>
      </c>
      <c r="B4" s="122">
        <v>8119090</v>
      </c>
      <c r="C4" s="161">
        <v>1791426</v>
      </c>
      <c r="D4" s="162">
        <v>1791426</v>
      </c>
      <c r="E4" s="162">
        <v>2719238</v>
      </c>
      <c r="F4" s="75">
        <f aca="true" t="shared" si="0" ref="F4:F26">IF(D4=0,"--",100*(E4/D4-1))</f>
        <v>51.791812779316594</v>
      </c>
      <c r="G4" s="161">
        <v>2939173</v>
      </c>
      <c r="H4" s="162">
        <v>2939173</v>
      </c>
      <c r="I4" s="162">
        <v>4667793</v>
      </c>
      <c r="J4" s="75">
        <f aca="true" t="shared" si="1" ref="J4:J26">IF(H4=0,"--",100*(I4/H4-1))</f>
        <v>58.81314233629664</v>
      </c>
      <c r="K4" s="113">
        <f aca="true" t="shared" si="2" ref="K4:K26">IF(C4=0,"--",G4/C4)</f>
        <v>1.640689037671665</v>
      </c>
      <c r="L4" s="114">
        <f aca="true" t="shared" si="3" ref="L4:M26">IF(D4=0,"--",H4/D4)</f>
        <v>1.640689037671665</v>
      </c>
      <c r="M4" s="114">
        <f t="shared" si="3"/>
        <v>1.7165812628390749</v>
      </c>
      <c r="N4" s="75">
        <f aca="true" t="shared" si="4" ref="N4:N26">100*(M4/L4-1)</f>
        <v>4.625631269841968</v>
      </c>
    </row>
    <row r="5" spans="1:14" ht="12.75">
      <c r="A5" s="120" t="s">
        <v>62</v>
      </c>
      <c r="B5" s="123">
        <v>7104000</v>
      </c>
      <c r="C5" s="65">
        <v>3773965</v>
      </c>
      <c r="D5" s="160">
        <v>3773965</v>
      </c>
      <c r="E5" s="160">
        <v>2948529</v>
      </c>
      <c r="F5" s="67">
        <f t="shared" si="0"/>
        <v>-21.871850957812278</v>
      </c>
      <c r="G5" s="65">
        <v>3698026</v>
      </c>
      <c r="H5" s="160">
        <v>3698026</v>
      </c>
      <c r="I5" s="160">
        <v>3456344</v>
      </c>
      <c r="J5" s="67">
        <f t="shared" si="1"/>
        <v>-6.535432687601439</v>
      </c>
      <c r="K5" s="115">
        <f t="shared" si="2"/>
        <v>0.979878191769134</v>
      </c>
      <c r="L5" s="76">
        <f t="shared" si="3"/>
        <v>0.979878191769134</v>
      </c>
      <c r="M5" s="76">
        <f t="shared" si="3"/>
        <v>1.1722265577174245</v>
      </c>
      <c r="N5" s="67">
        <f t="shared" si="4"/>
        <v>19.629824152021634</v>
      </c>
    </row>
    <row r="6" spans="1:14" ht="12.75">
      <c r="A6" s="120" t="s">
        <v>63</v>
      </c>
      <c r="B6" s="123">
        <v>7108090</v>
      </c>
      <c r="C6" s="65">
        <v>543460</v>
      </c>
      <c r="D6" s="160">
        <v>543460</v>
      </c>
      <c r="E6" s="160">
        <v>1130856</v>
      </c>
      <c r="F6" s="67">
        <f t="shared" si="0"/>
        <v>108.08449563905347</v>
      </c>
      <c r="G6" s="65">
        <v>521668</v>
      </c>
      <c r="H6" s="160">
        <v>521668</v>
      </c>
      <c r="I6" s="160">
        <v>1362834</v>
      </c>
      <c r="J6" s="67">
        <f t="shared" si="1"/>
        <v>161.24546646526144</v>
      </c>
      <c r="K6" s="115">
        <f t="shared" si="2"/>
        <v>0.9599013726861223</v>
      </c>
      <c r="L6" s="76">
        <f t="shared" si="3"/>
        <v>0.9599013726861223</v>
      </c>
      <c r="M6" s="76">
        <f t="shared" si="3"/>
        <v>1.2051348712833465</v>
      </c>
      <c r="N6" s="67">
        <f t="shared" si="4"/>
        <v>25.547780800748264</v>
      </c>
    </row>
    <row r="7" spans="1:14" ht="12.75">
      <c r="A7" s="120" t="s">
        <v>66</v>
      </c>
      <c r="B7" s="123">
        <v>7102100</v>
      </c>
      <c r="C7" s="65">
        <v>1020204</v>
      </c>
      <c r="D7" s="160">
        <v>1020204</v>
      </c>
      <c r="E7" s="160">
        <v>997923</v>
      </c>
      <c r="F7" s="67">
        <f t="shared" si="0"/>
        <v>-2.1839749697119437</v>
      </c>
      <c r="G7" s="65">
        <v>1090970</v>
      </c>
      <c r="H7" s="160">
        <v>1090970</v>
      </c>
      <c r="I7" s="160">
        <v>1187746</v>
      </c>
      <c r="J7" s="67">
        <f t="shared" si="1"/>
        <v>8.87063805604187</v>
      </c>
      <c r="K7" s="115">
        <f t="shared" si="2"/>
        <v>1.0693645584608569</v>
      </c>
      <c r="L7" s="76">
        <f t="shared" si="3"/>
        <v>1.0693645584608569</v>
      </c>
      <c r="M7" s="76">
        <f t="shared" si="3"/>
        <v>1.1902180829583044</v>
      </c>
      <c r="N7" s="67">
        <f t="shared" si="4"/>
        <v>11.30143350471544</v>
      </c>
    </row>
    <row r="8" spans="1:14" ht="12.75">
      <c r="A8" s="120" t="s">
        <v>73</v>
      </c>
      <c r="B8" s="123">
        <v>7102200</v>
      </c>
      <c r="C8" s="65">
        <v>559259</v>
      </c>
      <c r="D8" s="160">
        <v>559259</v>
      </c>
      <c r="E8" s="160">
        <v>1028361</v>
      </c>
      <c r="F8" s="67">
        <f t="shared" si="0"/>
        <v>83.87920444731331</v>
      </c>
      <c r="G8" s="65">
        <v>608584</v>
      </c>
      <c r="H8" s="160">
        <v>608584</v>
      </c>
      <c r="I8" s="160">
        <v>1133950</v>
      </c>
      <c r="J8" s="67">
        <f t="shared" si="1"/>
        <v>86.32596321953913</v>
      </c>
      <c r="K8" s="115">
        <f t="shared" si="2"/>
        <v>1.0881970607536042</v>
      </c>
      <c r="L8" s="76">
        <f t="shared" si="3"/>
        <v>1.0881970607536042</v>
      </c>
      <c r="M8" s="76">
        <f t="shared" si="3"/>
        <v>1.1026769782206831</v>
      </c>
      <c r="N8" s="67">
        <f t="shared" si="4"/>
        <v>1.3306337601253215</v>
      </c>
    </row>
    <row r="9" spans="1:14" ht="12.75">
      <c r="A9" s="120" t="s">
        <v>55</v>
      </c>
      <c r="B9" s="123">
        <v>8119010</v>
      </c>
      <c r="C9" s="65">
        <v>800859</v>
      </c>
      <c r="D9" s="160">
        <v>800859</v>
      </c>
      <c r="E9" s="160">
        <v>414306</v>
      </c>
      <c r="F9" s="67">
        <f t="shared" si="0"/>
        <v>-48.26729798878454</v>
      </c>
      <c r="G9" s="65">
        <v>1860623</v>
      </c>
      <c r="H9" s="160">
        <v>1860623</v>
      </c>
      <c r="I9" s="160">
        <v>1016749</v>
      </c>
      <c r="J9" s="67">
        <f t="shared" si="1"/>
        <v>-45.35437861404487</v>
      </c>
      <c r="K9" s="115">
        <f t="shared" si="2"/>
        <v>2.323284123672207</v>
      </c>
      <c r="L9" s="76">
        <f t="shared" si="3"/>
        <v>2.323284123672207</v>
      </c>
      <c r="M9" s="76">
        <f t="shared" si="3"/>
        <v>2.454101557785791</v>
      </c>
      <c r="N9" s="67">
        <f t="shared" si="4"/>
        <v>5.630711835055835</v>
      </c>
    </row>
    <row r="10" spans="1:14" ht="12.75">
      <c r="A10" s="120" t="s">
        <v>54</v>
      </c>
      <c r="B10" s="123">
        <v>8111000</v>
      </c>
      <c r="C10" s="65">
        <v>445532</v>
      </c>
      <c r="D10" s="160">
        <v>445532</v>
      </c>
      <c r="E10" s="160">
        <v>351344</v>
      </c>
      <c r="F10" s="67">
        <f t="shared" si="0"/>
        <v>-21.140569027589486</v>
      </c>
      <c r="G10" s="65">
        <v>673578</v>
      </c>
      <c r="H10" s="160">
        <v>673578</v>
      </c>
      <c r="I10" s="160">
        <v>772454</v>
      </c>
      <c r="J10" s="67">
        <f t="shared" si="1"/>
        <v>14.679220520860238</v>
      </c>
      <c r="K10" s="115">
        <f t="shared" si="2"/>
        <v>1.511851000601528</v>
      </c>
      <c r="L10" s="76">
        <f t="shared" si="3"/>
        <v>1.511851000601528</v>
      </c>
      <c r="M10" s="76">
        <f t="shared" si="3"/>
        <v>2.198568923903639</v>
      </c>
      <c r="N10" s="67">
        <f t="shared" si="4"/>
        <v>45.42232819430505</v>
      </c>
    </row>
    <row r="11" spans="1:14" ht="12.75">
      <c r="A11" s="120" t="s">
        <v>57</v>
      </c>
      <c r="B11" s="123">
        <v>7108040</v>
      </c>
      <c r="C11" s="65">
        <v>1890</v>
      </c>
      <c r="D11" s="163">
        <v>1890</v>
      </c>
      <c r="E11" s="160">
        <v>177366</v>
      </c>
      <c r="F11" s="87">
        <f t="shared" si="0"/>
        <v>9284.444444444445</v>
      </c>
      <c r="G11" s="65">
        <v>4922</v>
      </c>
      <c r="H11" s="163">
        <v>4922</v>
      </c>
      <c r="I11" s="160">
        <v>633161</v>
      </c>
      <c r="J11" s="87">
        <f t="shared" si="1"/>
        <v>12763.896789922797</v>
      </c>
      <c r="K11" s="115">
        <f t="shared" si="2"/>
        <v>2.6042328042328045</v>
      </c>
      <c r="L11" s="117">
        <f t="shared" si="3"/>
        <v>2.6042328042328045</v>
      </c>
      <c r="M11" s="76">
        <f t="shared" si="3"/>
        <v>3.569799172332916</v>
      </c>
      <c r="N11" s="87">
        <f t="shared" si="4"/>
        <v>37.07680690185313</v>
      </c>
    </row>
    <row r="12" spans="1:14" ht="12.75">
      <c r="A12" s="120" t="s">
        <v>69</v>
      </c>
      <c r="B12" s="123">
        <v>8119030</v>
      </c>
      <c r="C12" s="65">
        <v>152034</v>
      </c>
      <c r="D12" s="160">
        <v>152034</v>
      </c>
      <c r="E12" s="160">
        <v>220920</v>
      </c>
      <c r="F12" s="67">
        <f t="shared" si="0"/>
        <v>45.309601799597466</v>
      </c>
      <c r="G12" s="65">
        <v>290292</v>
      </c>
      <c r="H12" s="160">
        <v>290292</v>
      </c>
      <c r="I12" s="160">
        <v>352779</v>
      </c>
      <c r="J12" s="67">
        <f t="shared" si="1"/>
        <v>21.5255673597619</v>
      </c>
      <c r="K12" s="115">
        <f t="shared" si="2"/>
        <v>1.9093886893721141</v>
      </c>
      <c r="L12" s="76">
        <f t="shared" si="3"/>
        <v>1.9093886893721141</v>
      </c>
      <c r="M12" s="76">
        <f t="shared" si="3"/>
        <v>1.5968631178707224</v>
      </c>
      <c r="N12" s="67">
        <f t="shared" si="4"/>
        <v>-16.367834021482707</v>
      </c>
    </row>
    <row r="13" spans="1:14" ht="12.75">
      <c r="A13" s="120" t="s">
        <v>59</v>
      </c>
      <c r="B13" s="123">
        <v>7109000</v>
      </c>
      <c r="C13" s="65">
        <v>723329</v>
      </c>
      <c r="D13" s="160">
        <v>723329</v>
      </c>
      <c r="E13" s="160">
        <v>245555</v>
      </c>
      <c r="F13" s="67">
        <f t="shared" si="0"/>
        <v>-66.05210077295393</v>
      </c>
      <c r="G13" s="65">
        <v>862299</v>
      </c>
      <c r="H13" s="160">
        <v>862299</v>
      </c>
      <c r="I13" s="160">
        <v>314742</v>
      </c>
      <c r="J13" s="67">
        <f t="shared" si="1"/>
        <v>-63.49966774865795</v>
      </c>
      <c r="K13" s="115">
        <f t="shared" si="2"/>
        <v>1.1921255749458406</v>
      </c>
      <c r="L13" s="76">
        <f t="shared" si="3"/>
        <v>1.1921255749458406</v>
      </c>
      <c r="M13" s="76">
        <f t="shared" si="3"/>
        <v>1.2817576510354096</v>
      </c>
      <c r="N13" s="67">
        <f t="shared" si="4"/>
        <v>7.518677392156525</v>
      </c>
    </row>
    <row r="14" spans="1:14" s="159" customFormat="1" ht="15">
      <c r="A14" s="120" t="s">
        <v>60</v>
      </c>
      <c r="B14" s="123">
        <v>7108030</v>
      </c>
      <c r="C14" s="170">
        <v>51677</v>
      </c>
      <c r="D14" s="158">
        <v>51677</v>
      </c>
      <c r="E14" s="158">
        <v>184774</v>
      </c>
      <c r="F14" s="67">
        <f t="shared" si="0"/>
        <v>257.5555856570621</v>
      </c>
      <c r="G14" s="170">
        <v>77390</v>
      </c>
      <c r="H14" s="158">
        <v>77390</v>
      </c>
      <c r="I14" s="158">
        <v>278923</v>
      </c>
      <c r="J14" s="147">
        <f t="shared" si="1"/>
        <v>260.41219795839254</v>
      </c>
      <c r="K14" s="148">
        <f t="shared" si="2"/>
        <v>1.4975714534512452</v>
      </c>
      <c r="L14" s="166">
        <f t="shared" si="3"/>
        <v>1.4975714534512452</v>
      </c>
      <c r="M14" s="166">
        <f t="shared" si="3"/>
        <v>1.5095359736759502</v>
      </c>
      <c r="N14" s="149">
        <f t="shared" si="4"/>
        <v>0.7989281711488383</v>
      </c>
    </row>
    <row r="15" spans="1:14" ht="12.75">
      <c r="A15" s="120" t="s">
        <v>56</v>
      </c>
      <c r="B15" s="123">
        <v>8112010</v>
      </c>
      <c r="C15" s="65">
        <v>21770</v>
      </c>
      <c r="D15" s="160">
        <v>21770</v>
      </c>
      <c r="E15" s="160">
        <v>120000</v>
      </c>
      <c r="F15" s="67">
        <f t="shared" si="0"/>
        <v>451.21727147450616</v>
      </c>
      <c r="G15" s="65">
        <v>47149</v>
      </c>
      <c r="H15" s="160">
        <v>47149</v>
      </c>
      <c r="I15" s="160">
        <v>171054</v>
      </c>
      <c r="J15" s="67">
        <f t="shared" si="1"/>
        <v>262.79454495323336</v>
      </c>
      <c r="K15" s="115">
        <f t="shared" si="2"/>
        <v>2.1657785943959578</v>
      </c>
      <c r="L15" s="76">
        <f t="shared" si="3"/>
        <v>2.1657785943959578</v>
      </c>
      <c r="M15" s="76">
        <f t="shared" si="3"/>
        <v>1.42545</v>
      </c>
      <c r="N15" s="67">
        <f t="shared" si="4"/>
        <v>-34.183022969734246</v>
      </c>
    </row>
    <row r="16" spans="1:14" ht="12.75">
      <c r="A16" s="120" t="s">
        <v>61</v>
      </c>
      <c r="B16" s="123">
        <v>8112090</v>
      </c>
      <c r="C16" s="65">
        <v>46000</v>
      </c>
      <c r="D16" s="160">
        <v>46000</v>
      </c>
      <c r="E16" s="160">
        <v>64450</v>
      </c>
      <c r="F16" s="67">
        <f t="shared" si="0"/>
        <v>40.10869565217392</v>
      </c>
      <c r="G16" s="65">
        <v>60630</v>
      </c>
      <c r="H16" s="160">
        <v>60630</v>
      </c>
      <c r="I16" s="160">
        <v>125361</v>
      </c>
      <c r="J16" s="67">
        <f t="shared" si="1"/>
        <v>106.76397822859971</v>
      </c>
      <c r="K16" s="115">
        <f t="shared" si="2"/>
        <v>1.3180434782608696</v>
      </c>
      <c r="L16" s="76">
        <f t="shared" si="3"/>
        <v>1.3180434782608696</v>
      </c>
      <c r="M16" s="76">
        <f t="shared" si="3"/>
        <v>1.945089216446858</v>
      </c>
      <c r="N16" s="67">
        <f t="shared" si="4"/>
        <v>47.57397980629303</v>
      </c>
    </row>
    <row r="17" spans="1:14" ht="12.75">
      <c r="A17" s="120" t="s">
        <v>71</v>
      </c>
      <c r="B17" s="123">
        <v>7108020</v>
      </c>
      <c r="C17" s="65">
        <v>129587</v>
      </c>
      <c r="D17" s="160">
        <v>129587</v>
      </c>
      <c r="E17" s="160">
        <v>84142</v>
      </c>
      <c r="F17" s="67">
        <f t="shared" si="0"/>
        <v>-35.06910415396606</v>
      </c>
      <c r="G17" s="65">
        <v>140573</v>
      </c>
      <c r="H17" s="160">
        <v>140573</v>
      </c>
      <c r="I17" s="160">
        <v>91811</v>
      </c>
      <c r="J17" s="67">
        <f t="shared" si="1"/>
        <v>-34.68802686148834</v>
      </c>
      <c r="K17" s="115">
        <f t="shared" si="2"/>
        <v>1.0847770223865048</v>
      </c>
      <c r="L17" s="76">
        <f t="shared" si="3"/>
        <v>1.0847770223865048</v>
      </c>
      <c r="M17" s="76">
        <f t="shared" si="3"/>
        <v>1.0911435430581635</v>
      </c>
      <c r="N17" s="67">
        <f t="shared" si="4"/>
        <v>0.5868967115151946</v>
      </c>
    </row>
    <row r="18" spans="1:14" ht="12.75">
      <c r="A18" s="120" t="s">
        <v>74</v>
      </c>
      <c r="B18" s="123">
        <v>7108010</v>
      </c>
      <c r="C18" s="65">
        <v>8000</v>
      </c>
      <c r="D18" s="160">
        <v>8000</v>
      </c>
      <c r="E18" s="160">
        <v>84077</v>
      </c>
      <c r="F18" s="67">
        <f t="shared" si="0"/>
        <v>950.9625</v>
      </c>
      <c r="G18" s="65">
        <v>5855</v>
      </c>
      <c r="H18" s="160">
        <v>5855</v>
      </c>
      <c r="I18" s="160">
        <v>85340</v>
      </c>
      <c r="J18" s="67">
        <f t="shared" si="1"/>
        <v>1357.5576430401366</v>
      </c>
      <c r="K18" s="115">
        <f t="shared" si="2"/>
        <v>0.731875</v>
      </c>
      <c r="L18" s="76">
        <f t="shared" si="3"/>
        <v>0.731875</v>
      </c>
      <c r="M18" s="76">
        <f t="shared" si="3"/>
        <v>1.0150219441702248</v>
      </c>
      <c r="N18" s="67">
        <f t="shared" si="4"/>
        <v>38.68788306339537</v>
      </c>
    </row>
    <row r="19" spans="1:14" ht="12.75">
      <c r="A19" s="120" t="s">
        <v>70</v>
      </c>
      <c r="B19" s="123">
        <v>7103000</v>
      </c>
      <c r="C19" s="65">
        <v>303195</v>
      </c>
      <c r="D19" s="160">
        <v>303195</v>
      </c>
      <c r="E19" s="160">
        <v>61186</v>
      </c>
      <c r="F19" s="67">
        <f t="shared" si="0"/>
        <v>-79.81958805389272</v>
      </c>
      <c r="G19" s="65">
        <v>310993</v>
      </c>
      <c r="H19" s="160">
        <v>310993</v>
      </c>
      <c r="I19" s="160">
        <v>82804</v>
      </c>
      <c r="J19" s="67">
        <f t="shared" si="1"/>
        <v>-73.37432032232236</v>
      </c>
      <c r="K19" s="115">
        <f t="shared" si="2"/>
        <v>1.0257194214944179</v>
      </c>
      <c r="L19" s="76">
        <f t="shared" si="3"/>
        <v>1.0257194214944179</v>
      </c>
      <c r="M19" s="76">
        <f t="shared" si="3"/>
        <v>1.3533161180662243</v>
      </c>
      <c r="N19" s="67">
        <f t="shared" si="4"/>
        <v>31.938236686063306</v>
      </c>
    </row>
    <row r="20" spans="1:14" ht="12.75">
      <c r="A20" s="120" t="s">
        <v>67</v>
      </c>
      <c r="B20" s="123">
        <v>7102910</v>
      </c>
      <c r="C20" s="65">
        <v>80181</v>
      </c>
      <c r="D20" s="160">
        <v>80181</v>
      </c>
      <c r="E20" s="160">
        <v>47004</v>
      </c>
      <c r="F20" s="67">
        <f t="shared" si="0"/>
        <v>-41.37763310509971</v>
      </c>
      <c r="G20" s="65">
        <v>84360</v>
      </c>
      <c r="H20" s="160">
        <v>84360</v>
      </c>
      <c r="I20" s="160">
        <v>58963</v>
      </c>
      <c r="J20" s="67">
        <f t="shared" si="1"/>
        <v>-30.105500237079184</v>
      </c>
      <c r="K20" s="115">
        <f t="shared" si="2"/>
        <v>1.052119579451491</v>
      </c>
      <c r="L20" s="76">
        <f t="shared" si="3"/>
        <v>1.052119579451491</v>
      </c>
      <c r="M20" s="76">
        <f t="shared" si="3"/>
        <v>1.2544251553059313</v>
      </c>
      <c r="N20" s="67">
        <f t="shared" si="4"/>
        <v>19.22838238215372</v>
      </c>
    </row>
    <row r="21" spans="1:14" ht="12.75">
      <c r="A21" s="120" t="s">
        <v>76</v>
      </c>
      <c r="B21" s="123">
        <v>7101000</v>
      </c>
      <c r="C21" s="65">
        <v>85650</v>
      </c>
      <c r="D21" s="160">
        <v>85650</v>
      </c>
      <c r="E21" s="160">
        <v>38894</v>
      </c>
      <c r="F21" s="67">
        <f t="shared" si="0"/>
        <v>-54.58960887332166</v>
      </c>
      <c r="G21" s="65">
        <v>93023</v>
      </c>
      <c r="H21" s="160">
        <v>93023</v>
      </c>
      <c r="I21" s="160">
        <v>42445</v>
      </c>
      <c r="J21" s="67">
        <f t="shared" si="1"/>
        <v>-54.371499521623676</v>
      </c>
      <c r="K21" s="115">
        <f t="shared" si="2"/>
        <v>1.086082895504962</v>
      </c>
      <c r="L21" s="76">
        <f t="shared" si="3"/>
        <v>1.086082895504962</v>
      </c>
      <c r="M21" s="76">
        <f t="shared" si="3"/>
        <v>1.0912994292178742</v>
      </c>
      <c r="N21" s="67">
        <f t="shared" si="4"/>
        <v>0.4803071417938787</v>
      </c>
    </row>
    <row r="22" spans="1:14" ht="12.75">
      <c r="A22" s="120" t="s">
        <v>75</v>
      </c>
      <c r="B22" s="123">
        <v>7102990</v>
      </c>
      <c r="C22" s="65">
        <v>19034</v>
      </c>
      <c r="D22" s="160">
        <v>19034</v>
      </c>
      <c r="E22" s="160">
        <v>13054</v>
      </c>
      <c r="F22" s="67">
        <f t="shared" si="0"/>
        <v>-31.417463486392773</v>
      </c>
      <c r="G22" s="65">
        <v>21678</v>
      </c>
      <c r="H22" s="160">
        <v>21678</v>
      </c>
      <c r="I22" s="160">
        <v>15260</v>
      </c>
      <c r="J22" s="67">
        <f t="shared" si="1"/>
        <v>-29.606052218839373</v>
      </c>
      <c r="K22" s="115">
        <f t="shared" si="2"/>
        <v>1.138909320163917</v>
      </c>
      <c r="L22" s="76">
        <f t="shared" si="3"/>
        <v>1.138909320163917</v>
      </c>
      <c r="M22" s="76">
        <f t="shared" si="3"/>
        <v>1.1689903477861192</v>
      </c>
      <c r="N22" s="67">
        <f t="shared" si="4"/>
        <v>2.6412135794861014</v>
      </c>
    </row>
    <row r="23" spans="1:14" ht="12.75">
      <c r="A23" s="120" t="s">
        <v>72</v>
      </c>
      <c r="B23" s="123">
        <v>8119050</v>
      </c>
      <c r="C23" s="88">
        <v>0</v>
      </c>
      <c r="D23" s="163">
        <v>0</v>
      </c>
      <c r="E23" s="160">
        <v>10</v>
      </c>
      <c r="F23" s="87" t="str">
        <f t="shared" si="0"/>
        <v>--</v>
      </c>
      <c r="G23" s="88">
        <v>0</v>
      </c>
      <c r="H23" s="163">
        <v>0</v>
      </c>
      <c r="I23" s="160">
        <v>1123</v>
      </c>
      <c r="J23" s="87" t="str">
        <f t="shared" si="1"/>
        <v>--</v>
      </c>
      <c r="K23" s="116" t="str">
        <f t="shared" si="2"/>
        <v>--</v>
      </c>
      <c r="L23" s="117" t="str">
        <f t="shared" si="3"/>
        <v>--</v>
      </c>
      <c r="M23" s="76">
        <f t="shared" si="3"/>
        <v>112.3</v>
      </c>
      <c r="N23" s="91" t="s">
        <v>106</v>
      </c>
    </row>
    <row r="24" spans="1:14" s="133" customFormat="1" ht="12.75">
      <c r="A24" s="120" t="s">
        <v>68</v>
      </c>
      <c r="B24" s="123">
        <v>8119020</v>
      </c>
      <c r="C24" s="65">
        <v>48000</v>
      </c>
      <c r="D24" s="160">
        <v>48000</v>
      </c>
      <c r="E24" s="160">
        <v>0</v>
      </c>
      <c r="F24" s="67">
        <f t="shared" si="0"/>
        <v>-100</v>
      </c>
      <c r="G24" s="65">
        <v>56390</v>
      </c>
      <c r="H24" s="160">
        <v>56390</v>
      </c>
      <c r="I24" s="160">
        <v>0</v>
      </c>
      <c r="J24" s="67">
        <f t="shared" si="1"/>
        <v>-100</v>
      </c>
      <c r="K24" s="115">
        <f t="shared" si="2"/>
        <v>1.1747916666666667</v>
      </c>
      <c r="L24" s="76">
        <f t="shared" si="3"/>
        <v>1.1747916666666667</v>
      </c>
      <c r="M24" s="117" t="str">
        <f t="shared" si="3"/>
        <v>--</v>
      </c>
      <c r="N24" s="91" t="s">
        <v>106</v>
      </c>
    </row>
    <row r="25" spans="1:14" ht="12.75">
      <c r="A25" s="121" t="s">
        <v>53</v>
      </c>
      <c r="B25" s="124">
        <v>8112020</v>
      </c>
      <c r="C25" s="98">
        <v>26</v>
      </c>
      <c r="D25" s="99">
        <v>26</v>
      </c>
      <c r="E25" s="99">
        <v>0</v>
      </c>
      <c r="F25" s="100">
        <f t="shared" si="0"/>
        <v>-100</v>
      </c>
      <c r="G25" s="98">
        <v>221</v>
      </c>
      <c r="H25" s="99">
        <v>221</v>
      </c>
      <c r="I25" s="99">
        <v>0</v>
      </c>
      <c r="J25" s="100">
        <f t="shared" si="1"/>
        <v>-100</v>
      </c>
      <c r="K25" s="150">
        <f t="shared" si="2"/>
        <v>8.5</v>
      </c>
      <c r="L25" s="151">
        <f t="shared" si="3"/>
        <v>8.5</v>
      </c>
      <c r="M25" s="152" t="str">
        <f t="shared" si="3"/>
        <v>--</v>
      </c>
      <c r="N25" s="91" t="s">
        <v>106</v>
      </c>
    </row>
    <row r="26" spans="1:14" ht="12.75">
      <c r="A26" s="235" t="s">
        <v>46</v>
      </c>
      <c r="B26" s="249"/>
      <c r="C26" s="40">
        <v>10605078</v>
      </c>
      <c r="D26" s="41">
        <v>10605078</v>
      </c>
      <c r="E26" s="41">
        <v>10931989</v>
      </c>
      <c r="F26" s="82">
        <f t="shared" si="0"/>
        <v>3.0825893029735374</v>
      </c>
      <c r="G26" s="40">
        <v>13448397</v>
      </c>
      <c r="H26" s="41">
        <v>13448397</v>
      </c>
      <c r="I26" s="41">
        <v>15851636</v>
      </c>
      <c r="J26" s="82">
        <f t="shared" si="1"/>
        <v>17.870077749786837</v>
      </c>
      <c r="K26" s="103">
        <f t="shared" si="2"/>
        <v>1.268109202025671</v>
      </c>
      <c r="L26" s="80">
        <f t="shared" si="3"/>
        <v>1.268109202025671</v>
      </c>
      <c r="M26" s="80">
        <f t="shared" si="3"/>
        <v>1.4500230470411195</v>
      </c>
      <c r="N26" s="82">
        <f t="shared" si="4"/>
        <v>14.34528230887846</v>
      </c>
    </row>
    <row r="27" spans="1:14" ht="12.75">
      <c r="A27" s="232" t="s">
        <v>263</v>
      </c>
      <c r="B27" s="210"/>
      <c r="C27" s="210"/>
      <c r="D27" s="210"/>
      <c r="E27" s="210"/>
      <c r="F27" s="210"/>
      <c r="G27" s="210"/>
      <c r="H27" s="210"/>
      <c r="I27" s="210"/>
      <c r="J27" s="210"/>
      <c r="K27" s="210"/>
      <c r="L27" s="210"/>
      <c r="M27" s="210"/>
      <c r="N27" s="211"/>
    </row>
  </sheetData>
  <sheetProtection/>
  <mergeCells count="8">
    <mergeCell ref="A26:B26"/>
    <mergeCell ref="A27:N27"/>
    <mergeCell ref="A1:N1"/>
    <mergeCell ref="A2:A3"/>
    <mergeCell ref="B2:B3"/>
    <mergeCell ref="C2:F2"/>
    <mergeCell ref="G2:J2"/>
    <mergeCell ref="K2:N2"/>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N81"/>
  <sheetViews>
    <sheetView zoomScalePageLayoutView="0" workbookViewId="0" topLeftCell="A67">
      <selection activeCell="A96" sqref="A96"/>
    </sheetView>
  </sheetViews>
  <sheetFormatPr defaultColWidth="11.421875" defaultRowHeight="15"/>
  <cols>
    <col min="1" max="1" width="43.8515625" style="58" customWidth="1"/>
    <col min="2" max="2" width="9.8515625" style="49" customWidth="1"/>
    <col min="3" max="5" width="11.00390625" style="49" customWidth="1"/>
    <col min="6" max="6" width="7.8515625" style="49" customWidth="1"/>
    <col min="7" max="9" width="11.00390625" style="49" customWidth="1"/>
    <col min="10" max="10" width="7.8515625" style="49" customWidth="1"/>
    <col min="11" max="13" width="7.421875" style="49" customWidth="1"/>
    <col min="14" max="14" width="7.8515625" style="49" customWidth="1"/>
    <col min="15" max="16384" width="11.421875" style="49" customWidth="1"/>
  </cols>
  <sheetData>
    <row r="1" spans="1:14" ht="12.75">
      <c r="A1" s="198" t="s">
        <v>278</v>
      </c>
      <c r="B1" s="199"/>
      <c r="C1" s="199"/>
      <c r="D1" s="199"/>
      <c r="E1" s="199"/>
      <c r="F1" s="199"/>
      <c r="G1" s="199"/>
      <c r="H1" s="199"/>
      <c r="I1" s="199"/>
      <c r="J1" s="199"/>
      <c r="K1" s="199"/>
      <c r="L1" s="199"/>
      <c r="M1" s="199"/>
      <c r="N1" s="200"/>
    </row>
    <row r="2" spans="1:14" ht="12.75">
      <c r="A2" s="233" t="s">
        <v>50</v>
      </c>
      <c r="B2" s="214" t="s">
        <v>51</v>
      </c>
      <c r="C2" s="202" t="s">
        <v>38</v>
      </c>
      <c r="D2" s="202"/>
      <c r="E2" s="202"/>
      <c r="F2" s="202"/>
      <c r="G2" s="202" t="s">
        <v>48</v>
      </c>
      <c r="H2" s="202"/>
      <c r="I2" s="202"/>
      <c r="J2" s="202"/>
      <c r="K2" s="202" t="s">
        <v>52</v>
      </c>
      <c r="L2" s="202"/>
      <c r="M2" s="202"/>
      <c r="N2" s="202"/>
    </row>
    <row r="3" spans="1:14" ht="25.5">
      <c r="A3" s="233"/>
      <c r="B3" s="215"/>
      <c r="C3" s="178">
        <v>2010</v>
      </c>
      <c r="D3" s="101" t="s">
        <v>260</v>
      </c>
      <c r="E3" s="101" t="s">
        <v>261</v>
      </c>
      <c r="F3" s="180" t="s">
        <v>264</v>
      </c>
      <c r="G3" s="178">
        <v>2010</v>
      </c>
      <c r="H3" s="101" t="s">
        <v>260</v>
      </c>
      <c r="I3" s="101" t="s">
        <v>261</v>
      </c>
      <c r="J3" s="180" t="s">
        <v>264</v>
      </c>
      <c r="K3" s="178">
        <v>2010</v>
      </c>
      <c r="L3" s="101" t="s">
        <v>260</v>
      </c>
      <c r="M3" s="101" t="s">
        <v>261</v>
      </c>
      <c r="N3" s="180" t="s">
        <v>264</v>
      </c>
    </row>
    <row r="4" spans="1:14" ht="12.75">
      <c r="A4" s="93" t="s">
        <v>109</v>
      </c>
      <c r="B4" s="122">
        <v>20041000</v>
      </c>
      <c r="C4" s="34">
        <v>37368129</v>
      </c>
      <c r="D4" s="35">
        <v>37368129</v>
      </c>
      <c r="E4" s="35">
        <v>35782948</v>
      </c>
      <c r="F4" s="75">
        <f aca="true" t="shared" si="0" ref="F4:F35">IF(D4=0,"--",100*(E4/D4-1))</f>
        <v>-4.24206681581516</v>
      </c>
      <c r="G4" s="34">
        <v>32525920</v>
      </c>
      <c r="H4" s="35">
        <v>32525920</v>
      </c>
      <c r="I4" s="35">
        <v>36827345</v>
      </c>
      <c r="J4" s="75">
        <f aca="true" t="shared" si="1" ref="J4:J35">IF(H4=0,"--",100*(I4/H4-1))</f>
        <v>13.224606713660991</v>
      </c>
      <c r="K4" s="113">
        <f aca="true" t="shared" si="2" ref="K4:K35">IF(C4=0,"--",G4/C4)</f>
        <v>0.8704187464135548</v>
      </c>
      <c r="L4" s="114">
        <f aca="true" t="shared" si="3" ref="L4:M66">IF(D4=0,"--",H4/D4)</f>
        <v>0.8704187464135548</v>
      </c>
      <c r="M4" s="114">
        <f t="shared" si="3"/>
        <v>1.0291870027030752</v>
      </c>
      <c r="N4" s="75">
        <f aca="true" t="shared" si="4" ref="N4:N35">100*(M4/L4-1)</f>
        <v>18.2404454113269</v>
      </c>
    </row>
    <row r="5" spans="1:14" ht="12.75">
      <c r="A5" s="94" t="s">
        <v>112</v>
      </c>
      <c r="B5" s="123">
        <v>20089100</v>
      </c>
      <c r="C5" s="37">
        <v>5854335</v>
      </c>
      <c r="D5" s="38">
        <v>5854335</v>
      </c>
      <c r="E5" s="38">
        <v>7010565</v>
      </c>
      <c r="F5" s="67">
        <f t="shared" si="0"/>
        <v>19.749980142919732</v>
      </c>
      <c r="G5" s="37">
        <v>12393361</v>
      </c>
      <c r="H5" s="38">
        <v>12393361</v>
      </c>
      <c r="I5" s="38">
        <v>15489046</v>
      </c>
      <c r="J5" s="67">
        <f t="shared" si="1"/>
        <v>24.978575222653475</v>
      </c>
      <c r="K5" s="115">
        <f t="shared" si="2"/>
        <v>2.1169545302754282</v>
      </c>
      <c r="L5" s="76">
        <f t="shared" si="3"/>
        <v>2.1169545302754282</v>
      </c>
      <c r="M5" s="76">
        <f t="shared" si="3"/>
        <v>2.2093862620202507</v>
      </c>
      <c r="N5" s="67">
        <f t="shared" si="4"/>
        <v>4.366259663252969</v>
      </c>
    </row>
    <row r="6" spans="1:14" ht="12.75">
      <c r="A6" s="94" t="s">
        <v>279</v>
      </c>
      <c r="B6" s="123">
        <v>20052000</v>
      </c>
      <c r="C6" s="37">
        <v>1910284</v>
      </c>
      <c r="D6" s="38">
        <v>1910284</v>
      </c>
      <c r="E6" s="38">
        <v>1829909</v>
      </c>
      <c r="F6" s="67">
        <f t="shared" si="0"/>
        <v>-4.207489566996325</v>
      </c>
      <c r="G6" s="37">
        <v>6236944</v>
      </c>
      <c r="H6" s="38">
        <v>6236944</v>
      </c>
      <c r="I6" s="38">
        <v>8373573</v>
      </c>
      <c r="J6" s="67">
        <f t="shared" si="1"/>
        <v>34.25762681210542</v>
      </c>
      <c r="K6" s="115">
        <f t="shared" si="2"/>
        <v>3.2649302407390732</v>
      </c>
      <c r="L6" s="76">
        <f t="shared" si="3"/>
        <v>3.2649302407390732</v>
      </c>
      <c r="M6" s="76">
        <f t="shared" si="3"/>
        <v>4.575950498084877</v>
      </c>
      <c r="N6" s="67">
        <f t="shared" si="4"/>
        <v>40.154617730792054</v>
      </c>
    </row>
    <row r="7" spans="1:14" ht="12.75">
      <c r="A7" s="94" t="s">
        <v>116</v>
      </c>
      <c r="B7" s="123">
        <v>20082011</v>
      </c>
      <c r="C7" s="37">
        <v>4312142</v>
      </c>
      <c r="D7" s="38">
        <v>4312142</v>
      </c>
      <c r="E7" s="38">
        <v>4695235</v>
      </c>
      <c r="F7" s="67">
        <f t="shared" si="0"/>
        <v>8.884053447219497</v>
      </c>
      <c r="G7" s="37">
        <v>4117242</v>
      </c>
      <c r="H7" s="38">
        <v>4117242</v>
      </c>
      <c r="I7" s="38">
        <v>5385921</v>
      </c>
      <c r="J7" s="67">
        <f t="shared" si="1"/>
        <v>30.813806912491426</v>
      </c>
      <c r="K7" s="115">
        <f t="shared" si="2"/>
        <v>0.9548020450161427</v>
      </c>
      <c r="L7" s="76">
        <f t="shared" si="3"/>
        <v>0.9548020450161427</v>
      </c>
      <c r="M7" s="76">
        <f t="shared" si="3"/>
        <v>1.1471036061027828</v>
      </c>
      <c r="N7" s="67">
        <f t="shared" si="4"/>
        <v>20.140463888867032</v>
      </c>
    </row>
    <row r="8" spans="1:14" ht="12.75">
      <c r="A8" s="94" t="s">
        <v>93</v>
      </c>
      <c r="B8" s="123">
        <v>11052000</v>
      </c>
      <c r="C8" s="37">
        <v>4778638</v>
      </c>
      <c r="D8" s="38">
        <v>4778638</v>
      </c>
      <c r="E8" s="38">
        <v>2998875</v>
      </c>
      <c r="F8" s="67">
        <f t="shared" si="0"/>
        <v>-37.244147809480445</v>
      </c>
      <c r="G8" s="37">
        <v>7223329</v>
      </c>
      <c r="H8" s="38">
        <v>7223329</v>
      </c>
      <c r="I8" s="38">
        <v>5269713</v>
      </c>
      <c r="J8" s="67">
        <f t="shared" si="1"/>
        <v>-27.0459230086294</v>
      </c>
      <c r="K8" s="115">
        <f t="shared" si="2"/>
        <v>1.511587402100766</v>
      </c>
      <c r="L8" s="76">
        <f t="shared" si="3"/>
        <v>1.511587402100766</v>
      </c>
      <c r="M8" s="76">
        <f t="shared" si="3"/>
        <v>1.7572299612354634</v>
      </c>
      <c r="N8" s="67">
        <f t="shared" si="4"/>
        <v>16.25063551027943</v>
      </c>
    </row>
    <row r="9" spans="1:14" ht="12.75">
      <c r="A9" s="94" t="s">
        <v>246</v>
      </c>
      <c r="B9" s="123">
        <v>7112010</v>
      </c>
      <c r="C9" s="37">
        <v>5188933</v>
      </c>
      <c r="D9" s="38">
        <v>5188933</v>
      </c>
      <c r="E9" s="38">
        <v>7244283</v>
      </c>
      <c r="F9" s="67">
        <f t="shared" si="0"/>
        <v>39.61026284209104</v>
      </c>
      <c r="G9" s="37">
        <v>4019131</v>
      </c>
      <c r="H9" s="38">
        <v>4019131</v>
      </c>
      <c r="I9" s="38">
        <v>5123637</v>
      </c>
      <c r="J9" s="67">
        <f t="shared" si="1"/>
        <v>27.481214222676485</v>
      </c>
      <c r="K9" s="115">
        <f t="shared" si="2"/>
        <v>0.7745582762390649</v>
      </c>
      <c r="L9" s="76">
        <f t="shared" si="3"/>
        <v>0.7745582762390649</v>
      </c>
      <c r="M9" s="76">
        <f t="shared" si="3"/>
        <v>0.7072662677590039</v>
      </c>
      <c r="N9" s="67">
        <f t="shared" si="4"/>
        <v>-8.687791550921542</v>
      </c>
    </row>
    <row r="10" spans="1:14" ht="12.75">
      <c r="A10" s="94" t="s">
        <v>87</v>
      </c>
      <c r="B10" s="123">
        <v>20057000</v>
      </c>
      <c r="C10" s="37">
        <v>2879340</v>
      </c>
      <c r="D10" s="38">
        <v>2879340</v>
      </c>
      <c r="E10" s="38">
        <v>2661026</v>
      </c>
      <c r="F10" s="67">
        <f t="shared" si="0"/>
        <v>-7.582084783318399</v>
      </c>
      <c r="G10" s="37">
        <v>4112988</v>
      </c>
      <c r="H10" s="38">
        <v>4112988</v>
      </c>
      <c r="I10" s="38">
        <v>4770687</v>
      </c>
      <c r="J10" s="67">
        <f t="shared" si="1"/>
        <v>15.990783342912751</v>
      </c>
      <c r="K10" s="115">
        <f t="shared" si="2"/>
        <v>1.4284481860426348</v>
      </c>
      <c r="L10" s="76">
        <f t="shared" si="3"/>
        <v>1.4284481860426348</v>
      </c>
      <c r="M10" s="76">
        <f t="shared" si="3"/>
        <v>1.7927998448718652</v>
      </c>
      <c r="N10" s="67">
        <f t="shared" si="4"/>
        <v>25.506816585250334</v>
      </c>
    </row>
    <row r="11" spans="1:14" ht="12.75">
      <c r="A11" s="94" t="s">
        <v>170</v>
      </c>
      <c r="B11" s="123">
        <v>11081400</v>
      </c>
      <c r="C11" s="37">
        <v>3929864</v>
      </c>
      <c r="D11" s="38">
        <v>3929864</v>
      </c>
      <c r="E11" s="38">
        <v>7038576</v>
      </c>
      <c r="F11" s="67">
        <f t="shared" si="0"/>
        <v>79.10482398373074</v>
      </c>
      <c r="G11" s="37">
        <v>2460739</v>
      </c>
      <c r="H11" s="38">
        <v>2460739</v>
      </c>
      <c r="I11" s="38">
        <v>4525570</v>
      </c>
      <c r="J11" s="67">
        <f t="shared" si="1"/>
        <v>83.91101209839809</v>
      </c>
      <c r="K11" s="115">
        <f t="shared" si="2"/>
        <v>0.6261639079622093</v>
      </c>
      <c r="L11" s="76">
        <f t="shared" si="3"/>
        <v>0.6261639079622093</v>
      </c>
      <c r="M11" s="76">
        <f t="shared" si="3"/>
        <v>0.6429667023557037</v>
      </c>
      <c r="N11" s="67">
        <f t="shared" si="4"/>
        <v>2.683449841141039</v>
      </c>
    </row>
    <row r="12" spans="1:14" ht="12.75">
      <c r="A12" s="94" t="s">
        <v>85</v>
      </c>
      <c r="B12" s="123">
        <v>20081900</v>
      </c>
      <c r="C12" s="37">
        <v>326044</v>
      </c>
      <c r="D12" s="38">
        <v>326044</v>
      </c>
      <c r="E12" s="38">
        <v>571262</v>
      </c>
      <c r="F12" s="67">
        <f t="shared" si="0"/>
        <v>75.2100943430948</v>
      </c>
      <c r="G12" s="37">
        <v>1994496</v>
      </c>
      <c r="H12" s="38">
        <v>1994496</v>
      </c>
      <c r="I12" s="38">
        <v>4181378</v>
      </c>
      <c r="J12" s="67">
        <f t="shared" si="1"/>
        <v>109.64584536644848</v>
      </c>
      <c r="K12" s="115">
        <f t="shared" si="2"/>
        <v>6.117260247083216</v>
      </c>
      <c r="L12" s="76">
        <f t="shared" si="3"/>
        <v>6.117260247083216</v>
      </c>
      <c r="M12" s="76">
        <f t="shared" si="3"/>
        <v>7.31954514741047</v>
      </c>
      <c r="N12" s="67">
        <f t="shared" si="4"/>
        <v>19.653976645844317</v>
      </c>
    </row>
    <row r="13" spans="1:14" ht="12.75">
      <c r="A13" s="94" t="s">
        <v>267</v>
      </c>
      <c r="B13" s="123">
        <v>20031010</v>
      </c>
      <c r="C13" s="37">
        <v>954452</v>
      </c>
      <c r="D13" s="38">
        <v>954452</v>
      </c>
      <c r="E13" s="38">
        <v>1690076</v>
      </c>
      <c r="F13" s="67">
        <f t="shared" si="0"/>
        <v>77.07291723418254</v>
      </c>
      <c r="G13" s="37">
        <v>1652390</v>
      </c>
      <c r="H13" s="38">
        <v>1652390</v>
      </c>
      <c r="I13" s="38">
        <v>3346273</v>
      </c>
      <c r="J13" s="67">
        <f t="shared" si="1"/>
        <v>102.51108999691354</v>
      </c>
      <c r="K13" s="115">
        <f t="shared" si="2"/>
        <v>1.7312447351988367</v>
      </c>
      <c r="L13" s="76">
        <f t="shared" si="3"/>
        <v>1.7312447351988367</v>
      </c>
      <c r="M13" s="76">
        <f t="shared" si="3"/>
        <v>1.9799541559077816</v>
      </c>
      <c r="N13" s="67">
        <f t="shared" si="4"/>
        <v>14.365930804137882</v>
      </c>
    </row>
    <row r="14" spans="1:14" ht="12.75">
      <c r="A14" s="94" t="s">
        <v>89</v>
      </c>
      <c r="B14" s="123">
        <v>20089990</v>
      </c>
      <c r="C14" s="37">
        <v>871144</v>
      </c>
      <c r="D14" s="38">
        <v>871144</v>
      </c>
      <c r="E14" s="38">
        <v>1341328</v>
      </c>
      <c r="F14" s="67">
        <f t="shared" si="0"/>
        <v>53.97316631923081</v>
      </c>
      <c r="G14" s="37">
        <v>2231320</v>
      </c>
      <c r="H14" s="38">
        <v>2231320</v>
      </c>
      <c r="I14" s="38">
        <v>3187569</v>
      </c>
      <c r="J14" s="67">
        <f t="shared" si="1"/>
        <v>42.85575354498683</v>
      </c>
      <c r="K14" s="115">
        <f t="shared" si="2"/>
        <v>2.5613675810199004</v>
      </c>
      <c r="L14" s="76">
        <f t="shared" si="3"/>
        <v>2.5613675810199004</v>
      </c>
      <c r="M14" s="76">
        <f t="shared" si="3"/>
        <v>2.3764276895733185</v>
      </c>
      <c r="N14" s="67">
        <f t="shared" si="4"/>
        <v>-7.220357312906311</v>
      </c>
    </row>
    <row r="15" spans="1:14" ht="12.75">
      <c r="A15" s="94" t="s">
        <v>266</v>
      </c>
      <c r="B15" s="123">
        <v>20031090</v>
      </c>
      <c r="C15" s="37">
        <v>1021303</v>
      </c>
      <c r="D15" s="38">
        <v>1021303</v>
      </c>
      <c r="E15" s="38">
        <v>1808023</v>
      </c>
      <c r="F15" s="67">
        <f t="shared" si="0"/>
        <v>77.03100842746962</v>
      </c>
      <c r="G15" s="37">
        <v>1314139</v>
      </c>
      <c r="H15" s="38">
        <v>1314139</v>
      </c>
      <c r="I15" s="38">
        <v>2917028</v>
      </c>
      <c r="J15" s="67">
        <f t="shared" si="1"/>
        <v>121.97256150224595</v>
      </c>
      <c r="K15" s="115">
        <f t="shared" si="2"/>
        <v>1.2867278368907171</v>
      </c>
      <c r="L15" s="76">
        <f t="shared" si="3"/>
        <v>1.2867278368907171</v>
      </c>
      <c r="M15" s="76">
        <f t="shared" si="3"/>
        <v>1.6133799182864377</v>
      </c>
      <c r="N15" s="67">
        <f t="shared" si="4"/>
        <v>25.386260561911158</v>
      </c>
    </row>
    <row r="16" spans="1:14" ht="12.75">
      <c r="A16" s="94" t="s">
        <v>79</v>
      </c>
      <c r="B16" s="123">
        <v>20079990</v>
      </c>
      <c r="C16" s="37">
        <v>1631537</v>
      </c>
      <c r="D16" s="38">
        <v>1631537</v>
      </c>
      <c r="E16" s="38">
        <v>1388295</v>
      </c>
      <c r="F16" s="67">
        <f t="shared" si="0"/>
        <v>-14.908763944673032</v>
      </c>
      <c r="G16" s="37">
        <v>2853185</v>
      </c>
      <c r="H16" s="38">
        <v>2853185</v>
      </c>
      <c r="I16" s="38">
        <v>2486648</v>
      </c>
      <c r="J16" s="67">
        <f t="shared" si="1"/>
        <v>-12.84659073982234</v>
      </c>
      <c r="K16" s="115">
        <f t="shared" si="2"/>
        <v>1.7487712506673156</v>
      </c>
      <c r="L16" s="76">
        <f t="shared" si="3"/>
        <v>1.7487712506673156</v>
      </c>
      <c r="M16" s="76">
        <f t="shared" si="3"/>
        <v>1.7911524567905237</v>
      </c>
      <c r="N16" s="67">
        <f t="shared" si="4"/>
        <v>2.423484838685197</v>
      </c>
    </row>
    <row r="17" spans="1:14" ht="12.75">
      <c r="A17" s="94" t="s">
        <v>103</v>
      </c>
      <c r="B17" s="123">
        <v>20060020</v>
      </c>
      <c r="C17" s="37">
        <v>1221045</v>
      </c>
      <c r="D17" s="38">
        <v>1221045</v>
      </c>
      <c r="E17" s="38">
        <v>1429748</v>
      </c>
      <c r="F17" s="67">
        <f t="shared" si="0"/>
        <v>17.092162860500636</v>
      </c>
      <c r="G17" s="37">
        <v>1628423</v>
      </c>
      <c r="H17" s="38">
        <v>1628423</v>
      </c>
      <c r="I17" s="38">
        <v>2380972</v>
      </c>
      <c r="J17" s="67">
        <f t="shared" si="1"/>
        <v>46.21336102474602</v>
      </c>
      <c r="K17" s="115">
        <f t="shared" si="2"/>
        <v>1.3336306196741317</v>
      </c>
      <c r="L17" s="76">
        <f t="shared" si="3"/>
        <v>1.3336306196741317</v>
      </c>
      <c r="M17" s="76">
        <f t="shared" si="3"/>
        <v>1.6653088516297978</v>
      </c>
      <c r="N17" s="67">
        <f t="shared" si="4"/>
        <v>24.87032219136591</v>
      </c>
    </row>
    <row r="18" spans="1:14" ht="12.75">
      <c r="A18" s="94" t="s">
        <v>231</v>
      </c>
      <c r="B18" s="123">
        <v>20089200</v>
      </c>
      <c r="C18" s="37">
        <v>1343831</v>
      </c>
      <c r="D18" s="38">
        <v>1343831</v>
      </c>
      <c r="E18" s="38">
        <v>1103290</v>
      </c>
      <c r="F18" s="67">
        <f t="shared" si="0"/>
        <v>-17.899646607348696</v>
      </c>
      <c r="G18" s="37">
        <v>1593997</v>
      </c>
      <c r="H18" s="38">
        <v>1593997</v>
      </c>
      <c r="I18" s="38">
        <v>1739745</v>
      </c>
      <c r="J18" s="67">
        <f t="shared" si="1"/>
        <v>9.143555477206045</v>
      </c>
      <c r="K18" s="115">
        <f t="shared" si="2"/>
        <v>1.1861588250308261</v>
      </c>
      <c r="L18" s="76">
        <f t="shared" si="3"/>
        <v>1.1861588250308261</v>
      </c>
      <c r="M18" s="76">
        <f t="shared" si="3"/>
        <v>1.5768700885533269</v>
      </c>
      <c r="N18" s="67">
        <f t="shared" si="4"/>
        <v>32.93920302050164</v>
      </c>
    </row>
    <row r="19" spans="1:14" ht="12.75">
      <c r="A19" s="94" t="s">
        <v>247</v>
      </c>
      <c r="B19" s="123">
        <v>20082019</v>
      </c>
      <c r="C19" s="37">
        <v>876928</v>
      </c>
      <c r="D19" s="38">
        <v>876928</v>
      </c>
      <c r="E19" s="38">
        <v>1521921</v>
      </c>
      <c r="F19" s="67">
        <f t="shared" si="0"/>
        <v>73.55142041307839</v>
      </c>
      <c r="G19" s="37">
        <v>802499</v>
      </c>
      <c r="H19" s="38">
        <v>802499</v>
      </c>
      <c r="I19" s="38">
        <v>1600035</v>
      </c>
      <c r="J19" s="67">
        <f t="shared" si="1"/>
        <v>99.3815568617531</v>
      </c>
      <c r="K19" s="115">
        <f t="shared" si="2"/>
        <v>0.9151253010509415</v>
      </c>
      <c r="L19" s="76">
        <f t="shared" si="3"/>
        <v>0.9151253010509415</v>
      </c>
      <c r="M19" s="76">
        <f t="shared" si="3"/>
        <v>1.0513259229618357</v>
      </c>
      <c r="N19" s="67">
        <f t="shared" si="4"/>
        <v>14.88327573879551</v>
      </c>
    </row>
    <row r="20" spans="1:14" ht="12.75">
      <c r="A20" s="94" t="s">
        <v>94</v>
      </c>
      <c r="B20" s="123">
        <v>21032090</v>
      </c>
      <c r="C20" s="37">
        <v>798195</v>
      </c>
      <c r="D20" s="38">
        <v>798195</v>
      </c>
      <c r="E20" s="38">
        <v>968455</v>
      </c>
      <c r="F20" s="67">
        <f t="shared" si="0"/>
        <v>21.330627227682463</v>
      </c>
      <c r="G20" s="37">
        <v>1748922</v>
      </c>
      <c r="H20" s="38">
        <v>1748922</v>
      </c>
      <c r="I20" s="38">
        <v>1487693</v>
      </c>
      <c r="J20" s="67">
        <f t="shared" si="1"/>
        <v>-14.93657235714343</v>
      </c>
      <c r="K20" s="115">
        <f t="shared" si="2"/>
        <v>2.191096160712608</v>
      </c>
      <c r="L20" s="76">
        <f t="shared" si="3"/>
        <v>2.191096160712608</v>
      </c>
      <c r="M20" s="76">
        <f t="shared" si="3"/>
        <v>1.5361508794936265</v>
      </c>
      <c r="N20" s="67">
        <f t="shared" si="4"/>
        <v>-29.89121577420748</v>
      </c>
    </row>
    <row r="21" spans="1:14" ht="12.75">
      <c r="A21" s="94" t="s">
        <v>88</v>
      </c>
      <c r="B21" s="123">
        <v>21032010</v>
      </c>
      <c r="C21" s="37">
        <v>638432</v>
      </c>
      <c r="D21" s="38">
        <v>638432</v>
      </c>
      <c r="E21" s="38">
        <v>845027</v>
      </c>
      <c r="F21" s="67">
        <f t="shared" si="0"/>
        <v>32.35975013783769</v>
      </c>
      <c r="G21" s="37">
        <v>1105539</v>
      </c>
      <c r="H21" s="38">
        <v>1105539</v>
      </c>
      <c r="I21" s="38">
        <v>1486549</v>
      </c>
      <c r="J21" s="67">
        <f t="shared" si="1"/>
        <v>34.46373217046166</v>
      </c>
      <c r="K21" s="115">
        <f t="shared" si="2"/>
        <v>1.7316472231968323</v>
      </c>
      <c r="L21" s="76">
        <f t="shared" si="3"/>
        <v>1.7316472231968323</v>
      </c>
      <c r="M21" s="76">
        <f t="shared" si="3"/>
        <v>1.759173375525279</v>
      </c>
      <c r="N21" s="67">
        <f t="shared" si="4"/>
        <v>1.5895935361262659</v>
      </c>
    </row>
    <row r="22" spans="1:14" ht="12.75">
      <c r="A22" s="94" t="s">
        <v>248</v>
      </c>
      <c r="B22" s="123">
        <v>20079911</v>
      </c>
      <c r="C22" s="37">
        <v>2306292</v>
      </c>
      <c r="D22" s="38">
        <v>2306292</v>
      </c>
      <c r="E22" s="38">
        <v>1300928</v>
      </c>
      <c r="F22" s="67">
        <f t="shared" si="0"/>
        <v>-43.5922250955213</v>
      </c>
      <c r="G22" s="37">
        <v>2196295</v>
      </c>
      <c r="H22" s="38">
        <v>2196295</v>
      </c>
      <c r="I22" s="38">
        <v>1451168</v>
      </c>
      <c r="J22" s="67">
        <f t="shared" si="1"/>
        <v>-33.92654447603805</v>
      </c>
      <c r="K22" s="115">
        <f t="shared" si="2"/>
        <v>0.9523056924274983</v>
      </c>
      <c r="L22" s="76">
        <f t="shared" si="3"/>
        <v>0.9523056924274983</v>
      </c>
      <c r="M22" s="76">
        <f t="shared" si="3"/>
        <v>1.1154867909676784</v>
      </c>
      <c r="N22" s="67">
        <f t="shared" si="4"/>
        <v>17.13536943418026</v>
      </c>
    </row>
    <row r="23" spans="1:14" ht="12.75">
      <c r="A23" s="94" t="s">
        <v>80</v>
      </c>
      <c r="B23" s="123">
        <v>20087011</v>
      </c>
      <c r="C23" s="37">
        <v>482566</v>
      </c>
      <c r="D23" s="38">
        <v>482566</v>
      </c>
      <c r="E23" s="38">
        <v>1182019</v>
      </c>
      <c r="F23" s="67">
        <f t="shared" si="0"/>
        <v>144.9445257229063</v>
      </c>
      <c r="G23" s="37">
        <v>454188</v>
      </c>
      <c r="H23" s="38">
        <v>454188</v>
      </c>
      <c r="I23" s="38">
        <v>1350579</v>
      </c>
      <c r="J23" s="67">
        <f t="shared" si="1"/>
        <v>197.36122486723556</v>
      </c>
      <c r="K23" s="115">
        <f t="shared" si="2"/>
        <v>0.9411935362209521</v>
      </c>
      <c r="L23" s="76">
        <f t="shared" si="3"/>
        <v>0.9411935362209521</v>
      </c>
      <c r="M23" s="76">
        <f t="shared" si="3"/>
        <v>1.1426034606888722</v>
      </c>
      <c r="N23" s="67">
        <f t="shared" si="4"/>
        <v>21.399416455473563</v>
      </c>
    </row>
    <row r="24" spans="1:14" ht="12.75">
      <c r="A24" s="94" t="s">
        <v>113</v>
      </c>
      <c r="B24" s="123">
        <v>20082012</v>
      </c>
      <c r="C24" s="37">
        <v>793313</v>
      </c>
      <c r="D24" s="38">
        <v>793313</v>
      </c>
      <c r="E24" s="38">
        <v>1213969</v>
      </c>
      <c r="F24" s="67">
        <f t="shared" si="0"/>
        <v>53.02522459609258</v>
      </c>
      <c r="G24" s="37">
        <v>708723</v>
      </c>
      <c r="H24" s="38">
        <v>708723</v>
      </c>
      <c r="I24" s="38">
        <v>1333083</v>
      </c>
      <c r="J24" s="67">
        <f t="shared" si="1"/>
        <v>88.09647774941692</v>
      </c>
      <c r="K24" s="115">
        <f t="shared" si="2"/>
        <v>0.8933712166572336</v>
      </c>
      <c r="L24" s="76">
        <f t="shared" si="3"/>
        <v>0.8933712166572336</v>
      </c>
      <c r="M24" s="76">
        <f t="shared" si="3"/>
        <v>1.0981194742205114</v>
      </c>
      <c r="N24" s="67">
        <f t="shared" si="4"/>
        <v>22.918609167798508</v>
      </c>
    </row>
    <row r="25" spans="1:14" ht="12.75">
      <c r="A25" s="94" t="s">
        <v>54</v>
      </c>
      <c r="B25" s="123">
        <v>20088000</v>
      </c>
      <c r="C25" s="37">
        <v>428714</v>
      </c>
      <c r="D25" s="38">
        <v>428714</v>
      </c>
      <c r="E25" s="38">
        <v>441304</v>
      </c>
      <c r="F25" s="67">
        <f t="shared" si="0"/>
        <v>2.9366897278838566</v>
      </c>
      <c r="G25" s="37">
        <v>611590</v>
      </c>
      <c r="H25" s="38">
        <v>611590</v>
      </c>
      <c r="I25" s="38">
        <v>1279844</v>
      </c>
      <c r="J25" s="67">
        <f t="shared" si="1"/>
        <v>109.2650304942854</v>
      </c>
      <c r="K25" s="115">
        <f t="shared" si="2"/>
        <v>1.4265687614586882</v>
      </c>
      <c r="L25" s="76">
        <f t="shared" si="3"/>
        <v>1.4265687614586882</v>
      </c>
      <c r="M25" s="76">
        <f t="shared" si="3"/>
        <v>2.900141399126226</v>
      </c>
      <c r="N25" s="67">
        <f t="shared" si="4"/>
        <v>103.29489033257589</v>
      </c>
    </row>
    <row r="26" spans="1:14" ht="12.75">
      <c r="A26" s="94" t="s">
        <v>249</v>
      </c>
      <c r="B26" s="123">
        <v>20079921</v>
      </c>
      <c r="C26" s="37">
        <v>1302725</v>
      </c>
      <c r="D26" s="38">
        <v>1302725</v>
      </c>
      <c r="E26" s="38">
        <v>1102411</v>
      </c>
      <c r="F26" s="67">
        <f t="shared" si="0"/>
        <v>-15.376537642249898</v>
      </c>
      <c r="G26" s="37">
        <v>1186531</v>
      </c>
      <c r="H26" s="38">
        <v>1186531</v>
      </c>
      <c r="I26" s="38">
        <v>1139143</v>
      </c>
      <c r="J26" s="67">
        <f t="shared" si="1"/>
        <v>-3.993827384198134</v>
      </c>
      <c r="K26" s="115">
        <f t="shared" si="2"/>
        <v>0.9108069623289643</v>
      </c>
      <c r="L26" s="76">
        <f t="shared" si="3"/>
        <v>0.9108069623289643</v>
      </c>
      <c r="M26" s="76">
        <f t="shared" si="3"/>
        <v>1.0333196965560032</v>
      </c>
      <c r="N26" s="67">
        <f t="shared" si="4"/>
        <v>13.451009851063244</v>
      </c>
    </row>
    <row r="27" spans="1:14" ht="12.75">
      <c r="A27" s="94" t="s">
        <v>122</v>
      </c>
      <c r="B27" s="123">
        <v>11081300</v>
      </c>
      <c r="C27" s="37">
        <v>1089276</v>
      </c>
      <c r="D27" s="38">
        <v>1089276</v>
      </c>
      <c r="E27" s="38">
        <v>955711</v>
      </c>
      <c r="F27" s="67">
        <f t="shared" si="0"/>
        <v>-12.261814269294469</v>
      </c>
      <c r="G27" s="37">
        <v>654427</v>
      </c>
      <c r="H27" s="38">
        <v>654427</v>
      </c>
      <c r="I27" s="38">
        <v>1092532</v>
      </c>
      <c r="J27" s="67">
        <f t="shared" si="1"/>
        <v>66.94482348680602</v>
      </c>
      <c r="K27" s="115">
        <f t="shared" si="2"/>
        <v>0.6007908004950077</v>
      </c>
      <c r="L27" s="76">
        <f t="shared" si="3"/>
        <v>0.6007908004950077</v>
      </c>
      <c r="M27" s="76">
        <f t="shared" si="3"/>
        <v>1.1431614787315412</v>
      </c>
      <c r="N27" s="67">
        <f t="shared" si="4"/>
        <v>90.27612902688587</v>
      </c>
    </row>
    <row r="28" spans="1:14" ht="12.75">
      <c r="A28" s="94" t="s">
        <v>57</v>
      </c>
      <c r="B28" s="123">
        <v>20056000</v>
      </c>
      <c r="C28" s="37">
        <v>274100</v>
      </c>
      <c r="D28" s="38">
        <v>274100</v>
      </c>
      <c r="E28" s="38">
        <v>381054</v>
      </c>
      <c r="F28" s="67">
        <f t="shared" si="0"/>
        <v>39.0200656694637</v>
      </c>
      <c r="G28" s="37">
        <v>578995</v>
      </c>
      <c r="H28" s="38">
        <v>578995</v>
      </c>
      <c r="I28" s="38">
        <v>935869</v>
      </c>
      <c r="J28" s="67">
        <f t="shared" si="1"/>
        <v>61.636801699496544</v>
      </c>
      <c r="K28" s="115">
        <f t="shared" si="2"/>
        <v>2.1123495074790224</v>
      </c>
      <c r="L28" s="76">
        <f t="shared" si="3"/>
        <v>2.1123495074790224</v>
      </c>
      <c r="M28" s="76">
        <f t="shared" si="3"/>
        <v>2.456000986736788</v>
      </c>
      <c r="N28" s="67">
        <f t="shared" si="4"/>
        <v>16.268684611188956</v>
      </c>
    </row>
    <row r="29" spans="1:14" ht="12.75">
      <c r="A29" s="94" t="s">
        <v>172</v>
      </c>
      <c r="B29" s="123">
        <v>20059990</v>
      </c>
      <c r="C29" s="37">
        <v>398631</v>
      </c>
      <c r="D29" s="38">
        <v>398631</v>
      </c>
      <c r="E29" s="38">
        <v>440358</v>
      </c>
      <c r="F29" s="67">
        <f t="shared" si="0"/>
        <v>10.467575276383423</v>
      </c>
      <c r="G29" s="37">
        <v>668201</v>
      </c>
      <c r="H29" s="38">
        <v>668201</v>
      </c>
      <c r="I29" s="38">
        <v>899944</v>
      </c>
      <c r="J29" s="67">
        <f t="shared" si="1"/>
        <v>34.681630228030194</v>
      </c>
      <c r="K29" s="115">
        <f t="shared" si="2"/>
        <v>1.6762394294472833</v>
      </c>
      <c r="L29" s="76">
        <f t="shared" si="3"/>
        <v>1.6762394294472833</v>
      </c>
      <c r="M29" s="76">
        <f t="shared" si="3"/>
        <v>2.0436644729969706</v>
      </c>
      <c r="N29" s="67">
        <f t="shared" si="4"/>
        <v>21.919603911885098</v>
      </c>
    </row>
    <row r="30" spans="1:14" ht="12.75">
      <c r="A30" s="94" t="s">
        <v>90</v>
      </c>
      <c r="B30" s="123">
        <v>20059910</v>
      </c>
      <c r="C30" s="37">
        <v>500177</v>
      </c>
      <c r="D30" s="38">
        <v>500177</v>
      </c>
      <c r="E30" s="38">
        <v>506779</v>
      </c>
      <c r="F30" s="67">
        <f t="shared" si="0"/>
        <v>1.3199327438086828</v>
      </c>
      <c r="G30" s="37">
        <v>802533</v>
      </c>
      <c r="H30" s="38">
        <v>802533</v>
      </c>
      <c r="I30" s="38">
        <v>879376</v>
      </c>
      <c r="J30" s="67">
        <f t="shared" si="1"/>
        <v>9.575057972693957</v>
      </c>
      <c r="K30" s="115">
        <f t="shared" si="2"/>
        <v>1.6044980077052724</v>
      </c>
      <c r="L30" s="76">
        <f t="shared" si="3"/>
        <v>1.6044980077052724</v>
      </c>
      <c r="M30" s="76">
        <f t="shared" si="3"/>
        <v>1.7352258084885128</v>
      </c>
      <c r="N30" s="67">
        <f t="shared" si="4"/>
        <v>8.147582618080351</v>
      </c>
    </row>
    <row r="31" spans="1:14" ht="12.75">
      <c r="A31" s="94" t="s">
        <v>173</v>
      </c>
      <c r="B31" s="123">
        <v>7115900</v>
      </c>
      <c r="C31" s="37">
        <v>1340140</v>
      </c>
      <c r="D31" s="38">
        <v>1340140</v>
      </c>
      <c r="E31" s="38">
        <v>2355729</v>
      </c>
      <c r="F31" s="67">
        <f t="shared" si="0"/>
        <v>75.78230632620473</v>
      </c>
      <c r="G31" s="37">
        <v>602935</v>
      </c>
      <c r="H31" s="38">
        <v>602935</v>
      </c>
      <c r="I31" s="38">
        <v>831906</v>
      </c>
      <c r="J31" s="67">
        <f t="shared" si="1"/>
        <v>37.97606707190659</v>
      </c>
      <c r="K31" s="115">
        <f t="shared" si="2"/>
        <v>0.4499044875908487</v>
      </c>
      <c r="L31" s="76">
        <f t="shared" si="3"/>
        <v>0.4499044875908487</v>
      </c>
      <c r="M31" s="76">
        <f t="shared" si="3"/>
        <v>0.353141638957622</v>
      </c>
      <c r="N31" s="67">
        <f t="shared" si="4"/>
        <v>-21.50742019742301</v>
      </c>
    </row>
    <row r="32" spans="1:14" ht="12.75">
      <c r="A32" s="94" t="s">
        <v>250</v>
      </c>
      <c r="B32" s="123">
        <v>20019090</v>
      </c>
      <c r="C32" s="37">
        <v>496126</v>
      </c>
      <c r="D32" s="38">
        <v>496126</v>
      </c>
      <c r="E32" s="38">
        <v>1109161</v>
      </c>
      <c r="F32" s="67">
        <f t="shared" si="0"/>
        <v>123.56437679137962</v>
      </c>
      <c r="G32" s="37">
        <v>511522</v>
      </c>
      <c r="H32" s="38">
        <v>511522</v>
      </c>
      <c r="I32" s="38">
        <v>822300</v>
      </c>
      <c r="J32" s="67">
        <f t="shared" si="1"/>
        <v>60.75554912594179</v>
      </c>
      <c r="K32" s="115">
        <f t="shared" si="2"/>
        <v>1.0310324393400063</v>
      </c>
      <c r="L32" s="76">
        <f t="shared" si="3"/>
        <v>1.0310324393400063</v>
      </c>
      <c r="M32" s="76">
        <f t="shared" si="3"/>
        <v>0.7413711805589991</v>
      </c>
      <c r="N32" s="67">
        <f t="shared" si="4"/>
        <v>-28.094291481888554</v>
      </c>
    </row>
    <row r="33" spans="1:14" ht="12.75">
      <c r="A33" s="94" t="s">
        <v>62</v>
      </c>
      <c r="B33" s="123">
        <v>20058000</v>
      </c>
      <c r="C33" s="37">
        <v>394550</v>
      </c>
      <c r="D33" s="38">
        <v>394550</v>
      </c>
      <c r="E33" s="38">
        <v>661030</v>
      </c>
      <c r="F33" s="67">
        <f t="shared" si="0"/>
        <v>67.54023571157015</v>
      </c>
      <c r="G33" s="37">
        <v>472371</v>
      </c>
      <c r="H33" s="38">
        <v>472371</v>
      </c>
      <c r="I33" s="38">
        <v>817286</v>
      </c>
      <c r="J33" s="67">
        <f t="shared" si="1"/>
        <v>73.01781862138024</v>
      </c>
      <c r="K33" s="115">
        <f t="shared" si="2"/>
        <v>1.1972398935496136</v>
      </c>
      <c r="L33" s="76">
        <f t="shared" si="3"/>
        <v>1.1972398935496136</v>
      </c>
      <c r="M33" s="76">
        <f t="shared" si="3"/>
        <v>1.2363826150099089</v>
      </c>
      <c r="N33" s="67">
        <f t="shared" si="4"/>
        <v>3.2694133958603544</v>
      </c>
    </row>
    <row r="34" spans="1:14" ht="12.75">
      <c r="A34" s="94" t="s">
        <v>126</v>
      </c>
      <c r="B34" s="123">
        <v>20011000</v>
      </c>
      <c r="C34" s="37">
        <v>945952</v>
      </c>
      <c r="D34" s="38">
        <v>945952</v>
      </c>
      <c r="E34" s="38">
        <v>769694</v>
      </c>
      <c r="F34" s="67">
        <f t="shared" si="0"/>
        <v>-18.632869321064916</v>
      </c>
      <c r="G34" s="37">
        <v>868795</v>
      </c>
      <c r="H34" s="38">
        <v>868795</v>
      </c>
      <c r="I34" s="38">
        <v>754692</v>
      </c>
      <c r="J34" s="67">
        <f t="shared" si="1"/>
        <v>-13.133477978119124</v>
      </c>
      <c r="K34" s="115">
        <f t="shared" si="2"/>
        <v>0.9184345505903048</v>
      </c>
      <c r="L34" s="76">
        <f t="shared" si="3"/>
        <v>0.9184345505903048</v>
      </c>
      <c r="M34" s="76">
        <f t="shared" si="3"/>
        <v>0.9805091373974593</v>
      </c>
      <c r="N34" s="67">
        <f t="shared" si="4"/>
        <v>6.758738199391279</v>
      </c>
    </row>
    <row r="35" spans="1:14" ht="12.75">
      <c r="A35" s="229" t="s">
        <v>78</v>
      </c>
      <c r="B35" s="123">
        <v>20029011</v>
      </c>
      <c r="C35" s="221">
        <v>1532456</v>
      </c>
      <c r="D35" s="220">
        <v>1532456</v>
      </c>
      <c r="E35" s="220">
        <v>730247</v>
      </c>
      <c r="F35" s="219">
        <f t="shared" si="0"/>
        <v>-52.34793038103541</v>
      </c>
      <c r="G35" s="221">
        <v>1435050</v>
      </c>
      <c r="H35" s="220">
        <v>1435050</v>
      </c>
      <c r="I35" s="220">
        <v>651116</v>
      </c>
      <c r="J35" s="219">
        <f t="shared" si="1"/>
        <v>-54.627643636110236</v>
      </c>
      <c r="K35" s="227">
        <f t="shared" si="2"/>
        <v>0.9364379792959798</v>
      </c>
      <c r="L35" s="226">
        <f t="shared" si="3"/>
        <v>0.9364379792959798</v>
      </c>
      <c r="M35" s="226">
        <f t="shared" si="3"/>
        <v>0.8916380348019232</v>
      </c>
      <c r="N35" s="219">
        <f t="shared" si="4"/>
        <v>-4.78408025780176</v>
      </c>
    </row>
    <row r="36" spans="1:14" ht="12.75">
      <c r="A36" s="229"/>
      <c r="B36" s="123">
        <v>20029012</v>
      </c>
      <c r="C36" s="221"/>
      <c r="D36" s="220"/>
      <c r="E36" s="220"/>
      <c r="F36" s="219" t="str">
        <f aca="true" t="shared" si="5" ref="F36:F66">IF(D36=0,"--",100*(E36/D36-1))</f>
        <v>--</v>
      </c>
      <c r="G36" s="221"/>
      <c r="H36" s="220"/>
      <c r="I36" s="220"/>
      <c r="J36" s="219" t="str">
        <f aca="true" t="shared" si="6" ref="J36:J66">IF(H36=0,"--",100*(I36/H36-1))</f>
        <v>--</v>
      </c>
      <c r="K36" s="227" t="str">
        <f aca="true" t="shared" si="7" ref="K36:K66">IF(C36=0,"--",G36/C36)</f>
        <v>--</v>
      </c>
      <c r="L36" s="226" t="str">
        <f t="shared" si="3"/>
        <v>--</v>
      </c>
      <c r="M36" s="226" t="str">
        <f t="shared" si="3"/>
        <v>--</v>
      </c>
      <c r="N36" s="219" t="e">
        <f aca="true" t="shared" si="8" ref="N36:N65">100*(M36/L36-1)</f>
        <v>#VALUE!</v>
      </c>
    </row>
    <row r="37" spans="1:14" ht="12.75">
      <c r="A37" s="229"/>
      <c r="B37" s="123">
        <v>20029019</v>
      </c>
      <c r="C37" s="221"/>
      <c r="D37" s="220"/>
      <c r="E37" s="220"/>
      <c r="F37" s="219" t="str">
        <f t="shared" si="5"/>
        <v>--</v>
      </c>
      <c r="G37" s="221"/>
      <c r="H37" s="220"/>
      <c r="I37" s="220"/>
      <c r="J37" s="219" t="str">
        <f t="shared" si="6"/>
        <v>--</v>
      </c>
      <c r="K37" s="227" t="str">
        <f t="shared" si="7"/>
        <v>--</v>
      </c>
      <c r="L37" s="226" t="str">
        <f t="shared" si="3"/>
        <v>--</v>
      </c>
      <c r="M37" s="226" t="str">
        <f t="shared" si="3"/>
        <v>--</v>
      </c>
      <c r="N37" s="219" t="e">
        <f t="shared" si="8"/>
        <v>#VALUE!</v>
      </c>
    </row>
    <row r="38" spans="1:14" ht="12.75">
      <c r="A38" s="94" t="s">
        <v>91</v>
      </c>
      <c r="B38" s="123">
        <v>11063000</v>
      </c>
      <c r="C38" s="37">
        <v>920384</v>
      </c>
      <c r="D38" s="38">
        <v>920384</v>
      </c>
      <c r="E38" s="38">
        <v>380926</v>
      </c>
      <c r="F38" s="67">
        <f t="shared" si="5"/>
        <v>-58.61227487657325</v>
      </c>
      <c r="G38" s="37">
        <v>538033</v>
      </c>
      <c r="H38" s="38">
        <v>538033</v>
      </c>
      <c r="I38" s="38">
        <v>482214</v>
      </c>
      <c r="J38" s="67">
        <f t="shared" si="6"/>
        <v>-10.374642447582216</v>
      </c>
      <c r="K38" s="115">
        <f t="shared" si="7"/>
        <v>0.5845744819553578</v>
      </c>
      <c r="L38" s="76">
        <f t="shared" si="3"/>
        <v>0.5845744819553578</v>
      </c>
      <c r="M38" s="76">
        <f t="shared" si="3"/>
        <v>1.2658994135343873</v>
      </c>
      <c r="N38" s="67">
        <f t="shared" si="8"/>
        <v>116.55057697695743</v>
      </c>
    </row>
    <row r="39" spans="1:14" ht="12.75">
      <c r="A39" s="94" t="s">
        <v>251</v>
      </c>
      <c r="B39" s="123">
        <v>20082090</v>
      </c>
      <c r="C39" s="37">
        <v>133957</v>
      </c>
      <c r="D39" s="38">
        <v>133957</v>
      </c>
      <c r="E39" s="38">
        <v>248257</v>
      </c>
      <c r="F39" s="67">
        <f t="shared" si="5"/>
        <v>85.3258881581403</v>
      </c>
      <c r="G39" s="37">
        <v>190849</v>
      </c>
      <c r="H39" s="38">
        <v>190849</v>
      </c>
      <c r="I39" s="38">
        <v>441764</v>
      </c>
      <c r="J39" s="67">
        <f t="shared" si="6"/>
        <v>131.47304937411252</v>
      </c>
      <c r="K39" s="115">
        <f t="shared" si="7"/>
        <v>1.4247034496144284</v>
      </c>
      <c r="L39" s="76">
        <f t="shared" si="3"/>
        <v>1.4247034496144284</v>
      </c>
      <c r="M39" s="76">
        <f t="shared" si="3"/>
        <v>1.7794624119360178</v>
      </c>
      <c r="N39" s="67">
        <f t="shared" si="8"/>
        <v>24.90054771872694</v>
      </c>
    </row>
    <row r="40" spans="1:14" ht="12.75">
      <c r="A40" s="94" t="s">
        <v>265</v>
      </c>
      <c r="B40" s="123">
        <v>7115100</v>
      </c>
      <c r="C40" s="37">
        <v>8360</v>
      </c>
      <c r="D40" s="38">
        <v>8360</v>
      </c>
      <c r="E40" s="38">
        <v>1083360</v>
      </c>
      <c r="F40" s="67">
        <f t="shared" si="5"/>
        <v>12858.851674641148</v>
      </c>
      <c r="G40" s="37">
        <v>16273</v>
      </c>
      <c r="H40" s="38">
        <v>16273</v>
      </c>
      <c r="I40" s="38">
        <v>384013</v>
      </c>
      <c r="J40" s="67">
        <f t="shared" si="6"/>
        <v>2259.816874577521</v>
      </c>
      <c r="K40" s="115">
        <f t="shared" si="7"/>
        <v>1.946531100478469</v>
      </c>
      <c r="L40" s="76">
        <f t="shared" si="3"/>
        <v>1.946531100478469</v>
      </c>
      <c r="M40" s="76">
        <f t="shared" si="3"/>
        <v>0.35446481317382955</v>
      </c>
      <c r="N40" s="67">
        <f t="shared" si="8"/>
        <v>-81.78992295131067</v>
      </c>
    </row>
    <row r="41" spans="1:14" ht="12.75">
      <c r="A41" s="94" t="s">
        <v>105</v>
      </c>
      <c r="B41" s="123">
        <v>20049090</v>
      </c>
      <c r="C41" s="37">
        <v>167258</v>
      </c>
      <c r="D41" s="38">
        <v>167258</v>
      </c>
      <c r="E41" s="38">
        <v>131224</v>
      </c>
      <c r="F41" s="67">
        <f t="shared" si="5"/>
        <v>-21.5439620227433</v>
      </c>
      <c r="G41" s="37">
        <v>408666</v>
      </c>
      <c r="H41" s="38">
        <v>408666</v>
      </c>
      <c r="I41" s="38">
        <v>337962</v>
      </c>
      <c r="J41" s="67">
        <f t="shared" si="6"/>
        <v>-17.301170148727806</v>
      </c>
      <c r="K41" s="115">
        <f t="shared" si="7"/>
        <v>2.4433270755359984</v>
      </c>
      <c r="L41" s="76">
        <f t="shared" si="3"/>
        <v>2.4433270755359984</v>
      </c>
      <c r="M41" s="76">
        <f t="shared" si="3"/>
        <v>2.5754587575443515</v>
      </c>
      <c r="N41" s="67">
        <f t="shared" si="8"/>
        <v>5.407858953118949</v>
      </c>
    </row>
    <row r="42" spans="1:14" ht="12.75">
      <c r="A42" s="94" t="s">
        <v>99</v>
      </c>
      <c r="B42" s="123">
        <v>20021010</v>
      </c>
      <c r="C42" s="37">
        <v>238955</v>
      </c>
      <c r="D42" s="38">
        <v>238955</v>
      </c>
      <c r="E42" s="38">
        <v>285760</v>
      </c>
      <c r="F42" s="67">
        <f t="shared" si="5"/>
        <v>19.58737000690507</v>
      </c>
      <c r="G42" s="37">
        <v>239594</v>
      </c>
      <c r="H42" s="38">
        <v>239594</v>
      </c>
      <c r="I42" s="38">
        <v>278312</v>
      </c>
      <c r="J42" s="67">
        <f t="shared" si="6"/>
        <v>16.159837057689263</v>
      </c>
      <c r="K42" s="115">
        <f t="shared" si="7"/>
        <v>1.0026741436672177</v>
      </c>
      <c r="L42" s="76">
        <f t="shared" si="3"/>
        <v>1.0026741436672177</v>
      </c>
      <c r="M42" s="76">
        <f t="shared" si="3"/>
        <v>0.9739361702127659</v>
      </c>
      <c r="N42" s="67">
        <f t="shared" si="8"/>
        <v>-2.866132894316442</v>
      </c>
    </row>
    <row r="43" spans="1:14" ht="12.75">
      <c r="A43" s="94" t="s">
        <v>252</v>
      </c>
      <c r="B43" s="123">
        <v>20087019</v>
      </c>
      <c r="C43" s="37">
        <v>208288</v>
      </c>
      <c r="D43" s="38">
        <v>208288</v>
      </c>
      <c r="E43" s="38">
        <v>183646</v>
      </c>
      <c r="F43" s="67">
        <f t="shared" si="5"/>
        <v>-11.830734367798435</v>
      </c>
      <c r="G43" s="37">
        <v>218415</v>
      </c>
      <c r="H43" s="38">
        <v>218415</v>
      </c>
      <c r="I43" s="38">
        <v>274408</v>
      </c>
      <c r="J43" s="67">
        <f t="shared" si="6"/>
        <v>25.636059794428046</v>
      </c>
      <c r="K43" s="115">
        <f t="shared" si="7"/>
        <v>1.0486201797511139</v>
      </c>
      <c r="L43" s="76">
        <f t="shared" si="3"/>
        <v>1.0486201797511139</v>
      </c>
      <c r="M43" s="76">
        <f t="shared" si="3"/>
        <v>1.4942225803992464</v>
      </c>
      <c r="N43" s="67">
        <f t="shared" si="8"/>
        <v>42.49416607201806</v>
      </c>
    </row>
    <row r="44" spans="1:14" ht="12.75">
      <c r="A44" s="94" t="s">
        <v>68</v>
      </c>
      <c r="B44" s="123">
        <v>20085000</v>
      </c>
      <c r="C44" s="37">
        <v>141900</v>
      </c>
      <c r="D44" s="38">
        <v>141900</v>
      </c>
      <c r="E44" s="38">
        <v>130765</v>
      </c>
      <c r="F44" s="67">
        <f t="shared" si="5"/>
        <v>-7.847075405214943</v>
      </c>
      <c r="G44" s="37">
        <v>186682</v>
      </c>
      <c r="H44" s="38">
        <v>186682</v>
      </c>
      <c r="I44" s="38">
        <v>255956</v>
      </c>
      <c r="J44" s="67">
        <f t="shared" si="6"/>
        <v>37.10802326951714</v>
      </c>
      <c r="K44" s="115">
        <f t="shared" si="7"/>
        <v>1.3155884425651867</v>
      </c>
      <c r="L44" s="76">
        <f t="shared" si="3"/>
        <v>1.3155884425651867</v>
      </c>
      <c r="M44" s="76">
        <f t="shared" si="3"/>
        <v>1.9573739150384277</v>
      </c>
      <c r="N44" s="67">
        <f t="shared" si="8"/>
        <v>48.7831491755782</v>
      </c>
    </row>
    <row r="45" spans="1:14" ht="12.75">
      <c r="A45" s="94" t="s">
        <v>124</v>
      </c>
      <c r="B45" s="123">
        <v>20089920</v>
      </c>
      <c r="C45" s="37">
        <v>81478</v>
      </c>
      <c r="D45" s="38">
        <v>81478</v>
      </c>
      <c r="E45" s="38">
        <v>108182</v>
      </c>
      <c r="F45" s="67">
        <f t="shared" si="5"/>
        <v>32.774491273718056</v>
      </c>
      <c r="G45" s="37">
        <v>190595</v>
      </c>
      <c r="H45" s="38">
        <v>190595</v>
      </c>
      <c r="I45" s="38">
        <v>244004</v>
      </c>
      <c r="J45" s="67">
        <f t="shared" si="6"/>
        <v>28.022246123980167</v>
      </c>
      <c r="K45" s="115">
        <f t="shared" si="7"/>
        <v>2.339220403053585</v>
      </c>
      <c r="L45" s="76">
        <f t="shared" si="3"/>
        <v>2.339220403053585</v>
      </c>
      <c r="M45" s="76">
        <f t="shared" si="3"/>
        <v>2.2554953689153465</v>
      </c>
      <c r="N45" s="67">
        <f t="shared" si="8"/>
        <v>-3.5791853571790377</v>
      </c>
    </row>
    <row r="46" spans="1:14" ht="12.75">
      <c r="A46" s="94" t="s">
        <v>253</v>
      </c>
      <c r="B46" s="123">
        <v>20083000</v>
      </c>
      <c r="C46" s="37">
        <v>83881</v>
      </c>
      <c r="D46" s="38">
        <v>83881</v>
      </c>
      <c r="E46" s="38">
        <v>100486</v>
      </c>
      <c r="F46" s="67">
        <f t="shared" si="5"/>
        <v>19.795901336417067</v>
      </c>
      <c r="G46" s="37">
        <v>192158</v>
      </c>
      <c r="H46" s="38">
        <v>192158</v>
      </c>
      <c r="I46" s="38">
        <v>237694</v>
      </c>
      <c r="J46" s="67">
        <f t="shared" si="6"/>
        <v>23.69716587391626</v>
      </c>
      <c r="K46" s="115">
        <f t="shared" si="7"/>
        <v>2.2908405956056797</v>
      </c>
      <c r="L46" s="76">
        <f t="shared" si="3"/>
        <v>2.2908405956056797</v>
      </c>
      <c r="M46" s="76">
        <f t="shared" si="3"/>
        <v>2.3654439424397427</v>
      </c>
      <c r="N46" s="67">
        <f t="shared" si="8"/>
        <v>3.2565926663412625</v>
      </c>
    </row>
    <row r="47" spans="1:14" ht="12.75">
      <c r="A47" s="94" t="s">
        <v>232</v>
      </c>
      <c r="B47" s="123">
        <v>8121000</v>
      </c>
      <c r="C47" s="37">
        <v>383201</v>
      </c>
      <c r="D47" s="38">
        <v>383201</v>
      </c>
      <c r="E47" s="38">
        <v>108000</v>
      </c>
      <c r="F47" s="67">
        <f t="shared" si="5"/>
        <v>-71.8163574729711</v>
      </c>
      <c r="G47" s="37">
        <v>347929</v>
      </c>
      <c r="H47" s="38">
        <v>347929</v>
      </c>
      <c r="I47" s="38">
        <v>222355</v>
      </c>
      <c r="J47" s="67">
        <f t="shared" si="6"/>
        <v>-36.0918463249686</v>
      </c>
      <c r="K47" s="115">
        <f t="shared" si="7"/>
        <v>0.9079543111839479</v>
      </c>
      <c r="L47" s="76">
        <f t="shared" si="3"/>
        <v>0.9079543111839479</v>
      </c>
      <c r="M47" s="76">
        <f t="shared" si="3"/>
        <v>2.0588425925925926</v>
      </c>
      <c r="N47" s="67">
        <f t="shared" si="8"/>
        <v>126.75618885579358</v>
      </c>
    </row>
    <row r="48" spans="1:14" ht="12.75">
      <c r="A48" s="94" t="s">
        <v>175</v>
      </c>
      <c r="B48" s="123">
        <v>7119000</v>
      </c>
      <c r="C48" s="37">
        <v>181434</v>
      </c>
      <c r="D48" s="38">
        <v>181434</v>
      </c>
      <c r="E48" s="38">
        <v>162083</v>
      </c>
      <c r="F48" s="67">
        <f t="shared" si="5"/>
        <v>-10.665586384029456</v>
      </c>
      <c r="G48" s="37">
        <v>165465</v>
      </c>
      <c r="H48" s="38">
        <v>165465</v>
      </c>
      <c r="I48" s="38">
        <v>189743</v>
      </c>
      <c r="J48" s="67">
        <f t="shared" si="6"/>
        <v>14.672589369353028</v>
      </c>
      <c r="K48" s="115">
        <f t="shared" si="7"/>
        <v>0.9119845232977281</v>
      </c>
      <c r="L48" s="76">
        <f t="shared" si="3"/>
        <v>0.9119845232977281</v>
      </c>
      <c r="M48" s="76">
        <f t="shared" si="3"/>
        <v>1.170653307256159</v>
      </c>
      <c r="N48" s="67">
        <f t="shared" si="8"/>
        <v>28.363286585509883</v>
      </c>
    </row>
    <row r="49" spans="1:14" ht="12.75">
      <c r="A49" s="94" t="s">
        <v>268</v>
      </c>
      <c r="B49" s="123">
        <v>20071000</v>
      </c>
      <c r="C49" s="37">
        <v>31272</v>
      </c>
      <c r="D49" s="38">
        <v>31272</v>
      </c>
      <c r="E49" s="38">
        <v>49111</v>
      </c>
      <c r="F49" s="67">
        <f t="shared" si="5"/>
        <v>57.044640573036574</v>
      </c>
      <c r="G49" s="37">
        <v>99763</v>
      </c>
      <c r="H49" s="38">
        <v>99763</v>
      </c>
      <c r="I49" s="38">
        <v>183970</v>
      </c>
      <c r="J49" s="67">
        <f t="shared" si="6"/>
        <v>84.40704469592934</v>
      </c>
      <c r="K49" s="115">
        <f t="shared" si="7"/>
        <v>3.1901701202353543</v>
      </c>
      <c r="L49" s="76">
        <f t="shared" si="3"/>
        <v>3.1901701202353543</v>
      </c>
      <c r="M49" s="76">
        <f t="shared" si="3"/>
        <v>3.7460039502351816</v>
      </c>
      <c r="N49" s="67">
        <f t="shared" si="8"/>
        <v>17.423328821060522</v>
      </c>
    </row>
    <row r="50" spans="1:14" ht="12.75">
      <c r="A50" s="94" t="s">
        <v>174</v>
      </c>
      <c r="B50" s="123">
        <v>7114010</v>
      </c>
      <c r="C50" s="37">
        <v>313836</v>
      </c>
      <c r="D50" s="38">
        <v>313836</v>
      </c>
      <c r="E50" s="38">
        <v>279066</v>
      </c>
      <c r="F50" s="67">
        <f t="shared" si="5"/>
        <v>-11.079034909952966</v>
      </c>
      <c r="G50" s="37">
        <v>187659</v>
      </c>
      <c r="H50" s="38">
        <v>187659</v>
      </c>
      <c r="I50" s="38">
        <v>148272</v>
      </c>
      <c r="J50" s="67">
        <f t="shared" si="6"/>
        <v>-20.98860166578741</v>
      </c>
      <c r="K50" s="115">
        <f t="shared" si="7"/>
        <v>0.5979524337552097</v>
      </c>
      <c r="L50" s="76">
        <f t="shared" si="3"/>
        <v>0.5979524337552097</v>
      </c>
      <c r="M50" s="76">
        <f t="shared" si="3"/>
        <v>0.5313151727548322</v>
      </c>
      <c r="N50" s="67">
        <f t="shared" si="8"/>
        <v>-11.144241119964649</v>
      </c>
    </row>
    <row r="51" spans="1:14" ht="12.75">
      <c r="A51" s="94" t="s">
        <v>101</v>
      </c>
      <c r="B51" s="123">
        <v>20060090</v>
      </c>
      <c r="C51" s="37">
        <v>73969</v>
      </c>
      <c r="D51" s="38">
        <v>73969</v>
      </c>
      <c r="E51" s="38">
        <v>37276</v>
      </c>
      <c r="F51" s="67">
        <f t="shared" si="5"/>
        <v>-49.605915991834415</v>
      </c>
      <c r="G51" s="37">
        <v>178943</v>
      </c>
      <c r="H51" s="38">
        <v>178943</v>
      </c>
      <c r="I51" s="38">
        <v>133555</v>
      </c>
      <c r="J51" s="67">
        <f t="shared" si="6"/>
        <v>-25.36450154518478</v>
      </c>
      <c r="K51" s="115">
        <f t="shared" si="7"/>
        <v>2.4191620814124835</v>
      </c>
      <c r="L51" s="76">
        <f t="shared" si="3"/>
        <v>2.4191620814124835</v>
      </c>
      <c r="M51" s="76">
        <f t="shared" si="3"/>
        <v>3.5828683335121796</v>
      </c>
      <c r="N51" s="67">
        <f t="shared" si="8"/>
        <v>48.10369098627072</v>
      </c>
    </row>
    <row r="52" spans="1:14" ht="12.75">
      <c r="A52" s="94" t="s">
        <v>176</v>
      </c>
      <c r="B52" s="123">
        <v>20021020</v>
      </c>
      <c r="C52" s="37">
        <v>104020</v>
      </c>
      <c r="D52" s="38">
        <v>104020</v>
      </c>
      <c r="E52" s="38">
        <v>81816</v>
      </c>
      <c r="F52" s="67">
        <f t="shared" si="5"/>
        <v>-21.345895020188422</v>
      </c>
      <c r="G52" s="37">
        <v>105784</v>
      </c>
      <c r="H52" s="38">
        <v>105784</v>
      </c>
      <c r="I52" s="38">
        <v>117413</v>
      </c>
      <c r="J52" s="67">
        <f t="shared" si="6"/>
        <v>10.993155864781068</v>
      </c>
      <c r="K52" s="115">
        <f t="shared" si="7"/>
        <v>1.0169582772543742</v>
      </c>
      <c r="L52" s="76">
        <f t="shared" si="3"/>
        <v>1.0169582772543742</v>
      </c>
      <c r="M52" s="76">
        <f t="shared" si="3"/>
        <v>1.435086046739024</v>
      </c>
      <c r="N52" s="67">
        <f t="shared" si="8"/>
        <v>41.115528418090896</v>
      </c>
    </row>
    <row r="53" spans="1:14" ht="12.75">
      <c r="A53" s="94" t="s">
        <v>239</v>
      </c>
      <c r="B53" s="123">
        <v>20079100</v>
      </c>
      <c r="C53" s="37">
        <v>120681</v>
      </c>
      <c r="D53" s="38">
        <v>120681</v>
      </c>
      <c r="E53" s="38">
        <v>40240</v>
      </c>
      <c r="F53" s="67">
        <f t="shared" si="5"/>
        <v>-66.65589446557453</v>
      </c>
      <c r="G53" s="37">
        <v>222817</v>
      </c>
      <c r="H53" s="38">
        <v>222817</v>
      </c>
      <c r="I53" s="38">
        <v>116393</v>
      </c>
      <c r="J53" s="67">
        <f t="shared" si="6"/>
        <v>-47.76296243105329</v>
      </c>
      <c r="K53" s="115">
        <f t="shared" si="7"/>
        <v>1.8463304082664214</v>
      </c>
      <c r="L53" s="76">
        <f t="shared" si="3"/>
        <v>1.8463304082664214</v>
      </c>
      <c r="M53" s="76">
        <f t="shared" si="3"/>
        <v>2.8924701789264415</v>
      </c>
      <c r="N53" s="67">
        <f t="shared" si="8"/>
        <v>56.660485359295706</v>
      </c>
    </row>
    <row r="54" spans="1:14" ht="12.75">
      <c r="A54" s="94" t="s">
        <v>110</v>
      </c>
      <c r="B54" s="123">
        <v>20079929</v>
      </c>
      <c r="C54" s="37">
        <v>175764</v>
      </c>
      <c r="D54" s="38">
        <v>175764</v>
      </c>
      <c r="E54" s="38">
        <v>94401</v>
      </c>
      <c r="F54" s="67">
        <f t="shared" si="5"/>
        <v>-46.29104936164402</v>
      </c>
      <c r="G54" s="37">
        <v>168300</v>
      </c>
      <c r="H54" s="38">
        <v>168300</v>
      </c>
      <c r="I54" s="38">
        <v>95650</v>
      </c>
      <c r="J54" s="67">
        <f t="shared" si="6"/>
        <v>-43.16696375519905</v>
      </c>
      <c r="K54" s="115">
        <f t="shared" si="7"/>
        <v>0.9575339659998634</v>
      </c>
      <c r="L54" s="76">
        <f t="shared" si="3"/>
        <v>0.9575339659998634</v>
      </c>
      <c r="M54" s="76">
        <f t="shared" si="3"/>
        <v>1.0132307920466945</v>
      </c>
      <c r="N54" s="67">
        <f t="shared" si="8"/>
        <v>5.8166945533542735</v>
      </c>
    </row>
    <row r="55" spans="1:14" ht="12.75">
      <c r="A55" s="94" t="s">
        <v>177</v>
      </c>
      <c r="B55" s="123">
        <v>20086011</v>
      </c>
      <c r="C55" s="37">
        <v>7658</v>
      </c>
      <c r="D55" s="38">
        <v>7658</v>
      </c>
      <c r="E55" s="38">
        <v>18124</v>
      </c>
      <c r="F55" s="67">
        <f t="shared" si="5"/>
        <v>136.66753721598332</v>
      </c>
      <c r="G55" s="37">
        <v>37074</v>
      </c>
      <c r="H55" s="38">
        <v>37074</v>
      </c>
      <c r="I55" s="38">
        <v>85672</v>
      </c>
      <c r="J55" s="67">
        <f t="shared" si="6"/>
        <v>131.08377838916763</v>
      </c>
      <c r="K55" s="115">
        <f t="shared" si="7"/>
        <v>4.841211804648733</v>
      </c>
      <c r="L55" s="76">
        <f t="shared" si="3"/>
        <v>4.841211804648733</v>
      </c>
      <c r="M55" s="76">
        <f t="shared" si="3"/>
        <v>4.726991834032223</v>
      </c>
      <c r="N55" s="67">
        <f t="shared" si="8"/>
        <v>-2.3593260370643465</v>
      </c>
    </row>
    <row r="56" spans="1:14" ht="12.75">
      <c r="A56" s="94" t="s">
        <v>115</v>
      </c>
      <c r="B56" s="123">
        <v>11051000</v>
      </c>
      <c r="C56" s="37">
        <v>63127</v>
      </c>
      <c r="D56" s="38">
        <v>63127</v>
      </c>
      <c r="E56" s="38">
        <v>41642</v>
      </c>
      <c r="F56" s="67">
        <f t="shared" si="5"/>
        <v>-34.0345652414973</v>
      </c>
      <c r="G56" s="37">
        <v>42380</v>
      </c>
      <c r="H56" s="38">
        <v>42380</v>
      </c>
      <c r="I56" s="38">
        <v>77278</v>
      </c>
      <c r="J56" s="67">
        <f t="shared" si="6"/>
        <v>82.34544596507787</v>
      </c>
      <c r="K56" s="115">
        <f t="shared" si="7"/>
        <v>0.6713450662949293</v>
      </c>
      <c r="L56" s="76">
        <f t="shared" si="3"/>
        <v>0.6713450662949293</v>
      </c>
      <c r="M56" s="76">
        <f t="shared" si="3"/>
        <v>1.8557706162047933</v>
      </c>
      <c r="N56" s="67">
        <f t="shared" si="8"/>
        <v>176.42574726087773</v>
      </c>
    </row>
    <row r="57" spans="1:14" ht="12.75">
      <c r="A57" s="94" t="s">
        <v>125</v>
      </c>
      <c r="B57" s="123">
        <v>20019020</v>
      </c>
      <c r="C57" s="37">
        <v>18515</v>
      </c>
      <c r="D57" s="38">
        <v>18515</v>
      </c>
      <c r="E57" s="38">
        <v>10612</v>
      </c>
      <c r="F57" s="67">
        <f t="shared" si="5"/>
        <v>-42.684310018903595</v>
      </c>
      <c r="G57" s="37">
        <v>86546</v>
      </c>
      <c r="H57" s="38">
        <v>86546</v>
      </c>
      <c r="I57" s="38">
        <v>73092</v>
      </c>
      <c r="J57" s="67">
        <f t="shared" si="6"/>
        <v>-15.545490259515171</v>
      </c>
      <c r="K57" s="115">
        <f t="shared" si="7"/>
        <v>4.674372130704834</v>
      </c>
      <c r="L57" s="76">
        <f t="shared" si="3"/>
        <v>4.674372130704834</v>
      </c>
      <c r="M57" s="76">
        <f t="shared" si="3"/>
        <v>6.887674330946099</v>
      </c>
      <c r="N57" s="67">
        <f t="shared" si="8"/>
        <v>47.349721809750925</v>
      </c>
    </row>
    <row r="58" spans="1:14" ht="12.75">
      <c r="A58" s="94" t="s">
        <v>104</v>
      </c>
      <c r="B58" s="123">
        <v>20079912</v>
      </c>
      <c r="C58" s="37">
        <v>13323</v>
      </c>
      <c r="D58" s="38">
        <v>13323</v>
      </c>
      <c r="E58" s="38">
        <v>18896</v>
      </c>
      <c r="F58" s="67">
        <f t="shared" si="5"/>
        <v>41.829918186594604</v>
      </c>
      <c r="G58" s="37">
        <v>46211</v>
      </c>
      <c r="H58" s="38">
        <v>46211</v>
      </c>
      <c r="I58" s="38">
        <v>64368</v>
      </c>
      <c r="J58" s="67">
        <f t="shared" si="6"/>
        <v>39.2915106792755</v>
      </c>
      <c r="K58" s="115">
        <f t="shared" si="7"/>
        <v>3.4685130976506793</v>
      </c>
      <c r="L58" s="76">
        <f t="shared" si="3"/>
        <v>3.4685130976506793</v>
      </c>
      <c r="M58" s="76">
        <f t="shared" si="3"/>
        <v>3.4064352243861133</v>
      </c>
      <c r="N58" s="67">
        <f t="shared" si="8"/>
        <v>-1.7897546157923716</v>
      </c>
    </row>
    <row r="59" spans="1:14" ht="12.75">
      <c r="A59" s="94" t="s">
        <v>120</v>
      </c>
      <c r="B59" s="123">
        <v>20019030</v>
      </c>
      <c r="C59" s="37">
        <v>24505</v>
      </c>
      <c r="D59" s="38">
        <v>24505</v>
      </c>
      <c r="E59" s="38">
        <v>20931</v>
      </c>
      <c r="F59" s="67">
        <f t="shared" si="5"/>
        <v>-14.584778616608851</v>
      </c>
      <c r="G59" s="37">
        <v>56594</v>
      </c>
      <c r="H59" s="38">
        <v>56594</v>
      </c>
      <c r="I59" s="38">
        <v>62737</v>
      </c>
      <c r="J59" s="67">
        <f t="shared" si="6"/>
        <v>10.854507544969438</v>
      </c>
      <c r="K59" s="115">
        <f t="shared" si="7"/>
        <v>2.3094878596204858</v>
      </c>
      <c r="L59" s="76">
        <f t="shared" si="3"/>
        <v>2.3094878596204858</v>
      </c>
      <c r="M59" s="76">
        <f t="shared" si="3"/>
        <v>2.997324542544551</v>
      </c>
      <c r="N59" s="67">
        <f t="shared" si="8"/>
        <v>29.783082862236654</v>
      </c>
    </row>
    <row r="60" spans="1:14" ht="12.75">
      <c r="A60" s="94" t="s">
        <v>179</v>
      </c>
      <c r="B60" s="123">
        <v>7114090</v>
      </c>
      <c r="C60" s="37">
        <v>16234</v>
      </c>
      <c r="D60" s="38">
        <v>16234</v>
      </c>
      <c r="E60" s="38">
        <v>97988</v>
      </c>
      <c r="F60" s="67">
        <f t="shared" si="5"/>
        <v>503.59738819761</v>
      </c>
      <c r="G60" s="37">
        <v>11016</v>
      </c>
      <c r="H60" s="38">
        <v>11016</v>
      </c>
      <c r="I60" s="38">
        <v>61788</v>
      </c>
      <c r="J60" s="67">
        <f t="shared" si="6"/>
        <v>460.89324618736384</v>
      </c>
      <c r="K60" s="115">
        <f t="shared" si="7"/>
        <v>0.6785758285080695</v>
      </c>
      <c r="L60" s="76">
        <f t="shared" si="3"/>
        <v>0.6785758285080695</v>
      </c>
      <c r="M60" s="76">
        <f t="shared" si="3"/>
        <v>0.6305670082050864</v>
      </c>
      <c r="N60" s="67">
        <f t="shared" si="8"/>
        <v>-7.074938169922184</v>
      </c>
    </row>
    <row r="61" spans="1:14" ht="12.75">
      <c r="A61" s="94" t="s">
        <v>108</v>
      </c>
      <c r="B61" s="123">
        <v>20029090</v>
      </c>
      <c r="C61" s="37">
        <v>186170</v>
      </c>
      <c r="D61" s="38">
        <v>186170</v>
      </c>
      <c r="E61" s="38">
        <v>61779</v>
      </c>
      <c r="F61" s="67">
        <f t="shared" si="5"/>
        <v>-66.81581350378687</v>
      </c>
      <c r="G61" s="37">
        <v>203687</v>
      </c>
      <c r="H61" s="38">
        <v>203687</v>
      </c>
      <c r="I61" s="38">
        <v>61448</v>
      </c>
      <c r="J61" s="67">
        <f t="shared" si="6"/>
        <v>-69.83214441766043</v>
      </c>
      <c r="K61" s="115">
        <f t="shared" si="7"/>
        <v>1.0940914218187678</v>
      </c>
      <c r="L61" s="76">
        <f t="shared" si="3"/>
        <v>1.0940914218187678</v>
      </c>
      <c r="M61" s="76">
        <f t="shared" si="3"/>
        <v>0.9946421923307273</v>
      </c>
      <c r="N61" s="67">
        <f t="shared" si="8"/>
        <v>-9.08966357881873</v>
      </c>
    </row>
    <row r="62" spans="1:14" ht="12.75">
      <c r="A62" s="94" t="s">
        <v>111</v>
      </c>
      <c r="B62" s="123">
        <v>20079922</v>
      </c>
      <c r="C62" s="37">
        <v>38197</v>
      </c>
      <c r="D62" s="38">
        <v>38197</v>
      </c>
      <c r="E62" s="38">
        <v>13134</v>
      </c>
      <c r="F62" s="67">
        <f t="shared" si="5"/>
        <v>-65.61510066235567</v>
      </c>
      <c r="G62" s="37">
        <v>81893</v>
      </c>
      <c r="H62" s="38">
        <v>81893</v>
      </c>
      <c r="I62" s="38">
        <v>58964</v>
      </c>
      <c r="J62" s="67">
        <f t="shared" si="6"/>
        <v>-27.998730050187437</v>
      </c>
      <c r="K62" s="115">
        <f t="shared" si="7"/>
        <v>2.1439641856690317</v>
      </c>
      <c r="L62" s="76">
        <f t="shared" si="3"/>
        <v>2.1439641856690317</v>
      </c>
      <c r="M62" s="76">
        <f t="shared" si="3"/>
        <v>4.489416780874067</v>
      </c>
      <c r="N62" s="67">
        <f t="shared" si="8"/>
        <v>109.3979372828529</v>
      </c>
    </row>
    <row r="63" spans="1:14" ht="12.75">
      <c r="A63" s="94" t="s">
        <v>117</v>
      </c>
      <c r="B63" s="123">
        <v>20059920</v>
      </c>
      <c r="C63" s="37">
        <v>4494</v>
      </c>
      <c r="D63" s="38">
        <v>4494</v>
      </c>
      <c r="E63" s="38">
        <v>19109</v>
      </c>
      <c r="F63" s="67">
        <f t="shared" si="5"/>
        <v>325.2113929684024</v>
      </c>
      <c r="G63" s="37">
        <v>16751</v>
      </c>
      <c r="H63" s="38">
        <v>16751</v>
      </c>
      <c r="I63" s="38">
        <v>57245</v>
      </c>
      <c r="J63" s="67">
        <f t="shared" si="6"/>
        <v>241.7407915945317</v>
      </c>
      <c r="K63" s="115">
        <f t="shared" si="7"/>
        <v>3.7274143302180685</v>
      </c>
      <c r="L63" s="76">
        <f t="shared" si="3"/>
        <v>3.7274143302180685</v>
      </c>
      <c r="M63" s="76">
        <f t="shared" si="3"/>
        <v>2.995708828300801</v>
      </c>
      <c r="N63" s="67">
        <f t="shared" si="8"/>
        <v>-19.630377443831414</v>
      </c>
    </row>
    <row r="64" spans="1:14" ht="12.75">
      <c r="A64" s="94" t="s">
        <v>64</v>
      </c>
      <c r="B64" s="123">
        <v>20089930</v>
      </c>
      <c r="C64" s="37">
        <v>3500</v>
      </c>
      <c r="D64" s="158">
        <v>3500</v>
      </c>
      <c r="E64" s="38">
        <v>12500</v>
      </c>
      <c r="F64" s="67">
        <f t="shared" si="5"/>
        <v>257.14285714285717</v>
      </c>
      <c r="G64" s="37">
        <v>14347</v>
      </c>
      <c r="H64" s="158">
        <v>14347</v>
      </c>
      <c r="I64" s="38">
        <v>50767</v>
      </c>
      <c r="J64" s="67">
        <f t="shared" si="6"/>
        <v>253.85097929880814</v>
      </c>
      <c r="K64" s="115">
        <f t="shared" si="7"/>
        <v>4.099142857142857</v>
      </c>
      <c r="L64" s="76">
        <f t="shared" si="3"/>
        <v>4.099142857142857</v>
      </c>
      <c r="M64" s="76">
        <f t="shared" si="3"/>
        <v>4.06136</v>
      </c>
      <c r="N64" s="67">
        <f t="shared" si="8"/>
        <v>-0.9217257963337278</v>
      </c>
    </row>
    <row r="65" spans="1:14" ht="12.75">
      <c r="A65" s="94" t="s">
        <v>83</v>
      </c>
      <c r="B65" s="123">
        <v>20087090</v>
      </c>
      <c r="C65" s="37">
        <v>2454</v>
      </c>
      <c r="D65" s="163">
        <v>2454</v>
      </c>
      <c r="E65" s="38">
        <v>15906</v>
      </c>
      <c r="F65" s="87">
        <f t="shared" si="5"/>
        <v>548.1662591687042</v>
      </c>
      <c r="G65" s="37">
        <v>7492</v>
      </c>
      <c r="H65" s="163">
        <v>7492</v>
      </c>
      <c r="I65" s="38">
        <v>45474</v>
      </c>
      <c r="J65" s="87">
        <f t="shared" si="6"/>
        <v>506.96743192738916</v>
      </c>
      <c r="K65" s="115">
        <f t="shared" si="7"/>
        <v>3.0529747351263246</v>
      </c>
      <c r="L65" s="117">
        <f t="shared" si="3"/>
        <v>3.0529747351263246</v>
      </c>
      <c r="M65" s="76">
        <f t="shared" si="3"/>
        <v>2.858921161825726</v>
      </c>
      <c r="N65" s="87">
        <f t="shared" si="8"/>
        <v>-6.356212878799628</v>
      </c>
    </row>
    <row r="66" spans="1:14" ht="12.75">
      <c r="A66" s="94" t="s">
        <v>230</v>
      </c>
      <c r="B66" s="123">
        <v>20086019</v>
      </c>
      <c r="C66" s="88">
        <v>0</v>
      </c>
      <c r="D66" s="89">
        <v>0</v>
      </c>
      <c r="E66" s="38">
        <v>1793</v>
      </c>
      <c r="F66" s="87" t="str">
        <f t="shared" si="5"/>
        <v>--</v>
      </c>
      <c r="G66" s="37">
        <v>48</v>
      </c>
      <c r="H66" s="38">
        <v>48</v>
      </c>
      <c r="I66" s="38">
        <v>34074</v>
      </c>
      <c r="J66" s="67">
        <f t="shared" si="6"/>
        <v>70887.5</v>
      </c>
      <c r="K66" s="116" t="str">
        <f t="shared" si="7"/>
        <v>--</v>
      </c>
      <c r="L66" s="117" t="str">
        <f t="shared" si="3"/>
        <v>--</v>
      </c>
      <c r="M66" s="76">
        <f t="shared" si="3"/>
        <v>19.003904071388735</v>
      </c>
      <c r="N66" s="91" t="s">
        <v>106</v>
      </c>
    </row>
    <row r="67" spans="1:14" ht="12.75">
      <c r="A67" s="94" t="s">
        <v>118</v>
      </c>
      <c r="B67" s="123">
        <v>20051000</v>
      </c>
      <c r="C67" s="37">
        <v>20731</v>
      </c>
      <c r="D67" s="38">
        <v>20731</v>
      </c>
      <c r="E67" s="38">
        <v>18781</v>
      </c>
      <c r="F67" s="67">
        <f aca="true" t="shared" si="9" ref="F67:F80">IF(D67=0,"--",100*(E67/D67-1))</f>
        <v>-9.40620327046452</v>
      </c>
      <c r="G67" s="37">
        <v>31456</v>
      </c>
      <c r="H67" s="38">
        <v>31456</v>
      </c>
      <c r="I67" s="38">
        <v>29451</v>
      </c>
      <c r="J67" s="67">
        <f aca="true" t="shared" si="10" ref="J67:J80">IF(H67=0,"--",100*(I67/H67-1))</f>
        <v>-6.373982706002035</v>
      </c>
      <c r="K67" s="115">
        <f aca="true" t="shared" si="11" ref="K67:K80">IF(C67=0,"--",G67/C67)</f>
        <v>1.5173411798755487</v>
      </c>
      <c r="L67" s="76">
        <f aca="true" t="shared" si="12" ref="L67:M80">IF(D67=0,"--",H67/D67)</f>
        <v>1.5173411798755487</v>
      </c>
      <c r="M67" s="76">
        <f t="shared" si="12"/>
        <v>1.5681273627602363</v>
      </c>
      <c r="N67" s="67">
        <f aca="true" t="shared" si="13" ref="N67:N80">100*(M67/L67-1)</f>
        <v>3.3470509835403783</v>
      </c>
    </row>
    <row r="68" spans="1:14" ht="12.75">
      <c r="A68" s="94" t="s">
        <v>66</v>
      </c>
      <c r="B68" s="123">
        <v>20054000</v>
      </c>
      <c r="C68" s="37">
        <v>17183</v>
      </c>
      <c r="D68" s="38">
        <v>17183</v>
      </c>
      <c r="E68" s="38">
        <v>13947</v>
      </c>
      <c r="F68" s="67">
        <f t="shared" si="9"/>
        <v>-18.832567072106155</v>
      </c>
      <c r="G68" s="37">
        <v>29924</v>
      </c>
      <c r="H68" s="38">
        <v>29924</v>
      </c>
      <c r="I68" s="38">
        <v>21651</v>
      </c>
      <c r="J68" s="67">
        <f t="shared" si="10"/>
        <v>-27.646704985964444</v>
      </c>
      <c r="K68" s="115">
        <f t="shared" si="11"/>
        <v>1.7414886806727579</v>
      </c>
      <c r="L68" s="76">
        <f t="shared" si="12"/>
        <v>1.7414886806727579</v>
      </c>
      <c r="M68" s="76">
        <f t="shared" si="12"/>
        <v>1.5523768552376855</v>
      </c>
      <c r="N68" s="67">
        <f t="shared" si="13"/>
        <v>-10.859204974103886</v>
      </c>
    </row>
    <row r="69" spans="1:14" ht="12.75">
      <c r="A69" s="94" t="s">
        <v>181</v>
      </c>
      <c r="B69" s="123">
        <v>20039010</v>
      </c>
      <c r="C69" s="37">
        <v>40</v>
      </c>
      <c r="D69" s="38">
        <v>40</v>
      </c>
      <c r="E69" s="38">
        <v>17385</v>
      </c>
      <c r="F69" s="67">
        <f t="shared" si="9"/>
        <v>43362.5</v>
      </c>
      <c r="G69" s="37">
        <v>230</v>
      </c>
      <c r="H69" s="38">
        <v>230</v>
      </c>
      <c r="I69" s="38">
        <v>15022</v>
      </c>
      <c r="J69" s="67">
        <f t="shared" si="10"/>
        <v>6431.304347826087</v>
      </c>
      <c r="K69" s="115">
        <f t="shared" si="11"/>
        <v>5.75</v>
      </c>
      <c r="L69" s="76">
        <f t="shared" si="12"/>
        <v>5.75</v>
      </c>
      <c r="M69" s="76">
        <f t="shared" si="12"/>
        <v>0.8640782283577797</v>
      </c>
      <c r="N69" s="67">
        <f t="shared" si="13"/>
        <v>-84.97255255029948</v>
      </c>
    </row>
    <row r="70" spans="1:14" ht="12.75">
      <c r="A70" s="94" t="s">
        <v>86</v>
      </c>
      <c r="B70" s="123">
        <v>20019010</v>
      </c>
      <c r="C70" s="37">
        <v>2450</v>
      </c>
      <c r="D70" s="38">
        <v>2450</v>
      </c>
      <c r="E70" s="38">
        <v>1999</v>
      </c>
      <c r="F70" s="67">
        <f t="shared" si="9"/>
        <v>-18.408163265306122</v>
      </c>
      <c r="G70" s="37">
        <v>10520</v>
      </c>
      <c r="H70" s="38">
        <v>10520</v>
      </c>
      <c r="I70" s="38">
        <v>8157</v>
      </c>
      <c r="J70" s="67">
        <f t="shared" si="10"/>
        <v>-22.46197718631179</v>
      </c>
      <c r="K70" s="115">
        <f t="shared" si="11"/>
        <v>4.293877551020408</v>
      </c>
      <c r="L70" s="76">
        <f t="shared" si="12"/>
        <v>4.293877551020408</v>
      </c>
      <c r="M70" s="76">
        <f t="shared" si="12"/>
        <v>4.080540270135067</v>
      </c>
      <c r="N70" s="67">
        <f t="shared" si="13"/>
        <v>-4.968406256360125</v>
      </c>
    </row>
    <row r="71" spans="1:14" ht="12.75">
      <c r="A71" s="94" t="s">
        <v>114</v>
      </c>
      <c r="B71" s="123">
        <v>20079919</v>
      </c>
      <c r="C71" s="37">
        <v>300</v>
      </c>
      <c r="D71" s="38">
        <v>300</v>
      </c>
      <c r="E71" s="38">
        <v>1253</v>
      </c>
      <c r="F71" s="67">
        <f t="shared" si="9"/>
        <v>317.6666666666667</v>
      </c>
      <c r="G71" s="37">
        <v>835</v>
      </c>
      <c r="H71" s="38">
        <v>835</v>
      </c>
      <c r="I71" s="38">
        <v>7129</v>
      </c>
      <c r="J71" s="67">
        <f t="shared" si="10"/>
        <v>753.7724550898204</v>
      </c>
      <c r="K71" s="115">
        <f t="shared" si="11"/>
        <v>2.783333333333333</v>
      </c>
      <c r="L71" s="76">
        <f t="shared" si="12"/>
        <v>2.783333333333333</v>
      </c>
      <c r="M71" s="76">
        <f t="shared" si="12"/>
        <v>5.689545091779729</v>
      </c>
      <c r="N71" s="67">
        <f t="shared" si="13"/>
        <v>104.41479371663695</v>
      </c>
    </row>
    <row r="72" spans="1:14" ht="12.75">
      <c r="A72" s="94" t="s">
        <v>121</v>
      </c>
      <c r="B72" s="123">
        <v>20039090</v>
      </c>
      <c r="C72" s="37">
        <v>525</v>
      </c>
      <c r="D72" s="38">
        <v>525</v>
      </c>
      <c r="E72" s="38">
        <v>267</v>
      </c>
      <c r="F72" s="67">
        <f t="shared" si="9"/>
        <v>-49.142857142857146</v>
      </c>
      <c r="G72" s="37">
        <v>2048</v>
      </c>
      <c r="H72" s="38">
        <v>2048</v>
      </c>
      <c r="I72" s="38">
        <v>4103</v>
      </c>
      <c r="J72" s="67">
        <f t="shared" si="10"/>
        <v>100.341796875</v>
      </c>
      <c r="K72" s="115">
        <f t="shared" si="11"/>
        <v>3.900952380952381</v>
      </c>
      <c r="L72" s="76">
        <f t="shared" si="12"/>
        <v>3.900952380952381</v>
      </c>
      <c r="M72" s="76">
        <f t="shared" si="12"/>
        <v>15.367041198501873</v>
      </c>
      <c r="N72" s="67">
        <f t="shared" si="13"/>
        <v>293.9304994733146</v>
      </c>
    </row>
    <row r="73" spans="1:14" ht="12.75">
      <c r="A73" s="94" t="s">
        <v>100</v>
      </c>
      <c r="B73" s="123">
        <v>20060010</v>
      </c>
      <c r="C73" s="88">
        <v>0</v>
      </c>
      <c r="D73" s="89">
        <v>0</v>
      </c>
      <c r="E73" s="38">
        <v>475</v>
      </c>
      <c r="F73" s="87" t="str">
        <f t="shared" si="9"/>
        <v>--</v>
      </c>
      <c r="G73" s="88">
        <v>0</v>
      </c>
      <c r="H73" s="89">
        <v>0</v>
      </c>
      <c r="I73" s="38">
        <v>3208</v>
      </c>
      <c r="J73" s="87" t="str">
        <f t="shared" si="10"/>
        <v>--</v>
      </c>
      <c r="K73" s="116" t="str">
        <f t="shared" si="11"/>
        <v>--</v>
      </c>
      <c r="L73" s="117" t="str">
        <f t="shared" si="12"/>
        <v>--</v>
      </c>
      <c r="M73" s="76">
        <f t="shared" si="12"/>
        <v>6.753684210526316</v>
      </c>
      <c r="N73" s="91" t="s">
        <v>106</v>
      </c>
    </row>
    <row r="74" spans="1:14" ht="12.75">
      <c r="A74" s="94" t="s">
        <v>180</v>
      </c>
      <c r="B74" s="123">
        <v>20032090</v>
      </c>
      <c r="C74" s="37">
        <v>1</v>
      </c>
      <c r="D74" s="38">
        <v>1</v>
      </c>
      <c r="E74" s="38">
        <v>74</v>
      </c>
      <c r="F74" s="67">
        <f t="shared" si="9"/>
        <v>7300</v>
      </c>
      <c r="G74" s="37">
        <v>1823</v>
      </c>
      <c r="H74" s="38">
        <v>1823</v>
      </c>
      <c r="I74" s="38">
        <v>3077</v>
      </c>
      <c r="J74" s="67">
        <f t="shared" si="10"/>
        <v>68.78771256171146</v>
      </c>
      <c r="K74" s="115">
        <f t="shared" si="11"/>
        <v>1823</v>
      </c>
      <c r="L74" s="76">
        <f t="shared" si="12"/>
        <v>1823</v>
      </c>
      <c r="M74" s="76">
        <f t="shared" si="12"/>
        <v>41.58108108108108</v>
      </c>
      <c r="N74" s="67">
        <f t="shared" si="13"/>
        <v>-97.71908496538228</v>
      </c>
    </row>
    <row r="75" spans="1:14" ht="12.75">
      <c r="A75" s="94" t="s">
        <v>102</v>
      </c>
      <c r="B75" s="123">
        <v>20084010</v>
      </c>
      <c r="C75" s="37">
        <v>98</v>
      </c>
      <c r="D75" s="38">
        <v>98</v>
      </c>
      <c r="E75" s="38">
        <v>181</v>
      </c>
      <c r="F75" s="67">
        <f t="shared" si="9"/>
        <v>84.6938775510204</v>
      </c>
      <c r="G75" s="37">
        <v>189</v>
      </c>
      <c r="H75" s="38">
        <v>189</v>
      </c>
      <c r="I75" s="38">
        <v>822</v>
      </c>
      <c r="J75" s="67">
        <f t="shared" si="10"/>
        <v>334.9206349206349</v>
      </c>
      <c r="K75" s="115">
        <f t="shared" si="11"/>
        <v>1.9285714285714286</v>
      </c>
      <c r="L75" s="76">
        <f t="shared" si="12"/>
        <v>1.9285714285714286</v>
      </c>
      <c r="M75" s="76">
        <f t="shared" si="12"/>
        <v>4.541436464088398</v>
      </c>
      <c r="N75" s="67">
        <f t="shared" si="13"/>
        <v>135.48189073050955</v>
      </c>
    </row>
    <row r="76" spans="1:14" ht="12.75">
      <c r="A76" s="94" t="s">
        <v>178</v>
      </c>
      <c r="B76" s="123">
        <v>20032010</v>
      </c>
      <c r="C76" s="37">
        <v>19</v>
      </c>
      <c r="D76" s="38">
        <v>19</v>
      </c>
      <c r="E76" s="38">
        <v>6</v>
      </c>
      <c r="F76" s="67">
        <f t="shared" si="9"/>
        <v>-68.42105263157895</v>
      </c>
      <c r="G76" s="37">
        <v>13331</v>
      </c>
      <c r="H76" s="38">
        <v>13331</v>
      </c>
      <c r="I76" s="38">
        <v>172</v>
      </c>
      <c r="J76" s="67">
        <f t="shared" si="10"/>
        <v>-98.70977421048683</v>
      </c>
      <c r="K76" s="115">
        <f t="shared" si="11"/>
        <v>701.6315789473684</v>
      </c>
      <c r="L76" s="76">
        <f t="shared" si="12"/>
        <v>701.6315789473684</v>
      </c>
      <c r="M76" s="117">
        <f t="shared" si="12"/>
        <v>28.666666666666668</v>
      </c>
      <c r="N76" s="87">
        <f t="shared" si="13"/>
        <v>-95.91428499987498</v>
      </c>
    </row>
    <row r="77" spans="1:14" ht="12.75">
      <c r="A77" s="94" t="s">
        <v>95</v>
      </c>
      <c r="B77" s="123">
        <v>20086090</v>
      </c>
      <c r="C77" s="37">
        <v>2383</v>
      </c>
      <c r="D77" s="38">
        <v>2383</v>
      </c>
      <c r="E77" s="38">
        <v>8</v>
      </c>
      <c r="F77" s="67">
        <f t="shared" si="9"/>
        <v>-99.66428871170793</v>
      </c>
      <c r="G77" s="37">
        <v>9834</v>
      </c>
      <c r="H77" s="38">
        <v>9834</v>
      </c>
      <c r="I77" s="38">
        <v>170</v>
      </c>
      <c r="J77" s="67">
        <f t="shared" si="10"/>
        <v>-98.27130364043116</v>
      </c>
      <c r="K77" s="115">
        <f t="shared" si="11"/>
        <v>4.126731011330256</v>
      </c>
      <c r="L77" s="76">
        <f t="shared" si="12"/>
        <v>4.126731011330256</v>
      </c>
      <c r="M77" s="76">
        <f t="shared" si="12"/>
        <v>21.25</v>
      </c>
      <c r="N77" s="67">
        <f t="shared" si="13"/>
        <v>414.935428106569</v>
      </c>
    </row>
    <row r="78" spans="1:14" ht="12.75">
      <c r="A78" s="94" t="s">
        <v>238</v>
      </c>
      <c r="B78" s="123">
        <v>8129090</v>
      </c>
      <c r="C78" s="37">
        <v>1</v>
      </c>
      <c r="D78" s="38">
        <v>1</v>
      </c>
      <c r="E78" s="38">
        <v>7</v>
      </c>
      <c r="F78" s="67">
        <f t="shared" si="9"/>
        <v>600</v>
      </c>
      <c r="G78" s="37">
        <v>96</v>
      </c>
      <c r="H78" s="38">
        <v>96</v>
      </c>
      <c r="I78" s="38">
        <v>87</v>
      </c>
      <c r="J78" s="67">
        <f t="shared" si="10"/>
        <v>-9.375</v>
      </c>
      <c r="K78" s="115">
        <f t="shared" si="11"/>
        <v>96</v>
      </c>
      <c r="L78" s="76">
        <f t="shared" si="12"/>
        <v>96</v>
      </c>
      <c r="M78" s="76">
        <f t="shared" si="12"/>
        <v>12.428571428571429</v>
      </c>
      <c r="N78" s="67">
        <f t="shared" si="13"/>
        <v>-87.05357142857143</v>
      </c>
    </row>
    <row r="79" spans="1:14" ht="12.75">
      <c r="A79" s="95" t="s">
        <v>254</v>
      </c>
      <c r="B79" s="124">
        <v>7112090</v>
      </c>
      <c r="C79" s="37">
        <v>10</v>
      </c>
      <c r="D79" s="38">
        <v>10</v>
      </c>
      <c r="E79" s="38">
        <v>0</v>
      </c>
      <c r="F79" s="67">
        <f t="shared" si="9"/>
        <v>-100</v>
      </c>
      <c r="G79" s="37">
        <v>231</v>
      </c>
      <c r="H79" s="38">
        <v>231</v>
      </c>
      <c r="I79" s="38">
        <v>0</v>
      </c>
      <c r="J79" s="67">
        <f t="shared" si="10"/>
        <v>-100</v>
      </c>
      <c r="K79" s="115">
        <f t="shared" si="11"/>
        <v>23.1</v>
      </c>
      <c r="L79" s="76">
        <f t="shared" si="12"/>
        <v>23.1</v>
      </c>
      <c r="M79" s="117" t="str">
        <f t="shared" si="12"/>
        <v>--</v>
      </c>
      <c r="N79" s="91" t="s">
        <v>106</v>
      </c>
    </row>
    <row r="80" spans="1:14" ht="12.75">
      <c r="A80" s="70" t="s">
        <v>46</v>
      </c>
      <c r="B80" s="78"/>
      <c r="C80" s="81">
        <v>91980150</v>
      </c>
      <c r="D80" s="79">
        <v>91980150</v>
      </c>
      <c r="E80" s="79">
        <v>98970632</v>
      </c>
      <c r="F80" s="82">
        <f t="shared" si="9"/>
        <v>7.599989780403704</v>
      </c>
      <c r="G80" s="81">
        <v>106129201</v>
      </c>
      <c r="H80" s="79">
        <v>106129201</v>
      </c>
      <c r="I80" s="79">
        <v>129787854</v>
      </c>
      <c r="J80" s="82">
        <f t="shared" si="10"/>
        <v>22.29231236745106</v>
      </c>
      <c r="K80" s="103">
        <f t="shared" si="11"/>
        <v>1.1538272225039858</v>
      </c>
      <c r="L80" s="80">
        <f t="shared" si="12"/>
        <v>1.1538272225039858</v>
      </c>
      <c r="M80" s="80">
        <f t="shared" si="12"/>
        <v>1.3113774397237354</v>
      </c>
      <c r="N80" s="82">
        <f t="shared" si="13"/>
        <v>13.654576191905132</v>
      </c>
    </row>
    <row r="81" spans="1:14" ht="12.75">
      <c r="A81" s="208" t="s">
        <v>263</v>
      </c>
      <c r="B81" s="209"/>
      <c r="C81" s="210"/>
      <c r="D81" s="210"/>
      <c r="E81" s="210"/>
      <c r="F81" s="210"/>
      <c r="G81" s="210"/>
      <c r="H81" s="210"/>
      <c r="I81" s="210"/>
      <c r="J81" s="210"/>
      <c r="K81" s="210"/>
      <c r="L81" s="210"/>
      <c r="M81" s="210"/>
      <c r="N81" s="211"/>
    </row>
  </sheetData>
  <sheetProtection/>
  <mergeCells count="20">
    <mergeCell ref="D35:D37"/>
    <mergeCell ref="C35:C37"/>
    <mergeCell ref="A1:N1"/>
    <mergeCell ref="A2:A3"/>
    <mergeCell ref="B2:B3"/>
    <mergeCell ref="C2:F2"/>
    <mergeCell ref="G2:J2"/>
    <mergeCell ref="K2:N2"/>
    <mergeCell ref="F35:F37"/>
    <mergeCell ref="E35:E37"/>
    <mergeCell ref="A81:N81"/>
    <mergeCell ref="N35:N37"/>
    <mergeCell ref="M35:M37"/>
    <mergeCell ref="L35:L37"/>
    <mergeCell ref="K35:K37"/>
    <mergeCell ref="J35:J37"/>
    <mergeCell ref="I35:I37"/>
    <mergeCell ref="H35:H37"/>
    <mergeCell ref="A35:A37"/>
    <mergeCell ref="G35:G37"/>
  </mergeCells>
  <printOptions/>
  <pageMargins left="0.7086614173228347" right="0.7086614173228347" top="0.7480314960629921" bottom="0.7480314960629921" header="0.31496062992125984" footer="0.31496062992125984"/>
  <pageSetup fitToHeight="2" fitToWidth="1" horizontalDpi="600" verticalDpi="600" orientation="landscape" scale="7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6">
      <selection activeCell="A1" sqref="A1:N47"/>
    </sheetView>
  </sheetViews>
  <sheetFormatPr defaultColWidth="11.421875" defaultRowHeight="15"/>
  <cols>
    <col min="1" max="1" width="43.8515625" style="58" customWidth="1"/>
    <col min="2" max="2" width="9.8515625" style="49" customWidth="1"/>
    <col min="3" max="5" width="11.00390625" style="49" customWidth="1"/>
    <col min="6" max="6" width="7.8515625" style="49" customWidth="1"/>
    <col min="7" max="9" width="11.00390625" style="49" customWidth="1"/>
    <col min="10" max="10" width="7.8515625" style="49" customWidth="1"/>
    <col min="11" max="13" width="7.421875" style="49" customWidth="1"/>
    <col min="14" max="14" width="7.8515625" style="49" customWidth="1"/>
    <col min="15" max="16384" width="11.421875" style="49" customWidth="1"/>
  </cols>
  <sheetData>
    <row r="1" spans="1:14" ht="12.75">
      <c r="A1" s="198" t="s">
        <v>182</v>
      </c>
      <c r="B1" s="199"/>
      <c r="C1" s="199"/>
      <c r="D1" s="199"/>
      <c r="E1" s="199"/>
      <c r="F1" s="199"/>
      <c r="G1" s="199"/>
      <c r="H1" s="199"/>
      <c r="I1" s="199"/>
      <c r="J1" s="199"/>
      <c r="K1" s="199"/>
      <c r="L1" s="199"/>
      <c r="M1" s="199"/>
      <c r="N1" s="200"/>
    </row>
    <row r="2" spans="1:14" ht="12.75">
      <c r="A2" s="233" t="s">
        <v>50</v>
      </c>
      <c r="B2" s="214" t="s">
        <v>51</v>
      </c>
      <c r="C2" s="202" t="s">
        <v>38</v>
      </c>
      <c r="D2" s="202"/>
      <c r="E2" s="202"/>
      <c r="F2" s="202"/>
      <c r="G2" s="202" t="s">
        <v>48</v>
      </c>
      <c r="H2" s="202"/>
      <c r="I2" s="202"/>
      <c r="J2" s="202"/>
      <c r="K2" s="202" t="s">
        <v>52</v>
      </c>
      <c r="L2" s="202"/>
      <c r="M2" s="202"/>
      <c r="N2" s="202"/>
    </row>
    <row r="3" spans="1:14" ht="25.5">
      <c r="A3" s="234"/>
      <c r="B3" s="215"/>
      <c r="C3" s="182">
        <v>2010</v>
      </c>
      <c r="D3" s="101" t="s">
        <v>260</v>
      </c>
      <c r="E3" s="101" t="s">
        <v>261</v>
      </c>
      <c r="F3" s="181" t="s">
        <v>264</v>
      </c>
      <c r="G3" s="182">
        <v>2010</v>
      </c>
      <c r="H3" s="101" t="s">
        <v>260</v>
      </c>
      <c r="I3" s="101" t="s">
        <v>261</v>
      </c>
      <c r="J3" s="181" t="s">
        <v>264</v>
      </c>
      <c r="K3" s="178">
        <v>2010</v>
      </c>
      <c r="L3" s="101" t="s">
        <v>260</v>
      </c>
      <c r="M3" s="101" t="s">
        <v>261</v>
      </c>
      <c r="N3" s="181" t="s">
        <v>264</v>
      </c>
    </row>
    <row r="4" spans="1:14" ht="12.75">
      <c r="A4" s="50" t="s">
        <v>183</v>
      </c>
      <c r="B4" s="125">
        <v>8011100</v>
      </c>
      <c r="C4" s="73">
        <v>1616362</v>
      </c>
      <c r="D4" s="74">
        <v>1616362</v>
      </c>
      <c r="E4" s="74">
        <v>1517909</v>
      </c>
      <c r="F4" s="75">
        <f aca="true" t="shared" si="0" ref="F4:F36">IF(D4=0,"--",100*(E4/D4-1))</f>
        <v>-6.091024164141445</v>
      </c>
      <c r="G4" s="73">
        <v>2187844</v>
      </c>
      <c r="H4" s="74">
        <v>2187844</v>
      </c>
      <c r="I4" s="74">
        <v>4218357</v>
      </c>
      <c r="J4" s="75">
        <f aca="true" t="shared" si="1" ref="J4:J36">IF(H4=0,"--",100*(I4/H4-1))</f>
        <v>92.80885657295492</v>
      </c>
      <c r="K4" s="113">
        <f aca="true" t="shared" si="2" ref="K4:K36">IF(C4=0,"--",G4/C4)</f>
        <v>1.3535606503988586</v>
      </c>
      <c r="L4" s="114">
        <f aca="true" t="shared" si="3" ref="L4:M36">IF(D4=0,"--",H4/D4)</f>
        <v>1.3535606503988586</v>
      </c>
      <c r="M4" s="114">
        <f t="shared" si="3"/>
        <v>2.7790579013629935</v>
      </c>
      <c r="N4" s="75">
        <f aca="true" t="shared" si="4" ref="N4:N36">100*(M4/L4-1)</f>
        <v>105.31461966954186</v>
      </c>
    </row>
    <row r="5" spans="1:14" ht="12.75">
      <c r="A5" s="54" t="s">
        <v>59</v>
      </c>
      <c r="B5" s="125">
        <v>7129090</v>
      </c>
      <c r="C5" s="65">
        <v>1835278</v>
      </c>
      <c r="D5" s="66">
        <v>1835278</v>
      </c>
      <c r="E5" s="66">
        <v>1337954</v>
      </c>
      <c r="F5" s="67">
        <f t="shared" si="0"/>
        <v>-27.09802002748357</v>
      </c>
      <c r="G5" s="65">
        <v>4063037</v>
      </c>
      <c r="H5" s="66">
        <v>4063037</v>
      </c>
      <c r="I5" s="66">
        <v>3965084</v>
      </c>
      <c r="J5" s="67">
        <f t="shared" si="1"/>
        <v>-2.4108320943176276</v>
      </c>
      <c r="K5" s="115">
        <f t="shared" si="2"/>
        <v>2.213853704997281</v>
      </c>
      <c r="L5" s="76">
        <f t="shared" si="3"/>
        <v>2.213853704997281</v>
      </c>
      <c r="M5" s="76">
        <f t="shared" si="3"/>
        <v>2.9635428422800785</v>
      </c>
      <c r="N5" s="67">
        <f t="shared" si="4"/>
        <v>33.86353558911963</v>
      </c>
    </row>
    <row r="6" spans="1:14" ht="12.75">
      <c r="A6" s="54" t="s">
        <v>131</v>
      </c>
      <c r="B6" s="125">
        <v>9042010</v>
      </c>
      <c r="C6" s="65">
        <v>237661</v>
      </c>
      <c r="D6" s="66">
        <v>237661</v>
      </c>
      <c r="E6" s="66">
        <v>731483</v>
      </c>
      <c r="F6" s="67">
        <f t="shared" si="0"/>
        <v>207.78419681815694</v>
      </c>
      <c r="G6" s="65">
        <v>529006</v>
      </c>
      <c r="H6" s="66">
        <v>529006</v>
      </c>
      <c r="I6" s="66">
        <v>1798029</v>
      </c>
      <c r="J6" s="67">
        <f t="shared" si="1"/>
        <v>239.88820542678155</v>
      </c>
      <c r="K6" s="115">
        <f t="shared" si="2"/>
        <v>2.2258847686410475</v>
      </c>
      <c r="L6" s="76">
        <f t="shared" si="3"/>
        <v>2.2258847686410475</v>
      </c>
      <c r="M6" s="76">
        <f t="shared" si="3"/>
        <v>2.4580598592175074</v>
      </c>
      <c r="N6" s="67">
        <f t="shared" si="4"/>
        <v>10.430687780760906</v>
      </c>
    </row>
    <row r="7" spans="1:14" ht="12.75">
      <c r="A7" s="54" t="s">
        <v>140</v>
      </c>
      <c r="B7" s="125">
        <v>7122000</v>
      </c>
      <c r="C7" s="65">
        <v>672484</v>
      </c>
      <c r="D7" s="66">
        <v>672484</v>
      </c>
      <c r="E7" s="66">
        <v>605021</v>
      </c>
      <c r="F7" s="67">
        <f t="shared" si="0"/>
        <v>-10.031911539902804</v>
      </c>
      <c r="G7" s="65">
        <v>1333442</v>
      </c>
      <c r="H7" s="66">
        <v>1333442</v>
      </c>
      <c r="I7" s="66">
        <v>1407208</v>
      </c>
      <c r="J7" s="67">
        <f t="shared" si="1"/>
        <v>5.531999142069921</v>
      </c>
      <c r="K7" s="115">
        <f t="shared" si="2"/>
        <v>1.9828605587642234</v>
      </c>
      <c r="L7" s="76">
        <f t="shared" si="3"/>
        <v>1.9828605587642234</v>
      </c>
      <c r="M7" s="76">
        <f t="shared" si="3"/>
        <v>2.3258829032380692</v>
      </c>
      <c r="N7" s="67">
        <f t="shared" si="4"/>
        <v>17.29936797409635</v>
      </c>
    </row>
    <row r="8" spans="1:14" ht="12.75">
      <c r="A8" s="54" t="s">
        <v>141</v>
      </c>
      <c r="B8" s="125">
        <v>7129050</v>
      </c>
      <c r="C8" s="65">
        <v>445738</v>
      </c>
      <c r="D8" s="66">
        <v>445738</v>
      </c>
      <c r="E8" s="66">
        <v>480609</v>
      </c>
      <c r="F8" s="67">
        <f t="shared" si="0"/>
        <v>7.823205560216984</v>
      </c>
      <c r="G8" s="65">
        <v>728750</v>
      </c>
      <c r="H8" s="66">
        <v>728750</v>
      </c>
      <c r="I8" s="66">
        <v>996730</v>
      </c>
      <c r="J8" s="67">
        <f t="shared" si="1"/>
        <v>36.77255574614065</v>
      </c>
      <c r="K8" s="115">
        <f t="shared" si="2"/>
        <v>1.6349290390318976</v>
      </c>
      <c r="L8" s="76">
        <f t="shared" si="3"/>
        <v>1.6349290390318976</v>
      </c>
      <c r="M8" s="76">
        <f t="shared" si="3"/>
        <v>2.073889585921196</v>
      </c>
      <c r="N8" s="67">
        <f t="shared" si="4"/>
        <v>26.848905145707324</v>
      </c>
    </row>
    <row r="9" spans="1:14" ht="12.75">
      <c r="A9" s="54" t="s">
        <v>143</v>
      </c>
      <c r="B9" s="125">
        <v>8135000</v>
      </c>
      <c r="C9" s="65">
        <v>151146</v>
      </c>
      <c r="D9" s="66">
        <v>151146</v>
      </c>
      <c r="E9" s="66">
        <v>215635</v>
      </c>
      <c r="F9" s="67">
        <f t="shared" si="0"/>
        <v>42.666693131144726</v>
      </c>
      <c r="G9" s="65">
        <v>578824</v>
      </c>
      <c r="H9" s="66">
        <v>578824</v>
      </c>
      <c r="I9" s="66">
        <v>960950</v>
      </c>
      <c r="J9" s="67">
        <f t="shared" si="1"/>
        <v>66.01764957914669</v>
      </c>
      <c r="K9" s="115">
        <f t="shared" si="2"/>
        <v>3.829568761330105</v>
      </c>
      <c r="L9" s="76">
        <f t="shared" si="3"/>
        <v>3.829568761330105</v>
      </c>
      <c r="M9" s="76">
        <f t="shared" si="3"/>
        <v>4.4563730377721615</v>
      </c>
      <c r="N9" s="67">
        <f t="shared" si="4"/>
        <v>16.367489801236836</v>
      </c>
    </row>
    <row r="10" spans="1:14" ht="12.75">
      <c r="A10" s="54" t="s">
        <v>242</v>
      </c>
      <c r="B10" s="125">
        <v>8134010</v>
      </c>
      <c r="C10" s="65">
        <v>97255</v>
      </c>
      <c r="D10" s="66">
        <v>97255</v>
      </c>
      <c r="E10" s="66">
        <v>217945</v>
      </c>
      <c r="F10" s="67">
        <f t="shared" si="0"/>
        <v>124.09644748341987</v>
      </c>
      <c r="G10" s="65">
        <v>427813</v>
      </c>
      <c r="H10" s="66">
        <v>427813</v>
      </c>
      <c r="I10" s="66">
        <v>868535</v>
      </c>
      <c r="J10" s="67">
        <f t="shared" si="1"/>
        <v>103.01743986274379</v>
      </c>
      <c r="K10" s="115">
        <f t="shared" si="2"/>
        <v>4.398879235000771</v>
      </c>
      <c r="L10" s="76">
        <f t="shared" si="3"/>
        <v>4.398879235000771</v>
      </c>
      <c r="M10" s="76">
        <f t="shared" si="3"/>
        <v>3.9851109224804424</v>
      </c>
      <c r="N10" s="67">
        <f t="shared" si="4"/>
        <v>-9.406221230809852</v>
      </c>
    </row>
    <row r="11" spans="1:14" ht="12.75">
      <c r="A11" s="54" t="s">
        <v>139</v>
      </c>
      <c r="B11" s="125">
        <v>7129030</v>
      </c>
      <c r="C11" s="65">
        <v>168932</v>
      </c>
      <c r="D11" s="66">
        <v>168932</v>
      </c>
      <c r="E11" s="66">
        <v>170419</v>
      </c>
      <c r="F11" s="67">
        <f t="shared" si="0"/>
        <v>0.8802358345369798</v>
      </c>
      <c r="G11" s="65">
        <v>746408</v>
      </c>
      <c r="H11" s="66">
        <v>746408</v>
      </c>
      <c r="I11" s="66">
        <v>722078</v>
      </c>
      <c r="J11" s="67">
        <f t="shared" si="1"/>
        <v>-3.2596113653658554</v>
      </c>
      <c r="K11" s="115">
        <f t="shared" si="2"/>
        <v>4.4183931996306205</v>
      </c>
      <c r="L11" s="76">
        <f t="shared" si="3"/>
        <v>4.4183931996306205</v>
      </c>
      <c r="M11" s="76">
        <f t="shared" si="3"/>
        <v>4.23707450460336</v>
      </c>
      <c r="N11" s="67">
        <f t="shared" si="4"/>
        <v>-4.103724744154025</v>
      </c>
    </row>
    <row r="12" spans="1:14" ht="12.75">
      <c r="A12" s="54" t="s">
        <v>129</v>
      </c>
      <c r="B12" s="125">
        <v>8062090</v>
      </c>
      <c r="C12" s="65">
        <v>223340</v>
      </c>
      <c r="D12" s="66">
        <v>223340</v>
      </c>
      <c r="E12" s="66">
        <v>282105</v>
      </c>
      <c r="F12" s="67">
        <f t="shared" si="0"/>
        <v>26.31190113727948</v>
      </c>
      <c r="G12" s="65">
        <v>509607</v>
      </c>
      <c r="H12" s="66">
        <v>509607</v>
      </c>
      <c r="I12" s="66">
        <v>654766</v>
      </c>
      <c r="J12" s="67">
        <f t="shared" si="1"/>
        <v>28.484498839301665</v>
      </c>
      <c r="K12" s="115">
        <f t="shared" si="2"/>
        <v>2.2817542759917613</v>
      </c>
      <c r="L12" s="76">
        <f t="shared" si="3"/>
        <v>2.2817542759917613</v>
      </c>
      <c r="M12" s="76">
        <f t="shared" si="3"/>
        <v>2.321001045709931</v>
      </c>
      <c r="N12" s="67">
        <f t="shared" si="4"/>
        <v>1.7200261277525497</v>
      </c>
    </row>
    <row r="13" spans="1:14" ht="12.75">
      <c r="A13" s="54" t="s">
        <v>184</v>
      </c>
      <c r="B13" s="125">
        <v>8134090</v>
      </c>
      <c r="C13" s="65">
        <v>80188</v>
      </c>
      <c r="D13" s="66">
        <v>80188</v>
      </c>
      <c r="E13" s="66">
        <v>115071</v>
      </c>
      <c r="F13" s="67">
        <f t="shared" si="0"/>
        <v>43.50152142465207</v>
      </c>
      <c r="G13" s="65">
        <v>390551</v>
      </c>
      <c r="H13" s="66">
        <v>390551</v>
      </c>
      <c r="I13" s="66">
        <v>505259</v>
      </c>
      <c r="J13" s="67">
        <f t="shared" si="1"/>
        <v>29.370812006626544</v>
      </c>
      <c r="K13" s="115">
        <f t="shared" si="2"/>
        <v>4.870441961390732</v>
      </c>
      <c r="L13" s="76">
        <f t="shared" si="3"/>
        <v>4.870441961390732</v>
      </c>
      <c r="M13" s="76">
        <f t="shared" si="3"/>
        <v>4.390845651814966</v>
      </c>
      <c r="N13" s="67">
        <f t="shared" si="4"/>
        <v>-9.847079862108021</v>
      </c>
    </row>
    <row r="14" spans="1:14" ht="12.75">
      <c r="A14" s="54" t="s">
        <v>124</v>
      </c>
      <c r="B14" s="125">
        <v>8132000</v>
      </c>
      <c r="C14" s="65">
        <v>1095181</v>
      </c>
      <c r="D14" s="66">
        <v>1095181</v>
      </c>
      <c r="E14" s="66">
        <v>1157733</v>
      </c>
      <c r="F14" s="67">
        <f t="shared" si="0"/>
        <v>5.711567311704635</v>
      </c>
      <c r="G14" s="65">
        <v>1341105</v>
      </c>
      <c r="H14" s="66">
        <v>1341105</v>
      </c>
      <c r="I14" s="66">
        <v>452751</v>
      </c>
      <c r="J14" s="67">
        <f t="shared" si="1"/>
        <v>-66.24045097140045</v>
      </c>
      <c r="K14" s="115">
        <f t="shared" si="2"/>
        <v>1.2245510102896233</v>
      </c>
      <c r="L14" s="76">
        <f t="shared" si="3"/>
        <v>1.2245510102896233</v>
      </c>
      <c r="M14" s="76">
        <f t="shared" si="3"/>
        <v>0.3910668522016734</v>
      </c>
      <c r="N14" s="67">
        <f t="shared" si="4"/>
        <v>-68.06447024945244</v>
      </c>
    </row>
    <row r="15" spans="1:14" ht="12.75">
      <c r="A15" s="54" t="s">
        <v>243</v>
      </c>
      <c r="B15" s="125">
        <v>8133000</v>
      </c>
      <c r="C15" s="65">
        <v>162278</v>
      </c>
      <c r="D15" s="66">
        <v>162278</v>
      </c>
      <c r="E15" s="66">
        <v>77155</v>
      </c>
      <c r="F15" s="67">
        <f t="shared" si="0"/>
        <v>-52.45504627860831</v>
      </c>
      <c r="G15" s="65">
        <v>828948</v>
      </c>
      <c r="H15" s="66">
        <v>828948</v>
      </c>
      <c r="I15" s="66">
        <v>437953</v>
      </c>
      <c r="J15" s="67">
        <f t="shared" si="1"/>
        <v>-47.16761485642043</v>
      </c>
      <c r="K15" s="115">
        <f t="shared" si="2"/>
        <v>5.108197044577823</v>
      </c>
      <c r="L15" s="76">
        <f t="shared" si="3"/>
        <v>5.108197044577823</v>
      </c>
      <c r="M15" s="76">
        <f t="shared" si="3"/>
        <v>5.676275030782191</v>
      </c>
      <c r="N15" s="67">
        <f t="shared" si="4"/>
        <v>11.120909809212698</v>
      </c>
    </row>
    <row r="16" spans="1:14" ht="12.75">
      <c r="A16" s="54" t="s">
        <v>68</v>
      </c>
      <c r="B16" s="125">
        <v>8131000</v>
      </c>
      <c r="C16" s="65">
        <v>97815</v>
      </c>
      <c r="D16" s="66">
        <v>97815</v>
      </c>
      <c r="E16" s="66">
        <v>122430</v>
      </c>
      <c r="F16" s="67">
        <f t="shared" si="0"/>
        <v>25.164852016561866</v>
      </c>
      <c r="G16" s="65">
        <v>190829</v>
      </c>
      <c r="H16" s="66">
        <v>190829</v>
      </c>
      <c r="I16" s="66">
        <v>412594</v>
      </c>
      <c r="J16" s="67">
        <f t="shared" si="1"/>
        <v>116.21137248531409</v>
      </c>
      <c r="K16" s="115">
        <f t="shared" si="2"/>
        <v>1.9509175484332668</v>
      </c>
      <c r="L16" s="76">
        <f t="shared" si="3"/>
        <v>1.9509175484332668</v>
      </c>
      <c r="M16" s="76">
        <f t="shared" si="3"/>
        <v>3.3700400228702114</v>
      </c>
      <c r="N16" s="67">
        <f t="shared" si="4"/>
        <v>72.74128399616922</v>
      </c>
    </row>
    <row r="17" spans="1:14" ht="12.75">
      <c r="A17" s="54" t="s">
        <v>272</v>
      </c>
      <c r="B17" s="125">
        <v>7123190</v>
      </c>
      <c r="C17" s="65">
        <v>4713</v>
      </c>
      <c r="D17" s="66">
        <v>4713</v>
      </c>
      <c r="E17" s="66">
        <v>10279</v>
      </c>
      <c r="F17" s="67">
        <f t="shared" si="0"/>
        <v>118.09887545088054</v>
      </c>
      <c r="G17" s="65">
        <v>89007</v>
      </c>
      <c r="H17" s="66">
        <v>89007</v>
      </c>
      <c r="I17" s="66">
        <v>311389</v>
      </c>
      <c r="J17" s="67">
        <f t="shared" si="1"/>
        <v>249.84776478254517</v>
      </c>
      <c r="K17" s="115">
        <f t="shared" si="2"/>
        <v>18.88542329726289</v>
      </c>
      <c r="L17" s="76">
        <f t="shared" si="3"/>
        <v>18.88542329726289</v>
      </c>
      <c r="M17" s="76">
        <f t="shared" si="3"/>
        <v>30.293705613386518</v>
      </c>
      <c r="N17" s="67">
        <f t="shared" si="4"/>
        <v>60.407871915569174</v>
      </c>
    </row>
    <row r="18" spans="1:14" ht="12.75">
      <c r="A18" s="54" t="s">
        <v>132</v>
      </c>
      <c r="B18" s="125">
        <v>7123920</v>
      </c>
      <c r="C18" s="65">
        <v>3741</v>
      </c>
      <c r="D18" s="66">
        <v>3741</v>
      </c>
      <c r="E18" s="66">
        <v>7482</v>
      </c>
      <c r="F18" s="67">
        <f t="shared" si="0"/>
        <v>100</v>
      </c>
      <c r="G18" s="65">
        <v>117119</v>
      </c>
      <c r="H18" s="66">
        <v>117119</v>
      </c>
      <c r="I18" s="66">
        <v>266105</v>
      </c>
      <c r="J18" s="67">
        <f t="shared" si="1"/>
        <v>127.20907794636224</v>
      </c>
      <c r="K18" s="115">
        <f t="shared" si="2"/>
        <v>31.3068698209035</v>
      </c>
      <c r="L18" s="76">
        <f t="shared" si="3"/>
        <v>31.3068698209035</v>
      </c>
      <c r="M18" s="76">
        <f t="shared" si="3"/>
        <v>35.5660251269714</v>
      </c>
      <c r="N18" s="67">
        <f t="shared" si="4"/>
        <v>13.604538973181125</v>
      </c>
    </row>
    <row r="19" spans="1:14" ht="12.75">
      <c r="A19" s="54" t="s">
        <v>128</v>
      </c>
      <c r="B19" s="125">
        <v>8062010</v>
      </c>
      <c r="C19" s="65">
        <v>549210</v>
      </c>
      <c r="D19" s="66">
        <v>549210</v>
      </c>
      <c r="E19" s="66">
        <v>140975</v>
      </c>
      <c r="F19" s="67">
        <f t="shared" si="0"/>
        <v>-74.3313122485024</v>
      </c>
      <c r="G19" s="65">
        <v>954095</v>
      </c>
      <c r="H19" s="66">
        <v>954095</v>
      </c>
      <c r="I19" s="66">
        <v>260498</v>
      </c>
      <c r="J19" s="67">
        <f t="shared" si="1"/>
        <v>-72.69684884628889</v>
      </c>
      <c r="K19" s="115">
        <f t="shared" si="2"/>
        <v>1.7372134520493072</v>
      </c>
      <c r="L19" s="76">
        <f t="shared" si="3"/>
        <v>1.7372134520493072</v>
      </c>
      <c r="M19" s="76">
        <f t="shared" si="3"/>
        <v>1.8478311757403796</v>
      </c>
      <c r="N19" s="67">
        <f t="shared" si="4"/>
        <v>6.3675378267755045</v>
      </c>
    </row>
    <row r="20" spans="1:14" ht="12.75">
      <c r="A20" s="54" t="s">
        <v>144</v>
      </c>
      <c r="B20" s="125">
        <v>7129010</v>
      </c>
      <c r="C20" s="65">
        <v>9100</v>
      </c>
      <c r="D20" s="66">
        <v>9100</v>
      </c>
      <c r="E20" s="66">
        <v>52241</v>
      </c>
      <c r="F20" s="67">
        <f t="shared" si="0"/>
        <v>474.07692307692304</v>
      </c>
      <c r="G20" s="65">
        <v>44983</v>
      </c>
      <c r="H20" s="66">
        <v>44983</v>
      </c>
      <c r="I20" s="66">
        <v>258585</v>
      </c>
      <c r="J20" s="67">
        <f t="shared" si="1"/>
        <v>474.8504990774292</v>
      </c>
      <c r="K20" s="115">
        <f t="shared" si="2"/>
        <v>4.943186813186813</v>
      </c>
      <c r="L20" s="76">
        <f t="shared" si="3"/>
        <v>4.943186813186813</v>
      </c>
      <c r="M20" s="76">
        <f t="shared" si="3"/>
        <v>4.949847820677246</v>
      </c>
      <c r="N20" s="67">
        <f t="shared" si="4"/>
        <v>0.13475127973443524</v>
      </c>
    </row>
    <row r="21" spans="1:14" ht="12.75">
      <c r="A21" s="54" t="s">
        <v>280</v>
      </c>
      <c r="B21" s="125">
        <v>7129020</v>
      </c>
      <c r="C21" s="65">
        <v>69967</v>
      </c>
      <c r="D21" s="66">
        <v>69967</v>
      </c>
      <c r="E21" s="66">
        <v>53116</v>
      </c>
      <c r="F21" s="67">
        <f t="shared" si="0"/>
        <v>-24.08421112810325</v>
      </c>
      <c r="G21" s="65">
        <v>134072</v>
      </c>
      <c r="H21" s="66">
        <v>134072</v>
      </c>
      <c r="I21" s="66">
        <v>117747</v>
      </c>
      <c r="J21" s="67">
        <f t="shared" si="1"/>
        <v>-12.176293334924516</v>
      </c>
      <c r="K21" s="115">
        <f t="shared" si="2"/>
        <v>1.916217645461432</v>
      </c>
      <c r="L21" s="76">
        <f t="shared" si="3"/>
        <v>1.916217645461432</v>
      </c>
      <c r="M21" s="76">
        <f t="shared" si="3"/>
        <v>2.2167896678966788</v>
      </c>
      <c r="N21" s="67">
        <f t="shared" si="4"/>
        <v>15.685693279526603</v>
      </c>
    </row>
    <row r="22" spans="1:14" ht="12.75">
      <c r="A22" s="183" t="s">
        <v>138</v>
      </c>
      <c r="B22" s="125">
        <v>7123910</v>
      </c>
      <c r="C22" s="65">
        <v>6558</v>
      </c>
      <c r="D22" s="66">
        <v>6558</v>
      </c>
      <c r="E22" s="66">
        <v>6040</v>
      </c>
      <c r="F22" s="67">
        <f t="shared" si="0"/>
        <v>-7.898749618786216</v>
      </c>
      <c r="G22" s="65">
        <v>64348</v>
      </c>
      <c r="H22" s="66">
        <v>64348</v>
      </c>
      <c r="I22" s="66">
        <v>105506</v>
      </c>
      <c r="J22" s="67">
        <f t="shared" si="1"/>
        <v>63.961583887611106</v>
      </c>
      <c r="K22" s="115">
        <f t="shared" si="2"/>
        <v>9.812137846904545</v>
      </c>
      <c r="L22" s="76">
        <f t="shared" si="3"/>
        <v>9.812137846904545</v>
      </c>
      <c r="M22" s="76">
        <f t="shared" si="3"/>
        <v>17.467880794701987</v>
      </c>
      <c r="N22" s="67">
        <f t="shared" si="4"/>
        <v>78.02318992300556</v>
      </c>
    </row>
    <row r="23" spans="1:14" ht="12.75">
      <c r="A23" s="54" t="s">
        <v>271</v>
      </c>
      <c r="B23" s="125">
        <v>7123120</v>
      </c>
      <c r="C23" s="65">
        <v>9511</v>
      </c>
      <c r="D23" s="66">
        <v>9511</v>
      </c>
      <c r="E23" s="66">
        <v>3236</v>
      </c>
      <c r="F23" s="67">
        <f t="shared" si="0"/>
        <v>-65.97623804016402</v>
      </c>
      <c r="G23" s="65">
        <v>150298</v>
      </c>
      <c r="H23" s="66">
        <v>150298</v>
      </c>
      <c r="I23" s="66">
        <v>94746</v>
      </c>
      <c r="J23" s="67">
        <f t="shared" si="1"/>
        <v>-36.96123700914183</v>
      </c>
      <c r="K23" s="115">
        <f t="shared" si="2"/>
        <v>15.802544422247923</v>
      </c>
      <c r="L23" s="76">
        <f t="shared" si="3"/>
        <v>15.802544422247923</v>
      </c>
      <c r="M23" s="76">
        <f t="shared" si="3"/>
        <v>29.278739184177997</v>
      </c>
      <c r="N23" s="67">
        <f t="shared" si="4"/>
        <v>85.27863869161064</v>
      </c>
    </row>
    <row r="24" spans="1:14" ht="12.75">
      <c r="A24" s="54" t="s">
        <v>240</v>
      </c>
      <c r="B24" s="125">
        <v>9042020</v>
      </c>
      <c r="C24" s="65">
        <v>58506</v>
      </c>
      <c r="D24" s="66">
        <v>58506</v>
      </c>
      <c r="E24" s="66">
        <v>77594</v>
      </c>
      <c r="F24" s="67">
        <f t="shared" si="0"/>
        <v>32.62571360202373</v>
      </c>
      <c r="G24" s="65">
        <v>45733</v>
      </c>
      <c r="H24" s="66">
        <v>45733</v>
      </c>
      <c r="I24" s="66">
        <v>63988</v>
      </c>
      <c r="J24" s="67">
        <f t="shared" si="1"/>
        <v>39.916471694400116</v>
      </c>
      <c r="K24" s="115">
        <f t="shared" si="2"/>
        <v>0.7816805114005401</v>
      </c>
      <c r="L24" s="76">
        <f t="shared" si="3"/>
        <v>0.7816805114005401</v>
      </c>
      <c r="M24" s="76">
        <f t="shared" si="3"/>
        <v>0.8246513905714359</v>
      </c>
      <c r="N24" s="67">
        <f t="shared" si="4"/>
        <v>5.497243252733108</v>
      </c>
    </row>
    <row r="25" spans="1:14" ht="12.75">
      <c r="A25" s="183" t="s">
        <v>281</v>
      </c>
      <c r="B25" s="125">
        <v>9042090</v>
      </c>
      <c r="C25" s="65">
        <v>1636</v>
      </c>
      <c r="D25" s="66">
        <v>1636</v>
      </c>
      <c r="E25" s="66">
        <v>21640</v>
      </c>
      <c r="F25" s="67">
        <f t="shared" si="0"/>
        <v>1222.7383863080684</v>
      </c>
      <c r="G25" s="65">
        <v>39920</v>
      </c>
      <c r="H25" s="66">
        <v>39920</v>
      </c>
      <c r="I25" s="66">
        <v>50422</v>
      </c>
      <c r="J25" s="67">
        <f t="shared" si="1"/>
        <v>26.307615230460925</v>
      </c>
      <c r="K25" s="115">
        <f t="shared" si="2"/>
        <v>24.400977995110026</v>
      </c>
      <c r="L25" s="76">
        <f t="shared" si="3"/>
        <v>24.400977995110026</v>
      </c>
      <c r="M25" s="76">
        <f t="shared" si="3"/>
        <v>2.3300369685767097</v>
      </c>
      <c r="N25" s="67">
        <f t="shared" si="4"/>
        <v>-90.4510509003219</v>
      </c>
    </row>
    <row r="26" spans="1:14" ht="12.75">
      <c r="A26" s="54" t="s">
        <v>135</v>
      </c>
      <c r="B26" s="125">
        <v>7123990</v>
      </c>
      <c r="C26" s="65">
        <v>234</v>
      </c>
      <c r="D26" s="66">
        <v>234</v>
      </c>
      <c r="E26" s="66">
        <v>3975</v>
      </c>
      <c r="F26" s="67">
        <f t="shared" si="0"/>
        <v>1598.7179487179485</v>
      </c>
      <c r="G26" s="65">
        <v>665</v>
      </c>
      <c r="H26" s="66">
        <v>665</v>
      </c>
      <c r="I26" s="66">
        <v>46530</v>
      </c>
      <c r="J26" s="67">
        <f t="shared" si="1"/>
        <v>6896.992481203008</v>
      </c>
      <c r="K26" s="115">
        <f t="shared" si="2"/>
        <v>2.841880341880342</v>
      </c>
      <c r="L26" s="76">
        <f t="shared" si="3"/>
        <v>2.841880341880342</v>
      </c>
      <c r="M26" s="76">
        <f t="shared" si="3"/>
        <v>11.705660377358491</v>
      </c>
      <c r="N26" s="67">
        <f t="shared" si="4"/>
        <v>311.8984253085544</v>
      </c>
    </row>
    <row r="27" spans="1:14" ht="12.75">
      <c r="A27" s="54" t="s">
        <v>282</v>
      </c>
      <c r="B27" s="125">
        <v>7123290</v>
      </c>
      <c r="C27" s="88">
        <v>0</v>
      </c>
      <c r="D27" s="89">
        <v>0</v>
      </c>
      <c r="E27" s="66">
        <v>1000</v>
      </c>
      <c r="F27" s="87" t="str">
        <f t="shared" si="0"/>
        <v>--</v>
      </c>
      <c r="G27" s="88">
        <v>0</v>
      </c>
      <c r="H27" s="89">
        <v>0</v>
      </c>
      <c r="I27" s="66">
        <v>16225</v>
      </c>
      <c r="J27" s="87" t="str">
        <f t="shared" si="1"/>
        <v>--</v>
      </c>
      <c r="K27" s="116" t="str">
        <f t="shared" si="2"/>
        <v>--</v>
      </c>
      <c r="L27" s="117" t="str">
        <f t="shared" si="3"/>
        <v>--</v>
      </c>
      <c r="M27" s="76">
        <f t="shared" si="3"/>
        <v>16.225</v>
      </c>
      <c r="N27" s="91" t="s">
        <v>106</v>
      </c>
    </row>
    <row r="28" spans="1:14" ht="12.75">
      <c r="A28" s="54" t="s">
        <v>275</v>
      </c>
      <c r="B28" s="125">
        <v>7123220</v>
      </c>
      <c r="C28" s="65">
        <v>2010</v>
      </c>
      <c r="D28" s="66">
        <v>2010</v>
      </c>
      <c r="E28" s="66">
        <v>1618</v>
      </c>
      <c r="F28" s="67">
        <f t="shared" si="0"/>
        <v>-19.502487562189053</v>
      </c>
      <c r="G28" s="65">
        <v>23381</v>
      </c>
      <c r="H28" s="66">
        <v>23381</v>
      </c>
      <c r="I28" s="66">
        <v>16088</v>
      </c>
      <c r="J28" s="67">
        <f t="shared" si="1"/>
        <v>-31.191993498994908</v>
      </c>
      <c r="K28" s="115">
        <f t="shared" si="2"/>
        <v>11.632338308457712</v>
      </c>
      <c r="L28" s="76">
        <f t="shared" si="3"/>
        <v>11.632338308457712</v>
      </c>
      <c r="M28" s="76">
        <f t="shared" si="3"/>
        <v>9.943139678615575</v>
      </c>
      <c r="N28" s="67">
        <f t="shared" si="4"/>
        <v>-14.521574124214942</v>
      </c>
    </row>
    <row r="29" spans="1:14" ht="12.75">
      <c r="A29" s="54" t="s">
        <v>142</v>
      </c>
      <c r="B29" s="125">
        <v>7129040</v>
      </c>
      <c r="C29" s="65">
        <v>1005</v>
      </c>
      <c r="D29" s="66">
        <v>1005</v>
      </c>
      <c r="E29" s="66">
        <v>349</v>
      </c>
      <c r="F29" s="67">
        <f t="shared" si="0"/>
        <v>-65.27363184079601</v>
      </c>
      <c r="G29" s="65">
        <v>3354</v>
      </c>
      <c r="H29" s="66">
        <v>3354</v>
      </c>
      <c r="I29" s="66">
        <v>3084</v>
      </c>
      <c r="J29" s="67">
        <f t="shared" si="1"/>
        <v>-8.05008944543828</v>
      </c>
      <c r="K29" s="115">
        <f t="shared" si="2"/>
        <v>3.337313432835821</v>
      </c>
      <c r="L29" s="76">
        <f t="shared" si="3"/>
        <v>3.337313432835821</v>
      </c>
      <c r="M29" s="76">
        <f t="shared" si="3"/>
        <v>8.836676217765042</v>
      </c>
      <c r="N29" s="67">
        <f t="shared" si="4"/>
        <v>164.7841263820473</v>
      </c>
    </row>
    <row r="30" spans="1:14" ht="12.75">
      <c r="A30" s="54" t="s">
        <v>283</v>
      </c>
      <c r="B30" s="125">
        <v>7123110</v>
      </c>
      <c r="C30" s="88">
        <v>0</v>
      </c>
      <c r="D30" s="89">
        <v>0</v>
      </c>
      <c r="E30" s="66">
        <v>218</v>
      </c>
      <c r="F30" s="87" t="str">
        <f t="shared" si="0"/>
        <v>--</v>
      </c>
      <c r="G30" s="88">
        <v>0</v>
      </c>
      <c r="H30" s="89">
        <v>0</v>
      </c>
      <c r="I30" s="66">
        <v>2088</v>
      </c>
      <c r="J30" s="87" t="str">
        <f t="shared" si="1"/>
        <v>--</v>
      </c>
      <c r="K30" s="116" t="str">
        <f t="shared" si="2"/>
        <v>--</v>
      </c>
      <c r="L30" s="117" t="str">
        <f t="shared" si="3"/>
        <v>--</v>
      </c>
      <c r="M30" s="76">
        <f t="shared" si="3"/>
        <v>9.577981651376147</v>
      </c>
      <c r="N30" s="91" t="s">
        <v>106</v>
      </c>
    </row>
    <row r="31" spans="1:14" ht="12.75">
      <c r="A31" s="54" t="s">
        <v>284</v>
      </c>
      <c r="B31" s="125">
        <v>7123320</v>
      </c>
      <c r="C31" s="88">
        <v>0</v>
      </c>
      <c r="D31" s="89">
        <v>0</v>
      </c>
      <c r="E31" s="66">
        <v>50</v>
      </c>
      <c r="F31" s="87" t="str">
        <f t="shared" si="0"/>
        <v>--</v>
      </c>
      <c r="G31" s="88">
        <v>0</v>
      </c>
      <c r="H31" s="89">
        <v>0</v>
      </c>
      <c r="I31" s="66">
        <v>614</v>
      </c>
      <c r="J31" s="87" t="str">
        <f t="shared" si="1"/>
        <v>--</v>
      </c>
      <c r="K31" s="116" t="str">
        <f t="shared" si="2"/>
        <v>--</v>
      </c>
      <c r="L31" s="117" t="str">
        <f t="shared" si="3"/>
        <v>--</v>
      </c>
      <c r="M31" s="76">
        <f t="shared" si="3"/>
        <v>12.28</v>
      </c>
      <c r="N31" s="91" t="s">
        <v>106</v>
      </c>
    </row>
    <row r="32" spans="1:14" ht="12.75">
      <c r="A32" s="54" t="s">
        <v>276</v>
      </c>
      <c r="B32" s="125">
        <v>7123210</v>
      </c>
      <c r="C32" s="88">
        <v>0</v>
      </c>
      <c r="D32" s="89">
        <v>0</v>
      </c>
      <c r="E32" s="66">
        <v>84</v>
      </c>
      <c r="F32" s="87" t="str">
        <f t="shared" si="0"/>
        <v>--</v>
      </c>
      <c r="G32" s="88">
        <v>0</v>
      </c>
      <c r="H32" s="89">
        <v>0</v>
      </c>
      <c r="I32" s="66">
        <v>428</v>
      </c>
      <c r="J32" s="87" t="str">
        <f t="shared" si="1"/>
        <v>--</v>
      </c>
      <c r="K32" s="116" t="str">
        <f t="shared" si="2"/>
        <v>--</v>
      </c>
      <c r="L32" s="117" t="str">
        <f t="shared" si="3"/>
        <v>--</v>
      </c>
      <c r="M32" s="76">
        <f t="shared" si="3"/>
        <v>5.095238095238095</v>
      </c>
      <c r="N32" s="91" t="s">
        <v>106</v>
      </c>
    </row>
    <row r="33" spans="1:14" ht="12.75">
      <c r="A33" s="54" t="s">
        <v>136</v>
      </c>
      <c r="B33" s="125">
        <v>8134020</v>
      </c>
      <c r="C33" s="88">
        <v>0</v>
      </c>
      <c r="D33" s="89">
        <v>0</v>
      </c>
      <c r="E33" s="66">
        <v>4</v>
      </c>
      <c r="F33" s="87" t="str">
        <f t="shared" si="0"/>
        <v>--</v>
      </c>
      <c r="G33" s="88">
        <v>0</v>
      </c>
      <c r="H33" s="89">
        <v>0</v>
      </c>
      <c r="I33" s="66">
        <v>85</v>
      </c>
      <c r="J33" s="87" t="str">
        <f t="shared" si="1"/>
        <v>--</v>
      </c>
      <c r="K33" s="116" t="str">
        <f t="shared" si="2"/>
        <v>--</v>
      </c>
      <c r="L33" s="117" t="str">
        <f t="shared" si="3"/>
        <v>--</v>
      </c>
      <c r="M33" s="76">
        <f t="shared" si="3"/>
        <v>21.25</v>
      </c>
      <c r="N33" s="91" t="s">
        <v>106</v>
      </c>
    </row>
    <row r="34" spans="1:14" ht="12.75">
      <c r="A34" s="54" t="s">
        <v>145</v>
      </c>
      <c r="B34" s="125">
        <v>12119043</v>
      </c>
      <c r="C34" s="88">
        <v>25</v>
      </c>
      <c r="D34" s="89">
        <v>25</v>
      </c>
      <c r="E34" s="89">
        <v>0</v>
      </c>
      <c r="F34" s="87">
        <f t="shared" si="0"/>
        <v>-100</v>
      </c>
      <c r="G34" s="65">
        <v>12959</v>
      </c>
      <c r="H34" s="66">
        <v>12959</v>
      </c>
      <c r="I34" s="66">
        <v>0</v>
      </c>
      <c r="J34" s="67">
        <f t="shared" si="1"/>
        <v>-100</v>
      </c>
      <c r="K34" s="116">
        <f t="shared" si="2"/>
        <v>518.36</v>
      </c>
      <c r="L34" s="117">
        <f t="shared" si="3"/>
        <v>518.36</v>
      </c>
      <c r="M34" s="117" t="str">
        <f t="shared" si="3"/>
        <v>--</v>
      </c>
      <c r="N34" s="91" t="s">
        <v>106</v>
      </c>
    </row>
    <row r="35" spans="1:14" ht="12.75">
      <c r="A35" s="54" t="s">
        <v>130</v>
      </c>
      <c r="B35" s="125">
        <v>12119042</v>
      </c>
      <c r="C35" s="65">
        <v>0</v>
      </c>
      <c r="D35" s="66">
        <v>0</v>
      </c>
      <c r="E35" s="89">
        <v>0</v>
      </c>
      <c r="F35" s="87" t="str">
        <f t="shared" si="0"/>
        <v>--</v>
      </c>
      <c r="G35" s="65">
        <v>21</v>
      </c>
      <c r="H35" s="66">
        <v>21</v>
      </c>
      <c r="I35" s="66">
        <v>0</v>
      </c>
      <c r="J35" s="67">
        <f t="shared" si="1"/>
        <v>-100</v>
      </c>
      <c r="K35" s="115" t="str">
        <f t="shared" si="2"/>
        <v>--</v>
      </c>
      <c r="L35" s="76" t="str">
        <f t="shared" si="3"/>
        <v>--</v>
      </c>
      <c r="M35" s="117" t="str">
        <f t="shared" si="3"/>
        <v>--</v>
      </c>
      <c r="N35" s="91" t="s">
        <v>106</v>
      </c>
    </row>
    <row r="36" spans="1:14" ht="12.75">
      <c r="A36" s="70" t="s">
        <v>46</v>
      </c>
      <c r="B36" s="78"/>
      <c r="C36" s="81">
        <v>7599874</v>
      </c>
      <c r="D36" s="79">
        <v>7599874</v>
      </c>
      <c r="E36" s="79">
        <v>7411370</v>
      </c>
      <c r="F36" s="82">
        <f t="shared" si="0"/>
        <v>-2.4803569111803703</v>
      </c>
      <c r="G36" s="81">
        <v>15536119</v>
      </c>
      <c r="H36" s="79">
        <v>15536119</v>
      </c>
      <c r="I36" s="79">
        <v>19014422</v>
      </c>
      <c r="J36" s="82">
        <f t="shared" si="1"/>
        <v>22.38849354848531</v>
      </c>
      <c r="K36" s="103">
        <f t="shared" si="2"/>
        <v>2.044260075890732</v>
      </c>
      <c r="L36" s="80">
        <f t="shared" si="3"/>
        <v>2.044260075890732</v>
      </c>
      <c r="M36" s="80">
        <f t="shared" si="3"/>
        <v>2.5655745159127124</v>
      </c>
      <c r="N36" s="82">
        <f t="shared" si="4"/>
        <v>25.50137559159793</v>
      </c>
    </row>
    <row r="37" spans="1:14" ht="12.75">
      <c r="A37" s="208" t="s">
        <v>263</v>
      </c>
      <c r="B37" s="209"/>
      <c r="C37" s="210"/>
      <c r="D37" s="210"/>
      <c r="E37" s="210"/>
      <c r="F37" s="210"/>
      <c r="G37" s="210"/>
      <c r="H37" s="210"/>
      <c r="I37" s="210"/>
      <c r="J37" s="210"/>
      <c r="K37" s="210"/>
      <c r="L37" s="210"/>
      <c r="M37" s="210"/>
      <c r="N37" s="211"/>
    </row>
  </sheetData>
  <sheetProtection/>
  <mergeCells count="7">
    <mergeCell ref="A37:N37"/>
    <mergeCell ref="A1:N1"/>
    <mergeCell ref="A2:A3"/>
    <mergeCell ref="B2:B3"/>
    <mergeCell ref="C2:F2"/>
    <mergeCell ref="G2:J2"/>
    <mergeCell ref="K2:N2"/>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&amp;C15</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7">
      <selection activeCell="A1" sqref="A1:N27"/>
    </sheetView>
  </sheetViews>
  <sheetFormatPr defaultColWidth="11.421875" defaultRowHeight="15"/>
  <cols>
    <col min="1" max="1" width="43.8515625" style="58" customWidth="1"/>
    <col min="2" max="2" width="9.8515625" style="49" customWidth="1"/>
    <col min="3" max="5" width="11.00390625" style="49" customWidth="1"/>
    <col min="6" max="6" width="7.8515625" style="49" customWidth="1"/>
    <col min="7" max="9" width="11.00390625" style="49" customWidth="1"/>
    <col min="10" max="10" width="7.8515625" style="49" customWidth="1"/>
    <col min="11" max="13" width="7.421875" style="49" customWidth="1"/>
    <col min="14" max="14" width="7.8515625" style="49" customWidth="1"/>
    <col min="15" max="16384" width="11.421875" style="49" customWidth="1"/>
  </cols>
  <sheetData>
    <row r="1" spans="1:14" ht="12.75">
      <c r="A1" s="198" t="s">
        <v>186</v>
      </c>
      <c r="B1" s="199"/>
      <c r="C1" s="199"/>
      <c r="D1" s="199"/>
      <c r="E1" s="199"/>
      <c r="F1" s="199"/>
      <c r="G1" s="199"/>
      <c r="H1" s="199"/>
      <c r="I1" s="199"/>
      <c r="J1" s="199"/>
      <c r="K1" s="199"/>
      <c r="L1" s="199"/>
      <c r="M1" s="199"/>
      <c r="N1" s="200"/>
    </row>
    <row r="2" spans="1:14" ht="12.75">
      <c r="A2" s="233" t="s">
        <v>50</v>
      </c>
      <c r="B2" s="214" t="s">
        <v>51</v>
      </c>
      <c r="C2" s="248" t="s">
        <v>38</v>
      </c>
      <c r="D2" s="202"/>
      <c r="E2" s="202"/>
      <c r="F2" s="202"/>
      <c r="G2" s="202" t="s">
        <v>48</v>
      </c>
      <c r="H2" s="202"/>
      <c r="I2" s="202"/>
      <c r="J2" s="202"/>
      <c r="K2" s="202" t="s">
        <v>52</v>
      </c>
      <c r="L2" s="202"/>
      <c r="M2" s="202"/>
      <c r="N2" s="202"/>
    </row>
    <row r="3" spans="1:14" ht="25.5">
      <c r="A3" s="233"/>
      <c r="B3" s="253"/>
      <c r="C3" s="180">
        <v>2010</v>
      </c>
      <c r="D3" s="101" t="s">
        <v>260</v>
      </c>
      <c r="E3" s="101" t="s">
        <v>261</v>
      </c>
      <c r="F3" s="180" t="s">
        <v>264</v>
      </c>
      <c r="G3" s="178">
        <v>2010</v>
      </c>
      <c r="H3" s="101" t="s">
        <v>260</v>
      </c>
      <c r="I3" s="101" t="s">
        <v>261</v>
      </c>
      <c r="J3" s="180" t="s">
        <v>264</v>
      </c>
      <c r="K3" s="178">
        <v>2010</v>
      </c>
      <c r="L3" s="101" t="s">
        <v>260</v>
      </c>
      <c r="M3" s="101" t="s">
        <v>261</v>
      </c>
      <c r="N3" s="180" t="s">
        <v>264</v>
      </c>
    </row>
    <row r="4" spans="1:14" ht="12.75">
      <c r="A4" s="119" t="s">
        <v>148</v>
      </c>
      <c r="B4" s="118">
        <v>15159090</v>
      </c>
      <c r="C4" s="73">
        <v>1511499</v>
      </c>
      <c r="D4" s="74">
        <v>1511499</v>
      </c>
      <c r="E4" s="74">
        <v>1348284</v>
      </c>
      <c r="F4" s="75">
        <f aca="true" t="shared" si="0" ref="F4:F18">IF(D4=0,"--",100*(E4/D4-1))</f>
        <v>-10.798220839047856</v>
      </c>
      <c r="G4" s="73">
        <v>3018682</v>
      </c>
      <c r="H4" s="74">
        <v>3018682</v>
      </c>
      <c r="I4" s="74">
        <v>3011400</v>
      </c>
      <c r="J4" s="75">
        <f aca="true" t="shared" si="1" ref="J4:J18">IF(H4=0,"--",100*(I4/H4-1))</f>
        <v>-0.24123110682079396</v>
      </c>
      <c r="K4" s="64">
        <f aca="true" t="shared" si="2" ref="K4:K18">IF(C4=0,"--",G4/C4)</f>
        <v>1.997144556496564</v>
      </c>
      <c r="L4" s="64">
        <f aca="true" t="shared" si="3" ref="L4:L18">IF(D4=0,"--",H4/D4)</f>
        <v>1.997144556496564</v>
      </c>
      <c r="M4" s="64">
        <f aca="true" t="shared" si="4" ref="M4:M18">IF(E4=0,"--",I4/E4)</f>
        <v>2.233505700579403</v>
      </c>
      <c r="N4" s="68">
        <f aca="true" t="shared" si="5" ref="N4:N18">100*(M4/L4-1)</f>
        <v>11.834954225720606</v>
      </c>
    </row>
    <row r="5" spans="1:14" ht="12.75">
      <c r="A5" s="120" t="s">
        <v>147</v>
      </c>
      <c r="B5" s="106">
        <v>15091000</v>
      </c>
      <c r="C5" s="65">
        <v>759561</v>
      </c>
      <c r="D5" s="66">
        <v>759561</v>
      </c>
      <c r="E5" s="66">
        <v>694812</v>
      </c>
      <c r="F5" s="67">
        <f t="shared" si="0"/>
        <v>-8.524529300477512</v>
      </c>
      <c r="G5" s="65">
        <v>3024207</v>
      </c>
      <c r="H5" s="66">
        <v>3024207</v>
      </c>
      <c r="I5" s="66">
        <v>2522396</v>
      </c>
      <c r="J5" s="67">
        <f t="shared" si="1"/>
        <v>-16.59314326036544</v>
      </c>
      <c r="K5" s="64">
        <f t="shared" si="2"/>
        <v>3.9815195882884984</v>
      </c>
      <c r="L5" s="64">
        <f t="shared" si="3"/>
        <v>3.9815195882884984</v>
      </c>
      <c r="M5" s="64">
        <f t="shared" si="4"/>
        <v>3.630328779583542</v>
      </c>
      <c r="N5" s="68">
        <f t="shared" si="5"/>
        <v>-8.820521936849735</v>
      </c>
    </row>
    <row r="6" spans="1:14" ht="12.75">
      <c r="A6" s="120" t="s">
        <v>187</v>
      </c>
      <c r="B6" s="106">
        <v>15119000</v>
      </c>
      <c r="C6" s="65">
        <v>1275361</v>
      </c>
      <c r="D6" s="66">
        <v>1275361</v>
      </c>
      <c r="E6" s="66">
        <v>1576346</v>
      </c>
      <c r="F6" s="67">
        <f t="shared" si="0"/>
        <v>23.599984631802286</v>
      </c>
      <c r="G6" s="65">
        <v>1534546</v>
      </c>
      <c r="H6" s="66">
        <v>1534546</v>
      </c>
      <c r="I6" s="66">
        <v>2396520</v>
      </c>
      <c r="J6" s="67">
        <f t="shared" si="1"/>
        <v>56.171271503102545</v>
      </c>
      <c r="K6" s="64">
        <f t="shared" si="2"/>
        <v>1.2032248124256584</v>
      </c>
      <c r="L6" s="64">
        <f t="shared" si="3"/>
        <v>1.2032248124256584</v>
      </c>
      <c r="M6" s="64">
        <f t="shared" si="4"/>
        <v>1.5203007461559834</v>
      </c>
      <c r="N6" s="68">
        <f t="shared" si="5"/>
        <v>26.352177120675503</v>
      </c>
    </row>
    <row r="7" spans="1:14" ht="25.5">
      <c r="A7" s="120" t="s">
        <v>150</v>
      </c>
      <c r="B7" s="106">
        <v>15099000</v>
      </c>
      <c r="C7" s="65">
        <v>201458</v>
      </c>
      <c r="D7" s="66">
        <v>201458</v>
      </c>
      <c r="E7" s="66">
        <v>192851</v>
      </c>
      <c r="F7" s="67">
        <f t="shared" si="0"/>
        <v>-4.272354535436662</v>
      </c>
      <c r="G7" s="65">
        <v>737214</v>
      </c>
      <c r="H7" s="66">
        <v>737214</v>
      </c>
      <c r="I7" s="66">
        <v>722430</v>
      </c>
      <c r="J7" s="67">
        <f t="shared" si="1"/>
        <v>-2.005387852102647</v>
      </c>
      <c r="K7" s="64">
        <f t="shared" si="2"/>
        <v>3.659393024848852</v>
      </c>
      <c r="L7" s="64">
        <f t="shared" si="3"/>
        <v>3.659393024848852</v>
      </c>
      <c r="M7" s="64">
        <f t="shared" si="4"/>
        <v>3.7460526520474358</v>
      </c>
      <c r="N7" s="68">
        <f t="shared" si="5"/>
        <v>2.368142110184057</v>
      </c>
    </row>
    <row r="8" spans="1:14" ht="12.75">
      <c r="A8" s="120" t="s">
        <v>152</v>
      </c>
      <c r="B8" s="106">
        <v>33011900</v>
      </c>
      <c r="C8" s="65">
        <v>11694</v>
      </c>
      <c r="D8" s="66">
        <v>11694</v>
      </c>
      <c r="E8" s="66">
        <v>8758</v>
      </c>
      <c r="F8" s="67">
        <f t="shared" si="0"/>
        <v>-25.10689242346502</v>
      </c>
      <c r="G8" s="65">
        <v>813424</v>
      </c>
      <c r="H8" s="66">
        <v>813424</v>
      </c>
      <c r="I8" s="66">
        <v>714864</v>
      </c>
      <c r="J8" s="67">
        <f t="shared" si="1"/>
        <v>-12.116682074785102</v>
      </c>
      <c r="K8" s="64">
        <f t="shared" si="2"/>
        <v>69.55909013169146</v>
      </c>
      <c r="L8" s="64">
        <f t="shared" si="3"/>
        <v>69.55909013169146</v>
      </c>
      <c r="M8" s="64">
        <f t="shared" si="4"/>
        <v>81.6241150947705</v>
      </c>
      <c r="N8" s="68">
        <f t="shared" si="5"/>
        <v>17.345001120970906</v>
      </c>
    </row>
    <row r="9" spans="1:14" ht="12.75">
      <c r="A9" s="120" t="s">
        <v>151</v>
      </c>
      <c r="B9" s="106">
        <v>33011200</v>
      </c>
      <c r="C9" s="65">
        <v>118941</v>
      </c>
      <c r="D9" s="66">
        <v>118941</v>
      </c>
      <c r="E9" s="66">
        <v>57851</v>
      </c>
      <c r="F9" s="67">
        <f t="shared" si="0"/>
        <v>-51.361599448466045</v>
      </c>
      <c r="G9" s="65">
        <v>662076</v>
      </c>
      <c r="H9" s="66">
        <v>662076</v>
      </c>
      <c r="I9" s="66">
        <v>680015</v>
      </c>
      <c r="J9" s="67">
        <f t="shared" si="1"/>
        <v>2.7095076698143483</v>
      </c>
      <c r="K9" s="64">
        <f t="shared" si="2"/>
        <v>5.5664236890559184</v>
      </c>
      <c r="L9" s="64">
        <f t="shared" si="3"/>
        <v>5.5664236890559184</v>
      </c>
      <c r="M9" s="64">
        <f t="shared" si="4"/>
        <v>11.754593697602461</v>
      </c>
      <c r="N9" s="68">
        <f t="shared" si="5"/>
        <v>111.16958309718737</v>
      </c>
    </row>
    <row r="10" spans="1:14" ht="25.5">
      <c r="A10" s="120" t="s">
        <v>188</v>
      </c>
      <c r="B10" s="106">
        <v>15132900</v>
      </c>
      <c r="C10" s="65">
        <v>344400</v>
      </c>
      <c r="D10" s="66">
        <v>344400</v>
      </c>
      <c r="E10" s="66">
        <v>225433</v>
      </c>
      <c r="F10" s="67">
        <f t="shared" si="0"/>
        <v>-34.543263646922185</v>
      </c>
      <c r="G10" s="65">
        <v>577632</v>
      </c>
      <c r="H10" s="66">
        <v>577632</v>
      </c>
      <c r="I10" s="66">
        <v>599683</v>
      </c>
      <c r="J10" s="67">
        <f t="shared" si="1"/>
        <v>3.817482410946771</v>
      </c>
      <c r="K10" s="64">
        <f t="shared" si="2"/>
        <v>1.677212543554007</v>
      </c>
      <c r="L10" s="64">
        <f t="shared" si="3"/>
        <v>1.677212543554007</v>
      </c>
      <c r="M10" s="64">
        <f t="shared" si="4"/>
        <v>2.6601384890410897</v>
      </c>
      <c r="N10" s="68">
        <f t="shared" si="5"/>
        <v>58.60473374497106</v>
      </c>
    </row>
    <row r="11" spans="1:14" ht="12.75">
      <c r="A11" s="120" t="s">
        <v>189</v>
      </c>
      <c r="B11" s="106">
        <v>33011300</v>
      </c>
      <c r="C11" s="65">
        <v>9388</v>
      </c>
      <c r="D11" s="66">
        <v>9388</v>
      </c>
      <c r="E11" s="66">
        <v>3791</v>
      </c>
      <c r="F11" s="67">
        <f t="shared" si="0"/>
        <v>-59.61866212185769</v>
      </c>
      <c r="G11" s="65">
        <v>200573</v>
      </c>
      <c r="H11" s="66">
        <v>200573</v>
      </c>
      <c r="I11" s="66">
        <v>154921</v>
      </c>
      <c r="J11" s="67">
        <f t="shared" si="1"/>
        <v>-22.760790335688252</v>
      </c>
      <c r="K11" s="64">
        <f t="shared" si="2"/>
        <v>21.36482743928419</v>
      </c>
      <c r="L11" s="64">
        <f t="shared" si="3"/>
        <v>21.36482743928419</v>
      </c>
      <c r="M11" s="64">
        <f t="shared" si="4"/>
        <v>40.865470852017935</v>
      </c>
      <c r="N11" s="68">
        <f t="shared" si="5"/>
        <v>91.27451868334443</v>
      </c>
    </row>
    <row r="12" spans="1:14" ht="12.75">
      <c r="A12" s="120" t="s">
        <v>149</v>
      </c>
      <c r="B12" s="106">
        <v>15159010</v>
      </c>
      <c r="C12" s="65">
        <v>101</v>
      </c>
      <c r="D12" s="66">
        <v>101</v>
      </c>
      <c r="E12" s="66">
        <v>4483</v>
      </c>
      <c r="F12" s="67">
        <f t="shared" si="0"/>
        <v>4338.6138613861385</v>
      </c>
      <c r="G12" s="65">
        <v>975</v>
      </c>
      <c r="H12" s="66">
        <v>975</v>
      </c>
      <c r="I12" s="66">
        <v>114472</v>
      </c>
      <c r="J12" s="67">
        <f t="shared" si="1"/>
        <v>11640.71794871795</v>
      </c>
      <c r="K12" s="64">
        <f t="shared" si="2"/>
        <v>9.653465346534654</v>
      </c>
      <c r="L12" s="64">
        <f t="shared" si="3"/>
        <v>9.653465346534654</v>
      </c>
      <c r="M12" s="64">
        <f t="shared" si="4"/>
        <v>25.534686593798796</v>
      </c>
      <c r="N12" s="68">
        <f t="shared" si="5"/>
        <v>164.513163689608</v>
      </c>
    </row>
    <row r="13" spans="1:14" ht="12.75">
      <c r="A13" s="120" t="s">
        <v>244</v>
      </c>
      <c r="B13" s="106">
        <v>15131100</v>
      </c>
      <c r="C13" s="65">
        <v>64340</v>
      </c>
      <c r="D13" s="66">
        <v>64340</v>
      </c>
      <c r="E13" s="66">
        <v>39631</v>
      </c>
      <c r="F13" s="67">
        <f t="shared" si="0"/>
        <v>-38.40379235312403</v>
      </c>
      <c r="G13" s="65">
        <v>99946</v>
      </c>
      <c r="H13" s="66">
        <v>99946</v>
      </c>
      <c r="I13" s="66">
        <v>95581</v>
      </c>
      <c r="J13" s="67">
        <f t="shared" si="1"/>
        <v>-4.367358373521702</v>
      </c>
      <c r="K13" s="64">
        <f t="shared" si="2"/>
        <v>1.553403792353124</v>
      </c>
      <c r="L13" s="64">
        <f t="shared" si="3"/>
        <v>1.553403792353124</v>
      </c>
      <c r="M13" s="64">
        <f t="shared" si="4"/>
        <v>2.411773611566703</v>
      </c>
      <c r="N13" s="68">
        <f t="shared" si="5"/>
        <v>55.25735313889666</v>
      </c>
    </row>
    <row r="14" spans="1:14" ht="12.75">
      <c r="A14" s="120" t="s">
        <v>245</v>
      </c>
      <c r="B14" s="106">
        <v>15132100</v>
      </c>
      <c r="C14" s="88">
        <v>0</v>
      </c>
      <c r="D14" s="89">
        <v>0</v>
      </c>
      <c r="E14" s="66">
        <v>25000</v>
      </c>
      <c r="F14" s="87" t="str">
        <f t="shared" si="0"/>
        <v>--</v>
      </c>
      <c r="G14" s="88">
        <v>0</v>
      </c>
      <c r="H14" s="89">
        <v>0</v>
      </c>
      <c r="I14" s="66">
        <v>46837</v>
      </c>
      <c r="J14" s="87" t="str">
        <f t="shared" si="1"/>
        <v>--</v>
      </c>
      <c r="K14" s="90" t="str">
        <f t="shared" si="2"/>
        <v>--</v>
      </c>
      <c r="L14" s="90" t="str">
        <f t="shared" si="3"/>
        <v>--</v>
      </c>
      <c r="M14" s="64">
        <f t="shared" si="4"/>
        <v>1.87348</v>
      </c>
      <c r="N14" s="91" t="s">
        <v>106</v>
      </c>
    </row>
    <row r="15" spans="1:14" ht="15">
      <c r="A15" s="120" t="s">
        <v>262</v>
      </c>
      <c r="B15">
        <v>15089000</v>
      </c>
      <c r="C15" s="88">
        <v>0</v>
      </c>
      <c r="D15" s="163">
        <v>0</v>
      </c>
      <c r="E15" s="160">
        <v>4325</v>
      </c>
      <c r="F15" s="87" t="str">
        <f t="shared" si="0"/>
        <v>--</v>
      </c>
      <c r="G15" s="88">
        <v>0</v>
      </c>
      <c r="H15" s="163">
        <v>0</v>
      </c>
      <c r="I15" s="160">
        <v>24759</v>
      </c>
      <c r="J15" s="87" t="str">
        <f t="shared" si="1"/>
        <v>--</v>
      </c>
      <c r="K15" s="90" t="str">
        <f t="shared" si="2"/>
        <v>--</v>
      </c>
      <c r="L15" s="90" t="str">
        <f t="shared" si="3"/>
        <v>--</v>
      </c>
      <c r="M15" s="64">
        <f t="shared" si="4"/>
        <v>5.724624277456647</v>
      </c>
      <c r="N15" s="91" t="s">
        <v>106</v>
      </c>
    </row>
    <row r="16" spans="1:14" ht="12.75">
      <c r="A16" s="120" t="s">
        <v>190</v>
      </c>
      <c r="B16" s="106">
        <v>15131900</v>
      </c>
      <c r="C16" s="65">
        <v>12807</v>
      </c>
      <c r="D16" s="66">
        <v>12807</v>
      </c>
      <c r="E16" s="66">
        <v>200</v>
      </c>
      <c r="F16" s="67">
        <f t="shared" si="0"/>
        <v>-98.4383540251425</v>
      </c>
      <c r="G16" s="65">
        <v>71092</v>
      </c>
      <c r="H16" s="66">
        <v>71092</v>
      </c>
      <c r="I16" s="66">
        <v>1488</v>
      </c>
      <c r="J16" s="67">
        <f t="shared" si="1"/>
        <v>-97.90693748945029</v>
      </c>
      <c r="K16" s="64">
        <f t="shared" si="2"/>
        <v>5.551026782228469</v>
      </c>
      <c r="L16" s="64">
        <f t="shared" si="3"/>
        <v>5.551026782228469</v>
      </c>
      <c r="M16" s="64">
        <f t="shared" si="4"/>
        <v>7.44</v>
      </c>
      <c r="N16" s="68">
        <f t="shared" si="5"/>
        <v>34.02925786305071</v>
      </c>
    </row>
    <row r="17" spans="1:14" ht="12.75">
      <c r="A17" s="121" t="s">
        <v>153</v>
      </c>
      <c r="B17" s="107">
        <v>15100000</v>
      </c>
      <c r="C17" s="65">
        <v>615</v>
      </c>
      <c r="D17" s="66">
        <v>615</v>
      </c>
      <c r="E17" s="66">
        <v>1</v>
      </c>
      <c r="F17" s="67">
        <f t="shared" si="0"/>
        <v>-99.83739837398375</v>
      </c>
      <c r="G17" s="65">
        <v>1728</v>
      </c>
      <c r="H17" s="66">
        <v>1728</v>
      </c>
      <c r="I17" s="66">
        <v>260</v>
      </c>
      <c r="J17" s="67">
        <f t="shared" si="1"/>
        <v>-84.9537037037037</v>
      </c>
      <c r="K17" s="64">
        <f t="shared" si="2"/>
        <v>2.8097560975609754</v>
      </c>
      <c r="L17" s="64">
        <f t="shared" si="3"/>
        <v>2.8097560975609754</v>
      </c>
      <c r="M17" s="64">
        <f t="shared" si="4"/>
        <v>260</v>
      </c>
      <c r="N17" s="68">
        <f t="shared" si="5"/>
        <v>9153.472222222223</v>
      </c>
    </row>
    <row r="18" spans="1:14" ht="12.75">
      <c r="A18" s="250" t="s">
        <v>46</v>
      </c>
      <c r="B18" s="251"/>
      <c r="C18" s="40">
        <v>4310165</v>
      </c>
      <c r="D18" s="41">
        <v>4310165</v>
      </c>
      <c r="E18" s="41">
        <v>4181766</v>
      </c>
      <c r="F18" s="82">
        <f t="shared" si="0"/>
        <v>-2.9789810830907815</v>
      </c>
      <c r="G18" s="40">
        <v>10742095</v>
      </c>
      <c r="H18" s="41">
        <v>10742095</v>
      </c>
      <c r="I18" s="41">
        <v>11085626</v>
      </c>
      <c r="J18" s="82">
        <f t="shared" si="1"/>
        <v>3.1979888466821427</v>
      </c>
      <c r="K18" s="103">
        <f t="shared" si="2"/>
        <v>2.49227001750513</v>
      </c>
      <c r="L18" s="80">
        <f t="shared" si="3"/>
        <v>2.49227001750513</v>
      </c>
      <c r="M18" s="80">
        <f t="shared" si="4"/>
        <v>2.6509436443837364</v>
      </c>
      <c r="N18" s="82">
        <f t="shared" si="5"/>
        <v>6.366630652542438</v>
      </c>
    </row>
    <row r="19" spans="1:14" ht="12.75">
      <c r="A19" s="208" t="s">
        <v>263</v>
      </c>
      <c r="B19" s="209"/>
      <c r="C19" s="210"/>
      <c r="D19" s="210"/>
      <c r="E19" s="210"/>
      <c r="F19" s="210"/>
      <c r="G19" s="210"/>
      <c r="H19" s="210"/>
      <c r="I19" s="210"/>
      <c r="J19" s="210"/>
      <c r="K19" s="209"/>
      <c r="L19" s="209"/>
      <c r="M19" s="209"/>
      <c r="N19" s="252"/>
    </row>
  </sheetData>
  <sheetProtection/>
  <mergeCells count="8">
    <mergeCell ref="A18:B18"/>
    <mergeCell ref="A19:N19"/>
    <mergeCell ref="A1:N1"/>
    <mergeCell ref="A2:A3"/>
    <mergeCell ref="B2:B3"/>
    <mergeCell ref="C2:F2"/>
    <mergeCell ref="G2:J2"/>
    <mergeCell ref="K2:N2"/>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&amp;C16</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N30"/>
  <sheetViews>
    <sheetView zoomScale="90" zoomScaleNormal="90" zoomScalePageLayoutView="0" workbookViewId="0" topLeftCell="A7">
      <selection activeCell="R44" sqref="R44"/>
    </sheetView>
  </sheetViews>
  <sheetFormatPr defaultColWidth="11.421875" defaultRowHeight="15"/>
  <cols>
    <col min="1" max="1" width="43.8515625" style="58" customWidth="1"/>
    <col min="2" max="2" width="9.8515625" style="49" customWidth="1"/>
    <col min="3" max="5" width="11.00390625" style="49" customWidth="1"/>
    <col min="6" max="6" width="9.140625" style="49" bestFit="1" customWidth="1"/>
    <col min="7" max="9" width="11.00390625" style="49" customWidth="1"/>
    <col min="10" max="10" width="7.8515625" style="49" customWidth="1"/>
    <col min="11" max="13" width="7.421875" style="49" customWidth="1"/>
    <col min="14" max="14" width="7.8515625" style="49" customWidth="1"/>
    <col min="15" max="16384" width="11.421875" style="49" customWidth="1"/>
  </cols>
  <sheetData>
    <row r="1" spans="1:14" ht="12.75">
      <c r="A1" s="198" t="s">
        <v>191</v>
      </c>
      <c r="B1" s="199"/>
      <c r="C1" s="199"/>
      <c r="D1" s="199"/>
      <c r="E1" s="199"/>
      <c r="F1" s="199"/>
      <c r="G1" s="199"/>
      <c r="H1" s="199"/>
      <c r="I1" s="199"/>
      <c r="J1" s="199"/>
      <c r="K1" s="199"/>
      <c r="L1" s="199"/>
      <c r="M1" s="199"/>
      <c r="N1" s="200"/>
    </row>
    <row r="2" spans="1:14" ht="12.75">
      <c r="A2" s="233" t="s">
        <v>50</v>
      </c>
      <c r="B2" s="214" t="s">
        <v>51</v>
      </c>
      <c r="C2" s="202" t="s">
        <v>38</v>
      </c>
      <c r="D2" s="202"/>
      <c r="E2" s="202"/>
      <c r="F2" s="202"/>
      <c r="G2" s="202" t="s">
        <v>48</v>
      </c>
      <c r="H2" s="202"/>
      <c r="I2" s="202"/>
      <c r="J2" s="202"/>
      <c r="K2" s="202" t="s">
        <v>52</v>
      </c>
      <c r="L2" s="202"/>
      <c r="M2" s="202"/>
      <c r="N2" s="202"/>
    </row>
    <row r="3" spans="1:14" ht="25.5">
      <c r="A3" s="233"/>
      <c r="B3" s="215"/>
      <c r="C3" s="182">
        <v>2010</v>
      </c>
      <c r="D3" s="101" t="s">
        <v>260</v>
      </c>
      <c r="E3" s="101" t="s">
        <v>261</v>
      </c>
      <c r="F3" s="181" t="s">
        <v>264</v>
      </c>
      <c r="G3" s="182">
        <v>2010</v>
      </c>
      <c r="H3" s="101" t="s">
        <v>260</v>
      </c>
      <c r="I3" s="101" t="s">
        <v>261</v>
      </c>
      <c r="J3" s="181" t="s">
        <v>264</v>
      </c>
      <c r="K3" s="182">
        <v>2010</v>
      </c>
      <c r="L3" s="101" t="s">
        <v>260</v>
      </c>
      <c r="M3" s="101" t="s">
        <v>261</v>
      </c>
      <c r="N3" s="181" t="s">
        <v>264</v>
      </c>
    </row>
    <row r="4" spans="1:14" ht="12.75">
      <c r="A4" s="258" t="s">
        <v>167</v>
      </c>
      <c r="B4" s="83">
        <v>20091100</v>
      </c>
      <c r="C4" s="238">
        <v>5284271</v>
      </c>
      <c r="D4" s="242">
        <v>5284271</v>
      </c>
      <c r="E4" s="242">
        <v>5834654</v>
      </c>
      <c r="F4" s="237">
        <f aca="true" t="shared" si="0" ref="F4:F29">IF(D4=0,"--",100*(E4/D4-1))</f>
        <v>10.415495344580172</v>
      </c>
      <c r="G4" s="238">
        <v>10366999</v>
      </c>
      <c r="H4" s="242">
        <v>10366999</v>
      </c>
      <c r="I4" s="242">
        <v>14900294</v>
      </c>
      <c r="J4" s="237">
        <f aca="true" t="shared" si="1" ref="J4:J29">IF(H4=0,"--",100*(I4/H4-1))</f>
        <v>43.72813193094742</v>
      </c>
      <c r="K4" s="257">
        <f aca="true" t="shared" si="2" ref="K4:M29">IF(C4=0,"--",G4/C4)</f>
        <v>1.961859828914906</v>
      </c>
      <c r="L4" s="256">
        <f t="shared" si="2"/>
        <v>1.961859828914906</v>
      </c>
      <c r="M4" s="256">
        <f t="shared" si="2"/>
        <v>2.553757943487309</v>
      </c>
      <c r="N4" s="237">
        <f aca="true" t="shared" si="3" ref="N4:N29">IF(L4=0,"--",100*(M4/L4-1))</f>
        <v>30.17025507371638</v>
      </c>
    </row>
    <row r="5" spans="1:14" s="153" customFormat="1" ht="12.75">
      <c r="A5" s="229"/>
      <c r="B5" s="131">
        <v>20091200</v>
      </c>
      <c r="C5" s="221"/>
      <c r="D5" s="220"/>
      <c r="E5" s="220"/>
      <c r="F5" s="219" t="str">
        <f t="shared" si="0"/>
        <v>--</v>
      </c>
      <c r="G5" s="221"/>
      <c r="H5" s="220"/>
      <c r="I5" s="220"/>
      <c r="J5" s="219" t="str">
        <f t="shared" si="1"/>
        <v>--</v>
      </c>
      <c r="K5" s="255" t="str">
        <f t="shared" si="2"/>
        <v>--</v>
      </c>
      <c r="L5" s="254" t="str">
        <f t="shared" si="2"/>
        <v>--</v>
      </c>
      <c r="M5" s="254" t="str">
        <f t="shared" si="2"/>
        <v>--</v>
      </c>
      <c r="N5" s="219" t="e">
        <f t="shared" si="3"/>
        <v>#VALUE!</v>
      </c>
    </row>
    <row r="6" spans="1:14" s="153" customFormat="1" ht="12.75">
      <c r="A6" s="229"/>
      <c r="B6" s="131">
        <v>20091900</v>
      </c>
      <c r="C6" s="221"/>
      <c r="D6" s="220"/>
      <c r="E6" s="220"/>
      <c r="F6" s="219" t="str">
        <f t="shared" si="0"/>
        <v>--</v>
      </c>
      <c r="G6" s="221"/>
      <c r="H6" s="220"/>
      <c r="I6" s="220"/>
      <c r="J6" s="219" t="str">
        <f t="shared" si="1"/>
        <v>--</v>
      </c>
      <c r="K6" s="255" t="str">
        <f t="shared" si="2"/>
        <v>--</v>
      </c>
      <c r="L6" s="254" t="str">
        <f t="shared" si="2"/>
        <v>--</v>
      </c>
      <c r="M6" s="254" t="str">
        <f t="shared" si="2"/>
        <v>--</v>
      </c>
      <c r="N6" s="219" t="e">
        <f t="shared" si="3"/>
        <v>#VALUE!</v>
      </c>
    </row>
    <row r="7" spans="1:14" ht="12.75">
      <c r="A7" s="229" t="s">
        <v>277</v>
      </c>
      <c r="B7" s="131">
        <v>20096110</v>
      </c>
      <c r="C7" s="221">
        <v>6801654</v>
      </c>
      <c r="D7" s="220">
        <v>6801654</v>
      </c>
      <c r="E7" s="220">
        <v>6690379</v>
      </c>
      <c r="F7" s="219">
        <f t="shared" si="0"/>
        <v>-1.6359991260949225</v>
      </c>
      <c r="G7" s="221">
        <v>9099825</v>
      </c>
      <c r="H7" s="220">
        <v>9099825</v>
      </c>
      <c r="I7" s="220">
        <v>9262988</v>
      </c>
      <c r="J7" s="219">
        <f t="shared" si="1"/>
        <v>1.7930344814323318</v>
      </c>
      <c r="K7" s="255">
        <f t="shared" si="2"/>
        <v>1.3378841381816835</v>
      </c>
      <c r="L7" s="254">
        <f t="shared" si="2"/>
        <v>1.3378841381816835</v>
      </c>
      <c r="M7" s="254">
        <f t="shared" si="2"/>
        <v>1.384523657030491</v>
      </c>
      <c r="N7" s="219">
        <f t="shared" si="3"/>
        <v>3.486065610449285</v>
      </c>
    </row>
    <row r="8" spans="1:14" s="153" customFormat="1" ht="12.75">
      <c r="A8" s="229"/>
      <c r="B8" s="131">
        <v>20096120</v>
      </c>
      <c r="C8" s="221"/>
      <c r="D8" s="220"/>
      <c r="E8" s="220"/>
      <c r="F8" s="219" t="str">
        <f t="shared" si="0"/>
        <v>--</v>
      </c>
      <c r="G8" s="221"/>
      <c r="H8" s="220"/>
      <c r="I8" s="220"/>
      <c r="J8" s="219" t="str">
        <f t="shared" si="1"/>
        <v>--</v>
      </c>
      <c r="K8" s="255" t="str">
        <f t="shared" si="2"/>
        <v>--</v>
      </c>
      <c r="L8" s="254" t="str">
        <f t="shared" si="2"/>
        <v>--</v>
      </c>
      <c r="M8" s="254" t="str">
        <f t="shared" si="2"/>
        <v>--</v>
      </c>
      <c r="N8" s="219" t="e">
        <f t="shared" si="3"/>
        <v>#VALUE!</v>
      </c>
    </row>
    <row r="9" spans="1:14" s="153" customFormat="1" ht="12.75">
      <c r="A9" s="229"/>
      <c r="B9" s="131">
        <v>20096910</v>
      </c>
      <c r="C9" s="221"/>
      <c r="D9" s="220"/>
      <c r="E9" s="220"/>
      <c r="F9" s="219" t="str">
        <f t="shared" si="0"/>
        <v>--</v>
      </c>
      <c r="G9" s="221"/>
      <c r="H9" s="220"/>
      <c r="I9" s="220"/>
      <c r="J9" s="219" t="str">
        <f t="shared" si="1"/>
        <v>--</v>
      </c>
      <c r="K9" s="255" t="str">
        <f t="shared" si="2"/>
        <v>--</v>
      </c>
      <c r="L9" s="254" t="str">
        <f t="shared" si="2"/>
        <v>--</v>
      </c>
      <c r="M9" s="254" t="str">
        <f t="shared" si="2"/>
        <v>--</v>
      </c>
      <c r="N9" s="219" t="e">
        <f t="shared" si="3"/>
        <v>#VALUE!</v>
      </c>
    </row>
    <row r="10" spans="1:14" s="153" customFormat="1" ht="12.75">
      <c r="A10" s="229"/>
      <c r="B10" s="131">
        <v>20096920</v>
      </c>
      <c r="C10" s="221"/>
      <c r="D10" s="220"/>
      <c r="E10" s="220"/>
      <c r="F10" s="219" t="str">
        <f t="shared" si="0"/>
        <v>--</v>
      </c>
      <c r="G10" s="221"/>
      <c r="H10" s="220"/>
      <c r="I10" s="220"/>
      <c r="J10" s="219" t="str">
        <f t="shared" si="1"/>
        <v>--</v>
      </c>
      <c r="K10" s="255" t="str">
        <f t="shared" si="2"/>
        <v>--</v>
      </c>
      <c r="L10" s="254" t="str">
        <f t="shared" si="2"/>
        <v>--</v>
      </c>
      <c r="M10" s="254" t="str">
        <f t="shared" si="2"/>
        <v>--</v>
      </c>
      <c r="N10" s="219" t="e">
        <f t="shared" si="3"/>
        <v>#VALUE!</v>
      </c>
    </row>
    <row r="11" spans="1:14" ht="12.75">
      <c r="A11" s="229" t="s">
        <v>165</v>
      </c>
      <c r="B11" s="131">
        <v>20094100</v>
      </c>
      <c r="C11" s="221">
        <v>2874676</v>
      </c>
      <c r="D11" s="220">
        <v>2874676</v>
      </c>
      <c r="E11" s="220">
        <v>3541692</v>
      </c>
      <c r="F11" s="219">
        <f t="shared" si="0"/>
        <v>23.203171418274614</v>
      </c>
      <c r="G11" s="221">
        <v>5644809</v>
      </c>
      <c r="H11" s="220">
        <v>5644809</v>
      </c>
      <c r="I11" s="220">
        <v>7093185</v>
      </c>
      <c r="J11" s="219">
        <f t="shared" si="1"/>
        <v>25.658547525700158</v>
      </c>
      <c r="K11" s="255">
        <f t="shared" si="2"/>
        <v>1.9636331190019327</v>
      </c>
      <c r="L11" s="254">
        <f t="shared" si="2"/>
        <v>1.9636331190019327</v>
      </c>
      <c r="M11" s="254">
        <f t="shared" si="2"/>
        <v>2.0027673213819837</v>
      </c>
      <c r="N11" s="219">
        <f t="shared" si="3"/>
        <v>1.992948784645776</v>
      </c>
    </row>
    <row r="12" spans="1:14" s="153" customFormat="1" ht="12.75">
      <c r="A12" s="229"/>
      <c r="B12" s="131">
        <v>20094900</v>
      </c>
      <c r="C12" s="221"/>
      <c r="D12" s="220"/>
      <c r="E12" s="220"/>
      <c r="F12" s="219" t="str">
        <f t="shared" si="0"/>
        <v>--</v>
      </c>
      <c r="G12" s="221"/>
      <c r="H12" s="220"/>
      <c r="I12" s="220"/>
      <c r="J12" s="219" t="str">
        <f t="shared" si="1"/>
        <v>--</v>
      </c>
      <c r="K12" s="255" t="str">
        <f t="shared" si="2"/>
        <v>--</v>
      </c>
      <c r="L12" s="254" t="str">
        <f t="shared" si="2"/>
        <v>--</v>
      </c>
      <c r="M12" s="254" t="str">
        <f t="shared" si="2"/>
        <v>--</v>
      </c>
      <c r="N12" s="219" t="e">
        <f t="shared" si="3"/>
        <v>#VALUE!</v>
      </c>
    </row>
    <row r="13" spans="1:14" ht="12.75">
      <c r="A13" s="94" t="s">
        <v>156</v>
      </c>
      <c r="B13" s="106">
        <v>20098090</v>
      </c>
      <c r="C13" s="170">
        <v>797342</v>
      </c>
      <c r="D13" s="158">
        <v>797342</v>
      </c>
      <c r="E13" s="158">
        <v>890876</v>
      </c>
      <c r="F13" s="39">
        <f t="shared" si="0"/>
        <v>11.730725334925296</v>
      </c>
      <c r="G13" s="170">
        <v>2389429</v>
      </c>
      <c r="H13" s="158">
        <v>2389429</v>
      </c>
      <c r="I13" s="158">
        <v>2739122</v>
      </c>
      <c r="J13" s="39">
        <f t="shared" si="1"/>
        <v>14.635002755888538</v>
      </c>
      <c r="K13" s="140">
        <f t="shared" si="2"/>
        <v>2.996742928379541</v>
      </c>
      <c r="L13" s="164">
        <f t="shared" si="2"/>
        <v>2.996742928379541</v>
      </c>
      <c r="M13" s="164">
        <f t="shared" si="2"/>
        <v>3.074638894750785</v>
      </c>
      <c r="N13" s="39">
        <f t="shared" si="3"/>
        <v>2.599354306756152</v>
      </c>
    </row>
    <row r="14" spans="1:14" ht="12.75">
      <c r="A14" s="229" t="s">
        <v>259</v>
      </c>
      <c r="B14" s="131">
        <v>20093100</v>
      </c>
      <c r="C14" s="221">
        <v>216714</v>
      </c>
      <c r="D14" s="220">
        <v>216714</v>
      </c>
      <c r="E14" s="220">
        <v>224977</v>
      </c>
      <c r="F14" s="219">
        <f t="shared" si="0"/>
        <v>3.81285934457396</v>
      </c>
      <c r="G14" s="221">
        <v>871605</v>
      </c>
      <c r="H14" s="220">
        <v>871605</v>
      </c>
      <c r="I14" s="220">
        <v>840948</v>
      </c>
      <c r="J14" s="219">
        <f t="shared" si="1"/>
        <v>-3.5173042834770296</v>
      </c>
      <c r="K14" s="255">
        <f t="shared" si="2"/>
        <v>4.021913674243473</v>
      </c>
      <c r="L14" s="254">
        <f t="shared" si="2"/>
        <v>4.021913674243473</v>
      </c>
      <c r="M14" s="254">
        <f t="shared" si="2"/>
        <v>3.737928766051641</v>
      </c>
      <c r="N14" s="219">
        <f t="shared" si="3"/>
        <v>-7.0609399204782815</v>
      </c>
    </row>
    <row r="15" spans="1:14" s="153" customFormat="1" ht="12.75">
      <c r="A15" s="229"/>
      <c r="B15" s="131">
        <v>20093900</v>
      </c>
      <c r="C15" s="221"/>
      <c r="D15" s="220"/>
      <c r="E15" s="220"/>
      <c r="F15" s="219" t="str">
        <f t="shared" si="0"/>
        <v>--</v>
      </c>
      <c r="G15" s="221"/>
      <c r="H15" s="220"/>
      <c r="I15" s="220"/>
      <c r="J15" s="219" t="str">
        <f t="shared" si="1"/>
        <v>--</v>
      </c>
      <c r="K15" s="255" t="str">
        <f t="shared" si="2"/>
        <v>--</v>
      </c>
      <c r="L15" s="254" t="str">
        <f t="shared" si="2"/>
        <v>--</v>
      </c>
      <c r="M15" s="254" t="str">
        <f t="shared" si="2"/>
        <v>--</v>
      </c>
      <c r="N15" s="219" t="e">
        <f t="shared" si="3"/>
        <v>#VALUE!</v>
      </c>
    </row>
    <row r="16" spans="1:14" ht="12.75">
      <c r="A16" s="229" t="s">
        <v>155</v>
      </c>
      <c r="B16" s="131">
        <v>20097100</v>
      </c>
      <c r="C16" s="221">
        <v>167817</v>
      </c>
      <c r="D16" s="220">
        <v>167817</v>
      </c>
      <c r="E16" s="220">
        <v>149658</v>
      </c>
      <c r="F16" s="219">
        <f t="shared" si="0"/>
        <v>-10.82071542215628</v>
      </c>
      <c r="G16" s="221">
        <v>181454</v>
      </c>
      <c r="H16" s="220">
        <v>181454</v>
      </c>
      <c r="I16" s="220">
        <v>232941</v>
      </c>
      <c r="J16" s="219">
        <f t="shared" si="1"/>
        <v>28.37468449303955</v>
      </c>
      <c r="K16" s="255">
        <f t="shared" si="2"/>
        <v>1.0812611356418003</v>
      </c>
      <c r="L16" s="254">
        <f t="shared" si="2"/>
        <v>1.0812611356418003</v>
      </c>
      <c r="M16" s="254">
        <f t="shared" si="2"/>
        <v>1.556488794451349</v>
      </c>
      <c r="N16" s="219">
        <f t="shared" si="3"/>
        <v>43.95123834053922</v>
      </c>
    </row>
    <row r="17" spans="1:14" s="153" customFormat="1" ht="12.75">
      <c r="A17" s="229"/>
      <c r="B17" s="131">
        <v>20097910</v>
      </c>
      <c r="C17" s="221"/>
      <c r="D17" s="220"/>
      <c r="E17" s="220"/>
      <c r="F17" s="219" t="str">
        <f t="shared" si="0"/>
        <v>--</v>
      </c>
      <c r="G17" s="221"/>
      <c r="H17" s="220"/>
      <c r="I17" s="220"/>
      <c r="J17" s="219" t="str">
        <f t="shared" si="1"/>
        <v>--</v>
      </c>
      <c r="K17" s="255" t="str">
        <f t="shared" si="2"/>
        <v>--</v>
      </c>
      <c r="L17" s="254" t="str">
        <f t="shared" si="2"/>
        <v>--</v>
      </c>
      <c r="M17" s="254" t="str">
        <f t="shared" si="2"/>
        <v>--</v>
      </c>
      <c r="N17" s="219" t="e">
        <f t="shared" si="3"/>
        <v>#VALUE!</v>
      </c>
    </row>
    <row r="18" spans="1:14" s="153" customFormat="1" ht="12.75">
      <c r="A18" s="229"/>
      <c r="B18" s="131">
        <v>20097920</v>
      </c>
      <c r="C18" s="221"/>
      <c r="D18" s="220"/>
      <c r="E18" s="220"/>
      <c r="F18" s="219" t="str">
        <f t="shared" si="0"/>
        <v>--</v>
      </c>
      <c r="G18" s="221"/>
      <c r="H18" s="220"/>
      <c r="I18" s="220"/>
      <c r="J18" s="219" t="str">
        <f t="shared" si="1"/>
        <v>--</v>
      </c>
      <c r="K18" s="255" t="str">
        <f t="shared" si="2"/>
        <v>--</v>
      </c>
      <c r="L18" s="254" t="str">
        <f t="shared" si="2"/>
        <v>--</v>
      </c>
      <c r="M18" s="254" t="str">
        <f t="shared" si="2"/>
        <v>--</v>
      </c>
      <c r="N18" s="219" t="e">
        <f t="shared" si="3"/>
        <v>#VALUE!</v>
      </c>
    </row>
    <row r="19" spans="1:14" ht="12.75">
      <c r="A19" s="94" t="s">
        <v>162</v>
      </c>
      <c r="B19" s="106">
        <v>20098050</v>
      </c>
      <c r="C19" s="170">
        <v>148056</v>
      </c>
      <c r="D19" s="158">
        <v>148056</v>
      </c>
      <c r="E19" s="158">
        <v>138859</v>
      </c>
      <c r="F19" s="39">
        <f t="shared" si="0"/>
        <v>-6.211838763711031</v>
      </c>
      <c r="G19" s="170">
        <v>167971</v>
      </c>
      <c r="H19" s="158">
        <v>167971</v>
      </c>
      <c r="I19" s="158">
        <v>196349</v>
      </c>
      <c r="J19" s="39">
        <f t="shared" si="1"/>
        <v>16.894582993492936</v>
      </c>
      <c r="K19" s="140">
        <f t="shared" si="2"/>
        <v>1.134509915167234</v>
      </c>
      <c r="L19" s="164">
        <f t="shared" si="2"/>
        <v>1.134509915167234</v>
      </c>
      <c r="M19" s="164">
        <f t="shared" si="2"/>
        <v>1.4140170964791623</v>
      </c>
      <c r="N19" s="39">
        <f t="shared" si="3"/>
        <v>24.63682137768952</v>
      </c>
    </row>
    <row r="20" spans="1:14" ht="12.75">
      <c r="A20" s="94" t="s">
        <v>164</v>
      </c>
      <c r="B20" s="106">
        <v>20099000</v>
      </c>
      <c r="C20" s="170">
        <v>27450</v>
      </c>
      <c r="D20" s="158">
        <v>27450</v>
      </c>
      <c r="E20" s="158">
        <v>49704</v>
      </c>
      <c r="F20" s="39">
        <f t="shared" si="0"/>
        <v>81.07103825136612</v>
      </c>
      <c r="G20" s="170">
        <v>152854</v>
      </c>
      <c r="H20" s="158">
        <v>152854</v>
      </c>
      <c r="I20" s="158">
        <v>194698</v>
      </c>
      <c r="J20" s="39">
        <f t="shared" si="1"/>
        <v>27.37514229264526</v>
      </c>
      <c r="K20" s="140">
        <f t="shared" si="2"/>
        <v>5.568451730418944</v>
      </c>
      <c r="L20" s="164">
        <f t="shared" si="2"/>
        <v>5.568451730418944</v>
      </c>
      <c r="M20" s="164">
        <f t="shared" si="2"/>
        <v>3.9171495251891195</v>
      </c>
      <c r="N20" s="39">
        <f t="shared" si="3"/>
        <v>-29.654602125923212</v>
      </c>
    </row>
    <row r="21" spans="1:14" ht="12.75">
      <c r="A21" s="94" t="s">
        <v>159</v>
      </c>
      <c r="B21" s="106">
        <v>20098030</v>
      </c>
      <c r="C21" s="170">
        <v>93487</v>
      </c>
      <c r="D21" s="158">
        <v>93487</v>
      </c>
      <c r="E21" s="158">
        <v>99477</v>
      </c>
      <c r="F21" s="39">
        <f t="shared" si="0"/>
        <v>6.407307967952769</v>
      </c>
      <c r="G21" s="170">
        <v>162396</v>
      </c>
      <c r="H21" s="158">
        <v>162396</v>
      </c>
      <c r="I21" s="158">
        <v>137397</v>
      </c>
      <c r="J21" s="39">
        <f t="shared" si="1"/>
        <v>-15.393852065321811</v>
      </c>
      <c r="K21" s="140">
        <f t="shared" si="2"/>
        <v>1.737097136500262</v>
      </c>
      <c r="L21" s="164">
        <f t="shared" si="2"/>
        <v>1.737097136500262</v>
      </c>
      <c r="M21" s="164">
        <f t="shared" si="2"/>
        <v>1.3811936427515907</v>
      </c>
      <c r="N21" s="39">
        <f t="shared" si="3"/>
        <v>-20.488404837608098</v>
      </c>
    </row>
    <row r="22" spans="1:14" ht="12.75">
      <c r="A22" s="229" t="s">
        <v>192</v>
      </c>
      <c r="B22" s="131">
        <v>20092100</v>
      </c>
      <c r="C22" s="221">
        <v>61795</v>
      </c>
      <c r="D22" s="220">
        <v>61795</v>
      </c>
      <c r="E22" s="220">
        <v>37736</v>
      </c>
      <c r="F22" s="219">
        <f>IF(D22=0,"--",100*(E22/D22-1))</f>
        <v>-38.93357067723926</v>
      </c>
      <c r="G22" s="221">
        <v>89525</v>
      </c>
      <c r="H22" s="220">
        <v>89525</v>
      </c>
      <c r="I22" s="220">
        <v>87141</v>
      </c>
      <c r="J22" s="219">
        <f>IF(H22=0,"--",100*(I22/H22-1))</f>
        <v>-2.6629433119240487</v>
      </c>
      <c r="K22" s="255">
        <f aca="true" t="shared" si="4" ref="K22:M23">IF(C22=0,"--",G22/C22)</f>
        <v>1.4487418075896108</v>
      </c>
      <c r="L22" s="254">
        <f t="shared" si="4"/>
        <v>1.4487418075896108</v>
      </c>
      <c r="M22" s="254">
        <f t="shared" si="4"/>
        <v>2.3092272630909476</v>
      </c>
      <c r="N22" s="219">
        <f>IF(L22=0,"--",100*(M22/L22-1))</f>
        <v>59.39536299659884</v>
      </c>
    </row>
    <row r="23" spans="1:14" s="153" customFormat="1" ht="12.75">
      <c r="A23" s="229"/>
      <c r="B23" s="131">
        <v>20092900</v>
      </c>
      <c r="C23" s="221"/>
      <c r="D23" s="220"/>
      <c r="E23" s="220"/>
      <c r="F23" s="219" t="str">
        <f>IF(D23=0,"--",100*(E23/D23-1))</f>
        <v>--</v>
      </c>
      <c r="G23" s="221"/>
      <c r="H23" s="220"/>
      <c r="I23" s="220"/>
      <c r="J23" s="219" t="str">
        <f>IF(H23=0,"--",100*(I23/H23-1))</f>
        <v>--</v>
      </c>
      <c r="K23" s="255" t="str">
        <f t="shared" si="4"/>
        <v>--</v>
      </c>
      <c r="L23" s="254" t="str">
        <f t="shared" si="4"/>
        <v>--</v>
      </c>
      <c r="M23" s="254" t="str">
        <f t="shared" si="4"/>
        <v>--</v>
      </c>
      <c r="N23" s="219" t="e">
        <f>IF(L23=0,"--",100*(M23/L23-1))</f>
        <v>#VALUE!</v>
      </c>
    </row>
    <row r="24" spans="1:14" ht="12.75">
      <c r="A24" s="94" t="s">
        <v>166</v>
      </c>
      <c r="B24" s="106">
        <v>20095000</v>
      </c>
      <c r="C24" s="170">
        <v>26079</v>
      </c>
      <c r="D24" s="158">
        <v>26079</v>
      </c>
      <c r="E24" s="158">
        <v>28395</v>
      </c>
      <c r="F24" s="39">
        <f t="shared" si="0"/>
        <v>8.880708616127908</v>
      </c>
      <c r="G24" s="170">
        <v>43291</v>
      </c>
      <c r="H24" s="158">
        <v>43291</v>
      </c>
      <c r="I24" s="158">
        <v>49588</v>
      </c>
      <c r="J24" s="39">
        <f t="shared" si="1"/>
        <v>14.545748538957293</v>
      </c>
      <c r="K24" s="140">
        <f t="shared" si="2"/>
        <v>1.6599946316960006</v>
      </c>
      <c r="L24" s="164">
        <f t="shared" si="2"/>
        <v>1.6599946316960006</v>
      </c>
      <c r="M24" s="164">
        <f t="shared" si="2"/>
        <v>1.7463637964430359</v>
      </c>
      <c r="N24" s="39">
        <f t="shared" si="3"/>
        <v>5.202978557755489</v>
      </c>
    </row>
    <row r="25" spans="1:14" ht="12.75">
      <c r="A25" s="94" t="s">
        <v>160</v>
      </c>
      <c r="B25" s="106">
        <v>20098010</v>
      </c>
      <c r="C25" s="170">
        <v>0</v>
      </c>
      <c r="D25" s="158">
        <v>0</v>
      </c>
      <c r="E25" s="158">
        <v>3350</v>
      </c>
      <c r="F25" s="87" t="str">
        <f t="shared" si="0"/>
        <v>--</v>
      </c>
      <c r="G25" s="170">
        <v>0</v>
      </c>
      <c r="H25" s="158">
        <v>0</v>
      </c>
      <c r="I25" s="158">
        <v>5037</v>
      </c>
      <c r="J25" s="87" t="str">
        <f t="shared" si="1"/>
        <v>--</v>
      </c>
      <c r="K25" s="143" t="str">
        <f t="shared" si="2"/>
        <v>--</v>
      </c>
      <c r="L25" s="165" t="str">
        <f t="shared" si="2"/>
        <v>--</v>
      </c>
      <c r="M25" s="164">
        <f t="shared" si="2"/>
        <v>1.5035820895522387</v>
      </c>
      <c r="N25" s="91" t="s">
        <v>106</v>
      </c>
    </row>
    <row r="26" spans="1:14" ht="12.75">
      <c r="A26" s="94" t="s">
        <v>161</v>
      </c>
      <c r="B26" s="106">
        <v>20098040</v>
      </c>
      <c r="C26" s="170">
        <v>0</v>
      </c>
      <c r="D26" s="158">
        <v>0</v>
      </c>
      <c r="E26" s="158">
        <v>1198</v>
      </c>
      <c r="F26" s="87" t="str">
        <f t="shared" si="0"/>
        <v>--</v>
      </c>
      <c r="G26" s="170">
        <v>0</v>
      </c>
      <c r="H26" s="158">
        <v>0</v>
      </c>
      <c r="I26" s="158">
        <v>2996</v>
      </c>
      <c r="J26" s="87" t="str">
        <f t="shared" si="1"/>
        <v>--</v>
      </c>
      <c r="K26" s="143" t="str">
        <f t="shared" si="2"/>
        <v>--</v>
      </c>
      <c r="L26" s="165" t="str">
        <f t="shared" si="2"/>
        <v>--</v>
      </c>
      <c r="M26" s="164">
        <f t="shared" si="2"/>
        <v>2.5008347245409017</v>
      </c>
      <c r="N26" s="91" t="s">
        <v>106</v>
      </c>
    </row>
    <row r="27" spans="1:14" ht="12.75">
      <c r="A27" s="94" t="s">
        <v>157</v>
      </c>
      <c r="B27" s="106">
        <v>20098060</v>
      </c>
      <c r="C27" s="170">
        <v>1844</v>
      </c>
      <c r="D27" s="158">
        <v>1844</v>
      </c>
      <c r="E27" s="158">
        <v>1278</v>
      </c>
      <c r="F27" s="39">
        <f t="shared" si="0"/>
        <v>-30.694143167028198</v>
      </c>
      <c r="G27" s="170">
        <v>4438</v>
      </c>
      <c r="H27" s="158">
        <v>4438</v>
      </c>
      <c r="I27" s="158">
        <v>2295</v>
      </c>
      <c r="J27" s="39">
        <f t="shared" si="1"/>
        <v>-48.28751689950428</v>
      </c>
      <c r="K27" s="140">
        <f t="shared" si="2"/>
        <v>2.4067245119305856</v>
      </c>
      <c r="L27" s="164">
        <f t="shared" si="2"/>
        <v>2.4067245119305856</v>
      </c>
      <c r="M27" s="164">
        <f t="shared" si="2"/>
        <v>1.795774647887324</v>
      </c>
      <c r="N27" s="39">
        <f t="shared" si="3"/>
        <v>-25.385118280661878</v>
      </c>
    </row>
    <row r="28" spans="1:14" ht="12.75">
      <c r="A28" s="95" t="s">
        <v>158</v>
      </c>
      <c r="B28" s="107">
        <v>20098020</v>
      </c>
      <c r="C28" s="170">
        <v>31</v>
      </c>
      <c r="D28" s="158">
        <v>31</v>
      </c>
      <c r="E28" s="158">
        <v>28</v>
      </c>
      <c r="F28" s="39">
        <f t="shared" si="0"/>
        <v>-9.677419354838712</v>
      </c>
      <c r="G28" s="170">
        <v>182</v>
      </c>
      <c r="H28" s="158">
        <v>182</v>
      </c>
      <c r="I28" s="158">
        <v>869</v>
      </c>
      <c r="J28" s="39">
        <f t="shared" si="1"/>
        <v>377.4725274725275</v>
      </c>
      <c r="K28" s="140">
        <f t="shared" si="2"/>
        <v>5.870967741935484</v>
      </c>
      <c r="L28" s="164">
        <f t="shared" si="2"/>
        <v>5.870967741935484</v>
      </c>
      <c r="M28" s="164">
        <f t="shared" si="2"/>
        <v>31.035714285714285</v>
      </c>
      <c r="N28" s="39">
        <f t="shared" si="3"/>
        <v>428.6302982731554</v>
      </c>
    </row>
    <row r="29" spans="1:14" ht="12.75">
      <c r="A29" s="141" t="s">
        <v>46</v>
      </c>
      <c r="B29" s="142"/>
      <c r="C29" s="81">
        <v>16501216</v>
      </c>
      <c r="D29" s="79">
        <v>16501216</v>
      </c>
      <c r="E29" s="79">
        <v>17692261</v>
      </c>
      <c r="F29" s="146">
        <f t="shared" si="0"/>
        <v>7.217922606430949</v>
      </c>
      <c r="G29" s="79">
        <v>29174778</v>
      </c>
      <c r="H29" s="79">
        <v>29174778</v>
      </c>
      <c r="I29" s="79">
        <v>35745848</v>
      </c>
      <c r="J29" s="146">
        <f t="shared" si="1"/>
        <v>22.523119113365663</v>
      </c>
      <c r="K29" s="144">
        <f t="shared" si="2"/>
        <v>1.7680380645886946</v>
      </c>
      <c r="L29" s="145">
        <f t="shared" si="2"/>
        <v>1.7680380645886946</v>
      </c>
      <c r="M29" s="145">
        <f t="shared" si="2"/>
        <v>2.02042282781155</v>
      </c>
      <c r="N29" s="146">
        <f t="shared" si="3"/>
        <v>14.274848957031283</v>
      </c>
    </row>
    <row r="30" spans="1:14" ht="12.75">
      <c r="A30" s="232" t="s">
        <v>263</v>
      </c>
      <c r="B30" s="210"/>
      <c r="C30" s="210"/>
      <c r="D30" s="210"/>
      <c r="E30" s="210"/>
      <c r="F30" s="210"/>
      <c r="G30" s="210"/>
      <c r="H30" s="210"/>
      <c r="I30" s="210"/>
      <c r="J30" s="210"/>
      <c r="K30" s="210"/>
      <c r="L30" s="210"/>
      <c r="M30" s="210"/>
      <c r="N30" s="211"/>
    </row>
  </sheetData>
  <sheetProtection/>
  <mergeCells count="85">
    <mergeCell ref="C7:C10"/>
    <mergeCell ref="L11:L12"/>
    <mergeCell ref="E4:E6"/>
    <mergeCell ref="D4:D6"/>
    <mergeCell ref="C4:C6"/>
    <mergeCell ref="A4:A6"/>
    <mergeCell ref="A7:A10"/>
    <mergeCell ref="G7:G10"/>
    <mergeCell ref="F7:F10"/>
    <mergeCell ref="E7:E10"/>
    <mergeCell ref="D7:D10"/>
    <mergeCell ref="G11:G12"/>
    <mergeCell ref="G14:G15"/>
    <mergeCell ref="H14:H15"/>
    <mergeCell ref="I14:I15"/>
    <mergeCell ref="J14:J15"/>
    <mergeCell ref="N4:N6"/>
    <mergeCell ref="M4:M6"/>
    <mergeCell ref="L4:L6"/>
    <mergeCell ref="K4:K6"/>
    <mergeCell ref="J4:J6"/>
    <mergeCell ref="A30:N30"/>
    <mergeCell ref="K14:K15"/>
    <mergeCell ref="L14:L15"/>
    <mergeCell ref="M14:M15"/>
    <mergeCell ref="N14:N15"/>
    <mergeCell ref="F16:F18"/>
    <mergeCell ref="G16:G18"/>
    <mergeCell ref="H16:H18"/>
    <mergeCell ref="I4:I6"/>
    <mergeCell ref="H4:H6"/>
    <mergeCell ref="G4:G6"/>
    <mergeCell ref="F4:F6"/>
    <mergeCell ref="N11:N12"/>
    <mergeCell ref="H11:H12"/>
    <mergeCell ref="I11:I12"/>
    <mergeCell ref="J11:J12"/>
    <mergeCell ref="K11:K12"/>
    <mergeCell ref="M11:M12"/>
    <mergeCell ref="K7:K10"/>
    <mergeCell ref="J7:J10"/>
    <mergeCell ref="I7:I10"/>
    <mergeCell ref="H7:H10"/>
    <mergeCell ref="N7:N10"/>
    <mergeCell ref="M7:M10"/>
    <mergeCell ref="C11:C12"/>
    <mergeCell ref="D11:D12"/>
    <mergeCell ref="E11:E12"/>
    <mergeCell ref="A1:N1"/>
    <mergeCell ref="A2:A3"/>
    <mergeCell ref="B2:B3"/>
    <mergeCell ref="C2:F2"/>
    <mergeCell ref="G2:J2"/>
    <mergeCell ref="K2:N2"/>
    <mergeCell ref="L7:L10"/>
    <mergeCell ref="C16:C18"/>
    <mergeCell ref="D16:D18"/>
    <mergeCell ref="E16:E18"/>
    <mergeCell ref="L16:L18"/>
    <mergeCell ref="A11:A12"/>
    <mergeCell ref="A14:A15"/>
    <mergeCell ref="A16:A18"/>
    <mergeCell ref="C14:C15"/>
    <mergeCell ref="D14:D15"/>
    <mergeCell ref="F11:F12"/>
    <mergeCell ref="J22:J23"/>
    <mergeCell ref="K22:K23"/>
    <mergeCell ref="L22:L23"/>
    <mergeCell ref="M22:M23"/>
    <mergeCell ref="N22:N23"/>
    <mergeCell ref="E14:E15"/>
    <mergeCell ref="I16:I18"/>
    <mergeCell ref="J16:J18"/>
    <mergeCell ref="K16:K18"/>
    <mergeCell ref="F14:F15"/>
    <mergeCell ref="M16:M18"/>
    <mergeCell ref="N16:N18"/>
    <mergeCell ref="A22:A23"/>
    <mergeCell ref="C22:C23"/>
    <mergeCell ref="D22:D23"/>
    <mergeCell ref="E22:E23"/>
    <mergeCell ref="F22:F23"/>
    <mergeCell ref="G22:G23"/>
    <mergeCell ref="H22:H23"/>
    <mergeCell ref="I22:I23"/>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9">
      <selection activeCell="A1" sqref="A1:I49"/>
    </sheetView>
  </sheetViews>
  <sheetFormatPr defaultColWidth="11.421875" defaultRowHeight="15"/>
  <cols>
    <col min="1" max="1" width="14.7109375" style="49" customWidth="1"/>
    <col min="2" max="4" width="13.57421875" style="49" customWidth="1"/>
    <col min="5" max="5" width="11.421875" style="49" customWidth="1"/>
    <col min="6" max="8" width="13.57421875" style="49" customWidth="1"/>
    <col min="9" max="9" width="11.421875" style="49" customWidth="1"/>
    <col min="10" max="11" width="11.421875" style="49" hidden="1" customWidth="1"/>
    <col min="12" max="16384" width="11.421875" style="49" customWidth="1"/>
  </cols>
  <sheetData>
    <row r="1" spans="1:9" ht="12.75">
      <c r="A1" s="198" t="s">
        <v>193</v>
      </c>
      <c r="B1" s="199"/>
      <c r="C1" s="199"/>
      <c r="D1" s="199"/>
      <c r="E1" s="199"/>
      <c r="F1" s="199"/>
      <c r="G1" s="199"/>
      <c r="H1" s="199"/>
      <c r="I1" s="200"/>
    </row>
    <row r="2" spans="1:9" ht="12.75">
      <c r="A2" s="83"/>
      <c r="B2" s="259" t="s">
        <v>38</v>
      </c>
      <c r="C2" s="259"/>
      <c r="D2" s="259"/>
      <c r="E2" s="259"/>
      <c r="F2" s="259" t="s">
        <v>39</v>
      </c>
      <c r="G2" s="259"/>
      <c r="H2" s="259"/>
      <c r="I2" s="259"/>
    </row>
    <row r="3" spans="1:9" ht="12.75">
      <c r="A3" s="84" t="s">
        <v>194</v>
      </c>
      <c r="B3" s="31">
        <v>2010</v>
      </c>
      <c r="C3" s="101" t="s">
        <v>260</v>
      </c>
      <c r="D3" s="101" t="s">
        <v>261</v>
      </c>
      <c r="E3" s="32" t="s">
        <v>264</v>
      </c>
      <c r="F3" s="31">
        <v>2010</v>
      </c>
      <c r="G3" s="101" t="s">
        <v>260</v>
      </c>
      <c r="H3" s="101" t="s">
        <v>261</v>
      </c>
      <c r="I3" s="32" t="s">
        <v>264</v>
      </c>
    </row>
    <row r="4" spans="1:13" ht="12.75">
      <c r="A4" s="93" t="s">
        <v>195</v>
      </c>
      <c r="B4" s="34">
        <v>117929939</v>
      </c>
      <c r="C4" s="35">
        <v>117929939</v>
      </c>
      <c r="D4" s="35">
        <v>126707689</v>
      </c>
      <c r="E4" s="36">
        <f aca="true" t="shared" si="0" ref="E4:E30">IF(C4=0,"--",100*(D4/C4-1))</f>
        <v>7.443190486175011</v>
      </c>
      <c r="F4" s="34">
        <v>228778541</v>
      </c>
      <c r="G4" s="35">
        <v>228778541</v>
      </c>
      <c r="H4" s="35">
        <v>302833844</v>
      </c>
      <c r="I4" s="36">
        <f aca="true" t="shared" si="1" ref="I4:I30">IF(G4=0,"--",100*(H4/G4-1))</f>
        <v>32.36986418232295</v>
      </c>
      <c r="J4" s="49" t="str">
        <f>A4</f>
        <v>EE.UU.</v>
      </c>
      <c r="K4" s="48">
        <f>H4</f>
        <v>302833844</v>
      </c>
      <c r="M4" s="185"/>
    </row>
    <row r="5" spans="1:13" ht="12.75">
      <c r="A5" s="94" t="s">
        <v>196</v>
      </c>
      <c r="B5" s="37">
        <v>61923390</v>
      </c>
      <c r="C5" s="126">
        <v>61923390</v>
      </c>
      <c r="D5" s="126">
        <v>78395296</v>
      </c>
      <c r="E5" s="39">
        <f t="shared" si="0"/>
        <v>26.60045905109523</v>
      </c>
      <c r="F5" s="37">
        <v>84226748</v>
      </c>
      <c r="G5" s="126">
        <v>84226748</v>
      </c>
      <c r="H5" s="126">
        <v>120337083</v>
      </c>
      <c r="I5" s="39">
        <f t="shared" si="1"/>
        <v>42.87276412476473</v>
      </c>
      <c r="J5" s="49" t="str">
        <f aca="true" t="shared" si="2" ref="J5:J14">A5</f>
        <v>México</v>
      </c>
      <c r="K5" s="48">
        <f aca="true" t="shared" si="3" ref="K5:K14">H5</f>
        <v>120337083</v>
      </c>
      <c r="M5" s="185"/>
    </row>
    <row r="6" spans="1:13" ht="12.75">
      <c r="A6" s="94" t="s">
        <v>197</v>
      </c>
      <c r="B6" s="37">
        <v>61939396</v>
      </c>
      <c r="C6" s="126">
        <v>61939396</v>
      </c>
      <c r="D6" s="126">
        <v>61548346</v>
      </c>
      <c r="E6" s="39">
        <f t="shared" si="0"/>
        <v>-0.6313429339866339</v>
      </c>
      <c r="F6" s="37">
        <v>80583566</v>
      </c>
      <c r="G6" s="126">
        <v>80583566</v>
      </c>
      <c r="H6" s="126">
        <v>86843584</v>
      </c>
      <c r="I6" s="39">
        <f t="shared" si="1"/>
        <v>7.768355647105518</v>
      </c>
      <c r="J6" s="49" t="str">
        <f t="shared" si="2"/>
        <v>Venezuela</v>
      </c>
      <c r="K6" s="48">
        <f t="shared" si="3"/>
        <v>86843584</v>
      </c>
      <c r="M6" s="185"/>
    </row>
    <row r="7" spans="1:13" ht="12.75">
      <c r="A7" s="94" t="s">
        <v>200</v>
      </c>
      <c r="B7" s="37">
        <v>23183781</v>
      </c>
      <c r="C7" s="126">
        <v>23183781</v>
      </c>
      <c r="D7" s="126">
        <v>30625825</v>
      </c>
      <c r="E7" s="39">
        <f t="shared" si="0"/>
        <v>32.100216957708504</v>
      </c>
      <c r="F7" s="37">
        <v>62380079</v>
      </c>
      <c r="G7" s="126">
        <v>62380079</v>
      </c>
      <c r="H7" s="126">
        <v>84070598</v>
      </c>
      <c r="I7" s="39">
        <f t="shared" si="1"/>
        <v>34.77154782057907</v>
      </c>
      <c r="J7" s="49" t="str">
        <f t="shared" si="2"/>
        <v>Alemania</v>
      </c>
      <c r="K7" s="48">
        <f t="shared" si="3"/>
        <v>84070598</v>
      </c>
      <c r="M7" s="185"/>
    </row>
    <row r="8" spans="1:13" ht="12.75">
      <c r="A8" s="94" t="s">
        <v>201</v>
      </c>
      <c r="B8" s="37">
        <v>31198134</v>
      </c>
      <c r="C8" s="126">
        <v>31198134</v>
      </c>
      <c r="D8" s="126">
        <v>37903306</v>
      </c>
      <c r="E8" s="39">
        <f t="shared" si="0"/>
        <v>21.49222129759427</v>
      </c>
      <c r="F8" s="37">
        <v>56094496</v>
      </c>
      <c r="G8" s="126">
        <v>56094496</v>
      </c>
      <c r="H8" s="126">
        <v>76264648</v>
      </c>
      <c r="I8" s="39">
        <f t="shared" si="1"/>
        <v>35.957452937985224</v>
      </c>
      <c r="J8" s="49" t="str">
        <f t="shared" si="2"/>
        <v>Japón</v>
      </c>
      <c r="K8" s="48">
        <f t="shared" si="3"/>
        <v>76264648</v>
      </c>
      <c r="M8" s="185"/>
    </row>
    <row r="9" spans="1:13" ht="12.75">
      <c r="A9" s="94" t="s">
        <v>202</v>
      </c>
      <c r="B9" s="37">
        <v>25537483</v>
      </c>
      <c r="C9" s="126">
        <v>25537483</v>
      </c>
      <c r="D9" s="126">
        <v>33582611</v>
      </c>
      <c r="E9" s="39">
        <f t="shared" si="0"/>
        <v>31.503214314425577</v>
      </c>
      <c r="F9" s="37">
        <v>50219046</v>
      </c>
      <c r="G9" s="126">
        <v>50219046</v>
      </c>
      <c r="H9" s="126">
        <v>72779870</v>
      </c>
      <c r="I9" s="39">
        <f t="shared" si="1"/>
        <v>44.9248358879617</v>
      </c>
      <c r="J9" s="49" t="str">
        <f t="shared" si="2"/>
        <v>Canadá</v>
      </c>
      <c r="K9" s="48">
        <f t="shared" si="3"/>
        <v>72779870</v>
      </c>
      <c r="M9" s="185"/>
    </row>
    <row r="10" spans="1:13" ht="12.75">
      <c r="A10" s="94" t="s">
        <v>198</v>
      </c>
      <c r="B10" s="37">
        <v>47152696</v>
      </c>
      <c r="C10" s="126">
        <v>47152696</v>
      </c>
      <c r="D10" s="126">
        <v>32832339</v>
      </c>
      <c r="E10" s="39">
        <f t="shared" si="0"/>
        <v>-30.370176500618328</v>
      </c>
      <c r="F10" s="37">
        <v>67721521</v>
      </c>
      <c r="G10" s="126">
        <v>67721521</v>
      </c>
      <c r="H10" s="126">
        <v>60010103</v>
      </c>
      <c r="I10" s="39">
        <f t="shared" si="1"/>
        <v>-11.386953343826988</v>
      </c>
      <c r="J10" s="49" t="str">
        <f t="shared" si="2"/>
        <v>Brasil</v>
      </c>
      <c r="K10" s="48">
        <f t="shared" si="3"/>
        <v>60010103</v>
      </c>
      <c r="M10" s="185"/>
    </row>
    <row r="11" spans="1:13" ht="12.75">
      <c r="A11" s="94" t="s">
        <v>199</v>
      </c>
      <c r="B11" s="37">
        <v>44687001</v>
      </c>
      <c r="C11" s="126">
        <v>44687001</v>
      </c>
      <c r="D11" s="126">
        <v>41567165</v>
      </c>
      <c r="E11" s="39">
        <f t="shared" si="0"/>
        <v>-6.981529147592602</v>
      </c>
      <c r="F11" s="37">
        <v>62957592</v>
      </c>
      <c r="G11" s="126">
        <v>62957592</v>
      </c>
      <c r="H11" s="126">
        <v>56647966</v>
      </c>
      <c r="I11" s="39">
        <f t="shared" si="1"/>
        <v>-10.0220256200396</v>
      </c>
      <c r="J11" s="49" t="str">
        <f t="shared" si="2"/>
        <v>Rusia</v>
      </c>
      <c r="K11" s="48">
        <f t="shared" si="3"/>
        <v>56647966</v>
      </c>
      <c r="M11" s="185"/>
    </row>
    <row r="12" spans="1:13" ht="12.75">
      <c r="A12" s="94" t="s">
        <v>205</v>
      </c>
      <c r="B12" s="37">
        <v>29324308</v>
      </c>
      <c r="C12" s="126">
        <v>29324308</v>
      </c>
      <c r="D12" s="126">
        <v>34314628</v>
      </c>
      <c r="E12" s="39">
        <f t="shared" si="0"/>
        <v>17.017690579433275</v>
      </c>
      <c r="F12" s="37">
        <v>40599996</v>
      </c>
      <c r="G12" s="126">
        <v>40599996</v>
      </c>
      <c r="H12" s="126">
        <v>51578946</v>
      </c>
      <c r="I12" s="39">
        <f t="shared" si="1"/>
        <v>27.04175143268488</v>
      </c>
      <c r="J12" s="49" t="str">
        <f t="shared" si="2"/>
        <v>Perú</v>
      </c>
      <c r="K12" s="48">
        <f t="shared" si="3"/>
        <v>51578946</v>
      </c>
      <c r="M12" s="185"/>
    </row>
    <row r="13" spans="1:13" ht="12.75">
      <c r="A13" s="94" t="s">
        <v>204</v>
      </c>
      <c r="B13" s="37">
        <v>21465274</v>
      </c>
      <c r="C13" s="126">
        <v>21465274</v>
      </c>
      <c r="D13" s="126">
        <v>23343580</v>
      </c>
      <c r="E13" s="39">
        <f t="shared" si="0"/>
        <v>8.750440362419788</v>
      </c>
      <c r="F13" s="37">
        <v>41645490</v>
      </c>
      <c r="G13" s="126">
        <v>41645490</v>
      </c>
      <c r="H13" s="126">
        <v>50074571</v>
      </c>
      <c r="I13" s="39">
        <f t="shared" si="1"/>
        <v>20.24008121887868</v>
      </c>
      <c r="J13" s="49" t="str">
        <f t="shared" si="2"/>
        <v>Holanda</v>
      </c>
      <c r="K13" s="48">
        <f t="shared" si="3"/>
        <v>50074571</v>
      </c>
      <c r="M13" s="185"/>
    </row>
    <row r="14" spans="1:14" ht="12.75">
      <c r="A14" s="94" t="s">
        <v>203</v>
      </c>
      <c r="B14" s="37">
        <v>32584253</v>
      </c>
      <c r="C14" s="126">
        <v>32584253</v>
      </c>
      <c r="D14" s="126">
        <v>34213856</v>
      </c>
      <c r="E14" s="39">
        <f t="shared" si="0"/>
        <v>5.001197971302274</v>
      </c>
      <c r="F14" s="37">
        <v>42533608</v>
      </c>
      <c r="G14" s="126">
        <v>42533608</v>
      </c>
      <c r="H14" s="126">
        <v>47964441</v>
      </c>
      <c r="I14" s="39">
        <f t="shared" si="1"/>
        <v>12.768333690384326</v>
      </c>
      <c r="J14" s="49" t="str">
        <f t="shared" si="2"/>
        <v>Colombia</v>
      </c>
      <c r="K14" s="48">
        <f t="shared" si="3"/>
        <v>47964441</v>
      </c>
      <c r="M14" s="186"/>
      <c r="N14" s="185"/>
    </row>
    <row r="15" spans="1:13" ht="12.75">
      <c r="A15" s="94" t="s">
        <v>206</v>
      </c>
      <c r="B15" s="37">
        <v>16280547</v>
      </c>
      <c r="C15" s="126">
        <v>16280547</v>
      </c>
      <c r="D15" s="126">
        <v>19731487</v>
      </c>
      <c r="E15" s="39">
        <f t="shared" si="0"/>
        <v>21.196707948449145</v>
      </c>
      <c r="F15" s="37">
        <v>38047075</v>
      </c>
      <c r="G15" s="126">
        <v>38047075</v>
      </c>
      <c r="H15" s="126">
        <v>46983886</v>
      </c>
      <c r="I15" s="39">
        <f t="shared" si="1"/>
        <v>23.488825356482735</v>
      </c>
      <c r="J15" s="49" t="s">
        <v>207</v>
      </c>
      <c r="K15" s="48">
        <f>SUM(H15:H29)</f>
        <v>451666127</v>
      </c>
      <c r="M15" s="185"/>
    </row>
    <row r="16" spans="1:13" ht="12.75">
      <c r="A16" s="94" t="s">
        <v>210</v>
      </c>
      <c r="B16" s="37">
        <v>12341121</v>
      </c>
      <c r="C16" s="126">
        <v>12341121</v>
      </c>
      <c r="D16" s="126">
        <v>15506686</v>
      </c>
      <c r="E16" s="39">
        <f t="shared" si="0"/>
        <v>25.65054665617492</v>
      </c>
      <c r="F16" s="37">
        <v>25120276</v>
      </c>
      <c r="G16" s="126">
        <v>25120276</v>
      </c>
      <c r="H16" s="126">
        <v>36919143</v>
      </c>
      <c r="I16" s="39">
        <f t="shared" si="1"/>
        <v>46.96949587655806</v>
      </c>
      <c r="M16" s="185"/>
    </row>
    <row r="17" spans="1:13" ht="12.75">
      <c r="A17" s="94" t="s">
        <v>208</v>
      </c>
      <c r="B17" s="37">
        <v>10976832</v>
      </c>
      <c r="C17" s="126">
        <v>10976832</v>
      </c>
      <c r="D17" s="126">
        <v>11470453</v>
      </c>
      <c r="E17" s="39">
        <f t="shared" si="0"/>
        <v>4.496934999096269</v>
      </c>
      <c r="F17" s="37">
        <v>32062157</v>
      </c>
      <c r="G17" s="126">
        <v>32062157</v>
      </c>
      <c r="H17" s="126">
        <v>35771629</v>
      </c>
      <c r="I17" s="39">
        <f t="shared" si="1"/>
        <v>11.56962708404179</v>
      </c>
      <c r="M17" s="185"/>
    </row>
    <row r="18" spans="1:13" ht="12.75">
      <c r="A18" s="94" t="s">
        <v>213</v>
      </c>
      <c r="B18" s="37">
        <v>10417968</v>
      </c>
      <c r="C18" s="126">
        <v>10417968</v>
      </c>
      <c r="D18" s="126">
        <v>14089093</v>
      </c>
      <c r="E18" s="39">
        <f t="shared" si="0"/>
        <v>35.23839773744746</v>
      </c>
      <c r="F18" s="37">
        <v>20181747</v>
      </c>
      <c r="G18" s="126">
        <v>20181747</v>
      </c>
      <c r="H18" s="126">
        <v>32691784</v>
      </c>
      <c r="I18" s="39">
        <f t="shared" si="1"/>
        <v>61.98688844925071</v>
      </c>
      <c r="M18" s="185"/>
    </row>
    <row r="19" spans="1:13" ht="12.75">
      <c r="A19" s="94" t="s">
        <v>209</v>
      </c>
      <c r="B19" s="37">
        <v>19706916</v>
      </c>
      <c r="C19" s="126">
        <v>19706916</v>
      </c>
      <c r="D19" s="126">
        <v>23737780</v>
      </c>
      <c r="E19" s="39">
        <f t="shared" si="0"/>
        <v>20.454057854613072</v>
      </c>
      <c r="F19" s="37">
        <v>26016823</v>
      </c>
      <c r="G19" s="126">
        <v>26016823</v>
      </c>
      <c r="H19" s="126">
        <v>31275389</v>
      </c>
      <c r="I19" s="39">
        <f t="shared" si="1"/>
        <v>20.21217579102568</v>
      </c>
      <c r="M19" s="185"/>
    </row>
    <row r="20" spans="1:13" ht="12.75">
      <c r="A20" s="94" t="s">
        <v>211</v>
      </c>
      <c r="B20" s="37">
        <v>8145151</v>
      </c>
      <c r="C20" s="126">
        <v>8145151</v>
      </c>
      <c r="D20" s="126">
        <v>11437571</v>
      </c>
      <c r="E20" s="39">
        <f t="shared" si="0"/>
        <v>40.4218411666033</v>
      </c>
      <c r="F20" s="37">
        <v>23568120</v>
      </c>
      <c r="G20" s="126">
        <v>23568120</v>
      </c>
      <c r="H20" s="126">
        <v>31201264</v>
      </c>
      <c r="I20" s="39">
        <f t="shared" si="1"/>
        <v>32.38758119018404</v>
      </c>
      <c r="M20" s="185"/>
    </row>
    <row r="21" spans="1:13" ht="12.75">
      <c r="A21" s="94" t="s">
        <v>212</v>
      </c>
      <c r="B21" s="37">
        <v>17044081</v>
      </c>
      <c r="C21" s="126">
        <v>17044081</v>
      </c>
      <c r="D21" s="126">
        <v>16789476</v>
      </c>
      <c r="E21" s="39">
        <f t="shared" si="0"/>
        <v>-1.4938030393073065</v>
      </c>
      <c r="F21" s="37">
        <v>21556815</v>
      </c>
      <c r="G21" s="126">
        <v>21556815</v>
      </c>
      <c r="H21" s="126">
        <v>22933149</v>
      </c>
      <c r="I21" s="39">
        <f t="shared" si="1"/>
        <v>6.3846815960521</v>
      </c>
      <c r="M21" s="185"/>
    </row>
    <row r="22" spans="1:13" ht="12.75">
      <c r="A22" s="94" t="s">
        <v>215</v>
      </c>
      <c r="B22" s="37">
        <v>8242996</v>
      </c>
      <c r="C22" s="126">
        <v>8242996</v>
      </c>
      <c r="D22" s="126">
        <v>8412995</v>
      </c>
      <c r="E22" s="39">
        <f t="shared" si="0"/>
        <v>2.0623448076403372</v>
      </c>
      <c r="F22" s="37">
        <v>15547824</v>
      </c>
      <c r="G22" s="126">
        <v>15547824</v>
      </c>
      <c r="H22" s="126">
        <v>18153629</v>
      </c>
      <c r="I22" s="39">
        <f t="shared" si="1"/>
        <v>16.759933737351275</v>
      </c>
      <c r="M22" s="185"/>
    </row>
    <row r="23" spans="1:13" ht="12.75">
      <c r="A23" s="94" t="s">
        <v>218</v>
      </c>
      <c r="B23" s="37">
        <v>2955366</v>
      </c>
      <c r="C23" s="126">
        <v>2955366</v>
      </c>
      <c r="D23" s="126">
        <v>3834413</v>
      </c>
      <c r="E23" s="39">
        <f t="shared" si="0"/>
        <v>29.744099377200662</v>
      </c>
      <c r="F23" s="37">
        <v>8122444</v>
      </c>
      <c r="G23" s="126">
        <v>8122444</v>
      </c>
      <c r="H23" s="126">
        <v>17479366</v>
      </c>
      <c r="I23" s="39">
        <f t="shared" si="1"/>
        <v>115.19835655376633</v>
      </c>
      <c r="M23" s="185"/>
    </row>
    <row r="24" spans="1:13" ht="12.75">
      <c r="A24" s="94" t="s">
        <v>214</v>
      </c>
      <c r="B24" s="37">
        <v>7219638</v>
      </c>
      <c r="C24" s="126">
        <v>7219638</v>
      </c>
      <c r="D24" s="126">
        <v>6537065</v>
      </c>
      <c r="E24" s="39">
        <f t="shared" si="0"/>
        <v>-9.454393696747676</v>
      </c>
      <c r="F24" s="37">
        <v>15837691</v>
      </c>
      <c r="G24" s="126">
        <v>15837691</v>
      </c>
      <c r="H24" s="126">
        <v>16493213</v>
      </c>
      <c r="I24" s="39">
        <f t="shared" si="1"/>
        <v>4.138999807484556</v>
      </c>
      <c r="M24" s="185"/>
    </row>
    <row r="25" spans="1:13" ht="12.75">
      <c r="A25" s="94" t="s">
        <v>219</v>
      </c>
      <c r="B25" s="37">
        <v>5214327</v>
      </c>
      <c r="C25" s="126">
        <v>5214327</v>
      </c>
      <c r="D25" s="126">
        <v>6666542</v>
      </c>
      <c r="E25" s="39">
        <f t="shared" si="0"/>
        <v>27.850478115392452</v>
      </c>
      <c r="F25" s="37">
        <v>7063040</v>
      </c>
      <c r="G25" s="126">
        <v>7063040</v>
      </c>
      <c r="H25" s="126">
        <v>15036539</v>
      </c>
      <c r="I25" s="39">
        <f t="shared" si="1"/>
        <v>112.89046925969552</v>
      </c>
      <c r="M25" s="185"/>
    </row>
    <row r="26" spans="1:13" ht="12.75">
      <c r="A26" s="94" t="s">
        <v>216</v>
      </c>
      <c r="B26" s="37">
        <v>4008299</v>
      </c>
      <c r="C26" s="126">
        <v>4008299</v>
      </c>
      <c r="D26" s="126">
        <v>4563149</v>
      </c>
      <c r="E26" s="39">
        <f t="shared" si="0"/>
        <v>13.84253021044588</v>
      </c>
      <c r="F26" s="37">
        <v>10565932</v>
      </c>
      <c r="G26" s="126">
        <v>10565932</v>
      </c>
      <c r="H26" s="126">
        <v>13308035</v>
      </c>
      <c r="I26" s="39">
        <f t="shared" si="1"/>
        <v>25.952305958433207</v>
      </c>
      <c r="M26" s="185"/>
    </row>
    <row r="27" spans="1:13" ht="12.75">
      <c r="A27" s="94" t="s">
        <v>217</v>
      </c>
      <c r="B27" s="37">
        <v>9141664</v>
      </c>
      <c r="C27" s="126">
        <v>9141664</v>
      </c>
      <c r="D27" s="126">
        <v>11852689</v>
      </c>
      <c r="E27" s="39">
        <f t="shared" si="0"/>
        <v>29.655706007133944</v>
      </c>
      <c r="F27" s="37">
        <v>8553306</v>
      </c>
      <c r="G27" s="126">
        <v>8553306</v>
      </c>
      <c r="H27" s="126">
        <v>11670188</v>
      </c>
      <c r="I27" s="39">
        <f t="shared" si="1"/>
        <v>36.440669841579385</v>
      </c>
      <c r="M27" s="185"/>
    </row>
    <row r="28" spans="1:13" ht="12.75">
      <c r="A28" s="94" t="s">
        <v>255</v>
      </c>
      <c r="B28" s="37">
        <v>3225958</v>
      </c>
      <c r="C28" s="126">
        <v>3225958</v>
      </c>
      <c r="D28" s="126">
        <v>3472149</v>
      </c>
      <c r="E28" s="39">
        <f t="shared" si="0"/>
        <v>7.631562469195208</v>
      </c>
      <c r="F28" s="37">
        <v>6422097</v>
      </c>
      <c r="G28" s="126">
        <v>6422097</v>
      </c>
      <c r="H28" s="126">
        <v>8404519</v>
      </c>
      <c r="I28" s="39">
        <f t="shared" si="1"/>
        <v>30.868764517259706</v>
      </c>
      <c r="M28" s="185"/>
    </row>
    <row r="29" spans="1:14" ht="12.75">
      <c r="A29" s="45" t="s">
        <v>207</v>
      </c>
      <c r="B29" s="46">
        <v>57632663</v>
      </c>
      <c r="C29" s="127">
        <v>57632663</v>
      </c>
      <c r="D29" s="127">
        <v>70077755</v>
      </c>
      <c r="E29" s="132">
        <f t="shared" si="0"/>
        <v>21.593817380952874</v>
      </c>
      <c r="F29" s="46">
        <v>90220786</v>
      </c>
      <c r="G29" s="127">
        <v>90220786</v>
      </c>
      <c r="H29" s="127">
        <v>113344394</v>
      </c>
      <c r="I29" s="132">
        <f t="shared" si="1"/>
        <v>25.63002277546107</v>
      </c>
      <c r="M29" s="185"/>
      <c r="N29" s="185"/>
    </row>
    <row r="30" spans="1:13" ht="12.75">
      <c r="A30" s="84" t="s">
        <v>46</v>
      </c>
      <c r="B30" s="40">
        <v>689479182</v>
      </c>
      <c r="C30" s="41">
        <v>689479182</v>
      </c>
      <c r="D30" s="41">
        <v>763213944</v>
      </c>
      <c r="E30" s="42">
        <f t="shared" si="0"/>
        <v>10.694269518930888</v>
      </c>
      <c r="F30" s="127">
        <v>1166626816</v>
      </c>
      <c r="G30" s="127">
        <v>1166626816</v>
      </c>
      <c r="H30" s="127">
        <v>1461071781</v>
      </c>
      <c r="I30" s="42">
        <f t="shared" si="1"/>
        <v>25.23900196376079</v>
      </c>
      <c r="M30" s="185"/>
    </row>
    <row r="31" spans="1:12" ht="12.75">
      <c r="A31" s="260" t="s">
        <v>263</v>
      </c>
      <c r="B31" s="261"/>
      <c r="C31" s="261"/>
      <c r="D31" s="261"/>
      <c r="E31" s="261"/>
      <c r="F31" s="261"/>
      <c r="G31" s="261"/>
      <c r="H31" s="261"/>
      <c r="I31" s="262"/>
      <c r="L31" s="43"/>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&amp;C18</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25">
      <selection activeCell="A1" sqref="A1:I49"/>
    </sheetView>
  </sheetViews>
  <sheetFormatPr defaultColWidth="11.421875" defaultRowHeight="15"/>
  <cols>
    <col min="1" max="1" width="14.7109375" style="49" customWidth="1"/>
    <col min="2" max="4" width="13.57421875" style="49" customWidth="1"/>
    <col min="5" max="5" width="11.421875" style="49" customWidth="1"/>
    <col min="6" max="8" width="13.57421875" style="49" customWidth="1"/>
    <col min="9" max="9" width="11.421875" style="49" customWidth="1"/>
    <col min="10" max="11" width="11.421875" style="49" hidden="1" customWidth="1"/>
    <col min="12" max="16384" width="11.421875" style="49" customWidth="1"/>
  </cols>
  <sheetData>
    <row r="1" spans="1:9" ht="12.75">
      <c r="A1" s="198" t="s">
        <v>220</v>
      </c>
      <c r="B1" s="199"/>
      <c r="C1" s="199"/>
      <c r="D1" s="199"/>
      <c r="E1" s="199"/>
      <c r="F1" s="199"/>
      <c r="G1" s="199"/>
      <c r="H1" s="199"/>
      <c r="I1" s="200"/>
    </row>
    <row r="2" spans="1:9" ht="12.75">
      <c r="A2" s="83"/>
      <c r="B2" s="259" t="s">
        <v>38</v>
      </c>
      <c r="C2" s="259"/>
      <c r="D2" s="259"/>
      <c r="E2" s="259"/>
      <c r="F2" s="259" t="s">
        <v>48</v>
      </c>
      <c r="G2" s="259"/>
      <c r="H2" s="259"/>
      <c r="I2" s="259"/>
    </row>
    <row r="3" spans="1:9" ht="12.75">
      <c r="A3" s="84" t="s">
        <v>194</v>
      </c>
      <c r="B3" s="31">
        <v>2010</v>
      </c>
      <c r="C3" s="101" t="s">
        <v>260</v>
      </c>
      <c r="D3" s="101" t="s">
        <v>261</v>
      </c>
      <c r="E3" s="32" t="s">
        <v>264</v>
      </c>
      <c r="F3" s="31">
        <v>2010</v>
      </c>
      <c r="G3" s="101" t="s">
        <v>260</v>
      </c>
      <c r="H3" s="101" t="s">
        <v>261</v>
      </c>
      <c r="I3" s="32" t="s">
        <v>264</v>
      </c>
    </row>
    <row r="4" spans="1:13" ht="12.75">
      <c r="A4" s="128" t="s">
        <v>209</v>
      </c>
      <c r="B4" s="34">
        <v>28555124</v>
      </c>
      <c r="C4" s="35">
        <v>28555124</v>
      </c>
      <c r="D4" s="35">
        <v>28671999</v>
      </c>
      <c r="E4" s="36">
        <f aca="true" t="shared" si="0" ref="E4:E30">IF(C4=0,"--",100*(D4/C4-1))</f>
        <v>0.4092960688946823</v>
      </c>
      <c r="F4" s="35">
        <v>38230563</v>
      </c>
      <c r="G4" s="35">
        <v>38230563</v>
      </c>
      <c r="H4" s="35">
        <v>41290416</v>
      </c>
      <c r="I4" s="36">
        <f aca="true" t="shared" si="1" ref="I4:I30">IF(G4=0,"--",100*(H4/G4-1))</f>
        <v>8.00368281262298</v>
      </c>
      <c r="J4" s="49" t="str">
        <f>A4</f>
        <v>Argentina</v>
      </c>
      <c r="K4" s="48">
        <f>H4</f>
        <v>41290416</v>
      </c>
      <c r="M4" s="185"/>
    </row>
    <row r="5" spans="1:13" ht="12.75">
      <c r="A5" s="130" t="s">
        <v>195</v>
      </c>
      <c r="B5" s="37">
        <v>10707675</v>
      </c>
      <c r="C5" s="134">
        <v>10707675</v>
      </c>
      <c r="D5" s="134">
        <v>10675627</v>
      </c>
      <c r="E5" s="39">
        <f t="shared" si="0"/>
        <v>-0.29929933435596245</v>
      </c>
      <c r="F5" s="134">
        <v>18685308</v>
      </c>
      <c r="G5" s="134">
        <v>18685308</v>
      </c>
      <c r="H5" s="134">
        <v>23577463</v>
      </c>
      <c r="I5" s="39">
        <f t="shared" si="1"/>
        <v>26.181826919845253</v>
      </c>
      <c r="J5" s="49" t="str">
        <f aca="true" t="shared" si="2" ref="J5:J14">A5</f>
        <v>EE.UU.</v>
      </c>
      <c r="K5" s="48">
        <f aca="true" t="shared" si="3" ref="K5:K14">H5</f>
        <v>23577463</v>
      </c>
      <c r="M5" s="185"/>
    </row>
    <row r="6" spans="1:15" ht="12.75" customHeight="1">
      <c r="A6" s="190" t="s">
        <v>216</v>
      </c>
      <c r="B6" s="187">
        <v>19231363</v>
      </c>
      <c r="C6" s="188">
        <v>19231363</v>
      </c>
      <c r="D6" s="188">
        <v>20524707</v>
      </c>
      <c r="E6" s="189">
        <f t="shared" si="0"/>
        <v>6.725181153306714</v>
      </c>
      <c r="F6" s="188">
        <v>15775606</v>
      </c>
      <c r="G6" s="188">
        <v>15775606</v>
      </c>
      <c r="H6" s="188">
        <v>20341924</v>
      </c>
      <c r="I6" s="189">
        <f t="shared" si="1"/>
        <v>28.94543639084293</v>
      </c>
      <c r="J6" s="49" t="str">
        <f t="shared" si="2"/>
        <v>Bélgica</v>
      </c>
      <c r="K6" s="48">
        <f t="shared" si="3"/>
        <v>20341924</v>
      </c>
      <c r="M6" s="185"/>
      <c r="O6" s="184"/>
    </row>
    <row r="7" spans="1:13" ht="12.75">
      <c r="A7" s="130" t="s">
        <v>198</v>
      </c>
      <c r="B7" s="37">
        <v>11540420</v>
      </c>
      <c r="C7" s="134">
        <v>11540420</v>
      </c>
      <c r="D7" s="134">
        <v>12994000</v>
      </c>
      <c r="E7" s="39">
        <f t="shared" si="0"/>
        <v>12.595555447722017</v>
      </c>
      <c r="F7" s="134">
        <v>13985224</v>
      </c>
      <c r="G7" s="134">
        <v>13985224</v>
      </c>
      <c r="H7" s="134">
        <v>17127703</v>
      </c>
      <c r="I7" s="39">
        <f t="shared" si="1"/>
        <v>22.46999404514365</v>
      </c>
      <c r="J7" s="49" t="str">
        <f t="shared" si="2"/>
        <v>Brasil</v>
      </c>
      <c r="K7" s="48">
        <f t="shared" si="3"/>
        <v>17127703</v>
      </c>
      <c r="M7" s="185"/>
    </row>
    <row r="8" spans="1:13" ht="12.75">
      <c r="A8" s="130" t="s">
        <v>219</v>
      </c>
      <c r="B8" s="37">
        <v>6638136</v>
      </c>
      <c r="C8" s="134">
        <v>6638136</v>
      </c>
      <c r="D8" s="134">
        <v>6542773</v>
      </c>
      <c r="E8" s="39">
        <f t="shared" si="0"/>
        <v>-1.4365930435893404</v>
      </c>
      <c r="F8" s="134">
        <v>13513527</v>
      </c>
      <c r="G8" s="134">
        <v>13513527</v>
      </c>
      <c r="H8" s="134">
        <v>17064808</v>
      </c>
      <c r="I8" s="39">
        <f t="shared" si="1"/>
        <v>26.279453173105736</v>
      </c>
      <c r="J8" s="49" t="str">
        <f t="shared" si="2"/>
        <v>China</v>
      </c>
      <c r="K8" s="48">
        <f t="shared" si="3"/>
        <v>17064808</v>
      </c>
      <c r="M8" s="185"/>
    </row>
    <row r="9" spans="1:13" ht="12.75">
      <c r="A9" s="130" t="s">
        <v>212</v>
      </c>
      <c r="B9" s="37">
        <v>5803159</v>
      </c>
      <c r="C9" s="134">
        <v>5803159</v>
      </c>
      <c r="D9" s="134">
        <v>6848356</v>
      </c>
      <c r="E9" s="39">
        <f t="shared" si="0"/>
        <v>18.01082824027396</v>
      </c>
      <c r="F9" s="134">
        <v>11123198</v>
      </c>
      <c r="G9" s="134">
        <v>11123198</v>
      </c>
      <c r="H9" s="134">
        <v>13903042</v>
      </c>
      <c r="I9" s="39">
        <f t="shared" si="1"/>
        <v>24.99140984454291</v>
      </c>
      <c r="J9" s="49" t="str">
        <f t="shared" si="2"/>
        <v>Ecuador</v>
      </c>
      <c r="K9" s="48">
        <f t="shared" si="3"/>
        <v>13903042</v>
      </c>
      <c r="M9" s="185"/>
    </row>
    <row r="10" spans="1:13" ht="12.75">
      <c r="A10" s="130" t="s">
        <v>205</v>
      </c>
      <c r="B10" s="37">
        <v>8906152</v>
      </c>
      <c r="C10" s="134">
        <v>8906152</v>
      </c>
      <c r="D10" s="134">
        <v>11825834</v>
      </c>
      <c r="E10" s="39">
        <f t="shared" si="0"/>
        <v>32.78275511129836</v>
      </c>
      <c r="F10" s="134">
        <v>9433522</v>
      </c>
      <c r="G10" s="134">
        <v>9433522</v>
      </c>
      <c r="H10" s="134">
        <v>13890076</v>
      </c>
      <c r="I10" s="39">
        <f t="shared" si="1"/>
        <v>47.24167707458571</v>
      </c>
      <c r="J10" s="49" t="str">
        <f t="shared" si="2"/>
        <v>Perú</v>
      </c>
      <c r="K10" s="48">
        <f t="shared" si="3"/>
        <v>13890076</v>
      </c>
      <c r="M10" s="185"/>
    </row>
    <row r="11" spans="1:13" ht="12.75">
      <c r="A11" s="130" t="s">
        <v>221</v>
      </c>
      <c r="B11" s="37">
        <v>6144863</v>
      </c>
      <c r="C11" s="134">
        <v>6144863</v>
      </c>
      <c r="D11" s="134">
        <v>8256485</v>
      </c>
      <c r="E11" s="39">
        <f t="shared" si="0"/>
        <v>34.364020808926085</v>
      </c>
      <c r="F11" s="134">
        <v>6468174</v>
      </c>
      <c r="G11" s="134">
        <v>6468174</v>
      </c>
      <c r="H11" s="134">
        <v>11301673</v>
      </c>
      <c r="I11" s="39">
        <f t="shared" si="1"/>
        <v>74.72741147656201</v>
      </c>
      <c r="J11" s="49" t="str">
        <f t="shared" si="2"/>
        <v>Tailandia</v>
      </c>
      <c r="K11" s="48">
        <f t="shared" si="3"/>
        <v>11301673</v>
      </c>
      <c r="M11" s="185"/>
    </row>
    <row r="12" spans="1:13" ht="12.75">
      <c r="A12" s="130" t="s">
        <v>204</v>
      </c>
      <c r="B12" s="37">
        <v>9246784</v>
      </c>
      <c r="C12" s="134">
        <v>9246784</v>
      </c>
      <c r="D12" s="134">
        <v>7171676</v>
      </c>
      <c r="E12" s="39">
        <f t="shared" si="0"/>
        <v>-22.441402329718095</v>
      </c>
      <c r="F12" s="134">
        <v>9029001</v>
      </c>
      <c r="G12" s="134">
        <v>9029001</v>
      </c>
      <c r="H12" s="134">
        <v>7842684</v>
      </c>
      <c r="I12" s="39">
        <f t="shared" si="1"/>
        <v>-13.138961885152078</v>
      </c>
      <c r="J12" s="49" t="str">
        <f t="shared" si="2"/>
        <v>Holanda</v>
      </c>
      <c r="K12" s="48">
        <f t="shared" si="3"/>
        <v>7842684</v>
      </c>
      <c r="M12" s="185"/>
    </row>
    <row r="13" spans="1:13" ht="12.75">
      <c r="A13" s="130" t="s">
        <v>214</v>
      </c>
      <c r="B13" s="37">
        <v>1334269</v>
      </c>
      <c r="C13" s="134">
        <v>1334269</v>
      </c>
      <c r="D13" s="134">
        <v>2298161</v>
      </c>
      <c r="E13" s="39">
        <f t="shared" si="0"/>
        <v>72.24120473457751</v>
      </c>
      <c r="F13" s="134">
        <v>3368612</v>
      </c>
      <c r="G13" s="134">
        <v>3368612</v>
      </c>
      <c r="H13" s="134">
        <v>5576532</v>
      </c>
      <c r="I13" s="39">
        <f t="shared" si="1"/>
        <v>65.54390947963138</v>
      </c>
      <c r="J13" s="49" t="str">
        <f t="shared" si="2"/>
        <v>España</v>
      </c>
      <c r="K13" s="48">
        <f t="shared" si="3"/>
        <v>5576532</v>
      </c>
      <c r="M13" s="185"/>
    </row>
    <row r="14" spans="1:14" ht="12.75">
      <c r="A14" s="130" t="s">
        <v>196</v>
      </c>
      <c r="B14" s="37">
        <v>1250853</v>
      </c>
      <c r="C14" s="134">
        <v>1250853</v>
      </c>
      <c r="D14" s="134">
        <v>1306809</v>
      </c>
      <c r="E14" s="39">
        <f t="shared" si="0"/>
        <v>4.473427333187829</v>
      </c>
      <c r="F14" s="134">
        <v>4039529</v>
      </c>
      <c r="G14" s="134">
        <v>4039529</v>
      </c>
      <c r="H14" s="134">
        <v>4294901</v>
      </c>
      <c r="I14" s="39">
        <f t="shared" si="1"/>
        <v>6.321826133690345</v>
      </c>
      <c r="J14" s="49" t="str">
        <f t="shared" si="2"/>
        <v>México</v>
      </c>
      <c r="K14" s="48">
        <f t="shared" si="3"/>
        <v>4294901</v>
      </c>
      <c r="M14" s="186"/>
      <c r="N14" s="185"/>
    </row>
    <row r="15" spans="1:13" ht="12.75">
      <c r="A15" s="130" t="s">
        <v>227</v>
      </c>
      <c r="B15" s="37">
        <v>2726332</v>
      </c>
      <c r="C15" s="134">
        <v>2726332</v>
      </c>
      <c r="D15" s="134">
        <v>6490805</v>
      </c>
      <c r="E15" s="39">
        <f t="shared" si="0"/>
        <v>138.07830447649076</v>
      </c>
      <c r="F15" s="134">
        <v>1644983</v>
      </c>
      <c r="G15" s="134">
        <v>1644983</v>
      </c>
      <c r="H15" s="134">
        <v>4112600</v>
      </c>
      <c r="I15" s="39">
        <f t="shared" si="1"/>
        <v>150.00866270350514</v>
      </c>
      <c r="J15" s="49" t="s">
        <v>207</v>
      </c>
      <c r="K15" s="48">
        <f>SUM(H15:H29)</f>
        <v>35274164</v>
      </c>
      <c r="M15" s="185"/>
    </row>
    <row r="16" spans="1:13" ht="12.75">
      <c r="A16" s="130" t="s">
        <v>222</v>
      </c>
      <c r="B16" s="37">
        <v>1153055</v>
      </c>
      <c r="C16" s="134">
        <v>1153055</v>
      </c>
      <c r="D16" s="134">
        <v>1454909</v>
      </c>
      <c r="E16" s="39">
        <f t="shared" si="0"/>
        <v>26.178629813842356</v>
      </c>
      <c r="F16" s="134">
        <v>2858835</v>
      </c>
      <c r="G16" s="134">
        <v>2858835</v>
      </c>
      <c r="H16" s="134">
        <v>3714489</v>
      </c>
      <c r="I16" s="39">
        <f t="shared" si="1"/>
        <v>29.93016386045364</v>
      </c>
      <c r="M16" s="185"/>
    </row>
    <row r="17" spans="1:13" ht="12.75">
      <c r="A17" s="130" t="s">
        <v>223</v>
      </c>
      <c r="B17" s="37">
        <v>1683884</v>
      </c>
      <c r="C17" s="134">
        <v>1683884</v>
      </c>
      <c r="D17" s="134">
        <v>1803207</v>
      </c>
      <c r="E17" s="39">
        <f t="shared" si="0"/>
        <v>7.086176957557644</v>
      </c>
      <c r="F17" s="134">
        <v>2732851</v>
      </c>
      <c r="G17" s="134">
        <v>2732851</v>
      </c>
      <c r="H17" s="134">
        <v>3391328</v>
      </c>
      <c r="I17" s="39">
        <f t="shared" si="1"/>
        <v>24.094873814928075</v>
      </c>
      <c r="M17" s="185"/>
    </row>
    <row r="18" spans="1:13" ht="12.75">
      <c r="A18" s="130" t="s">
        <v>200</v>
      </c>
      <c r="B18" s="37">
        <v>3250996</v>
      </c>
      <c r="C18" s="134">
        <v>3250996</v>
      </c>
      <c r="D18" s="134">
        <v>1735388</v>
      </c>
      <c r="E18" s="39">
        <f t="shared" si="0"/>
        <v>-46.61980513048925</v>
      </c>
      <c r="F18" s="134">
        <v>3958558</v>
      </c>
      <c r="G18" s="134">
        <v>3958558</v>
      </c>
      <c r="H18" s="134">
        <v>3194626</v>
      </c>
      <c r="I18" s="39">
        <f t="shared" si="1"/>
        <v>-19.2982394094011</v>
      </c>
      <c r="M18" s="185"/>
    </row>
    <row r="19" spans="1:13" ht="12.75">
      <c r="A19" s="130" t="s">
        <v>226</v>
      </c>
      <c r="B19" s="37">
        <v>1805767</v>
      </c>
      <c r="C19" s="134">
        <v>1805767</v>
      </c>
      <c r="D19" s="134">
        <v>2037009</v>
      </c>
      <c r="E19" s="39">
        <f t="shared" si="0"/>
        <v>12.805749578987768</v>
      </c>
      <c r="F19" s="134">
        <v>1735258</v>
      </c>
      <c r="G19" s="134">
        <v>1735258</v>
      </c>
      <c r="H19" s="134">
        <v>2780094</v>
      </c>
      <c r="I19" s="39">
        <f t="shared" si="1"/>
        <v>60.212141364569426</v>
      </c>
      <c r="M19" s="185"/>
    </row>
    <row r="20" spans="1:13" ht="12.75">
      <c r="A20" s="130" t="s">
        <v>224</v>
      </c>
      <c r="B20" s="37">
        <v>1256405</v>
      </c>
      <c r="C20" s="134">
        <v>1256405</v>
      </c>
      <c r="D20" s="134">
        <v>940483</v>
      </c>
      <c r="E20" s="39">
        <f t="shared" si="0"/>
        <v>-25.144917443021953</v>
      </c>
      <c r="F20" s="134">
        <v>1964729</v>
      </c>
      <c r="G20" s="134">
        <v>1964729</v>
      </c>
      <c r="H20" s="134">
        <v>2575250</v>
      </c>
      <c r="I20" s="39">
        <f t="shared" si="1"/>
        <v>31.07405652382593</v>
      </c>
      <c r="M20" s="185"/>
    </row>
    <row r="21" spans="1:13" ht="12.75">
      <c r="A21" s="130" t="s">
        <v>210</v>
      </c>
      <c r="B21" s="37">
        <v>894405</v>
      </c>
      <c r="C21" s="134">
        <v>894405</v>
      </c>
      <c r="D21" s="134">
        <v>805731</v>
      </c>
      <c r="E21" s="39">
        <f t="shared" si="0"/>
        <v>-9.914300568534385</v>
      </c>
      <c r="F21" s="134">
        <v>2807972</v>
      </c>
      <c r="G21" s="134">
        <v>2807972</v>
      </c>
      <c r="H21" s="134">
        <v>2351407</v>
      </c>
      <c r="I21" s="39">
        <f t="shared" si="1"/>
        <v>-16.25959945469542</v>
      </c>
      <c r="M21" s="185"/>
    </row>
    <row r="22" spans="1:13" ht="12.75">
      <c r="A22" s="130" t="s">
        <v>203</v>
      </c>
      <c r="B22" s="37">
        <v>1207123</v>
      </c>
      <c r="C22" s="134">
        <v>1207123</v>
      </c>
      <c r="D22" s="134">
        <v>1128710</v>
      </c>
      <c r="E22" s="39">
        <f t="shared" si="0"/>
        <v>-6.495858334237692</v>
      </c>
      <c r="F22" s="134">
        <v>1421291</v>
      </c>
      <c r="G22" s="134">
        <v>1421291</v>
      </c>
      <c r="H22" s="134">
        <v>1743700</v>
      </c>
      <c r="I22" s="39">
        <f t="shared" si="1"/>
        <v>22.684235670246267</v>
      </c>
      <c r="M22" s="185"/>
    </row>
    <row r="23" spans="1:13" ht="12.75">
      <c r="A23" s="130" t="s">
        <v>225</v>
      </c>
      <c r="B23" s="37">
        <v>1008306</v>
      </c>
      <c r="C23" s="134">
        <v>1008306</v>
      </c>
      <c r="D23" s="134">
        <v>960254</v>
      </c>
      <c r="E23" s="39">
        <f t="shared" si="0"/>
        <v>-4.765616786967453</v>
      </c>
      <c r="F23" s="134">
        <v>1876591</v>
      </c>
      <c r="G23" s="134">
        <v>1876591</v>
      </c>
      <c r="H23" s="134">
        <v>1644856</v>
      </c>
      <c r="I23" s="39">
        <f t="shared" si="1"/>
        <v>-12.348721698015176</v>
      </c>
      <c r="M23" s="185"/>
    </row>
    <row r="24" spans="1:13" ht="12.75">
      <c r="A24" s="130" t="s">
        <v>202</v>
      </c>
      <c r="B24" s="37">
        <v>47678</v>
      </c>
      <c r="C24" s="134">
        <v>47678</v>
      </c>
      <c r="D24" s="134">
        <v>218363</v>
      </c>
      <c r="E24" s="39">
        <f t="shared" si="0"/>
        <v>357.9953018163514</v>
      </c>
      <c r="F24" s="134">
        <v>74666</v>
      </c>
      <c r="G24" s="134">
        <v>74666</v>
      </c>
      <c r="H24" s="134">
        <v>1006931</v>
      </c>
      <c r="I24" s="39">
        <f t="shared" si="1"/>
        <v>1248.5803444673613</v>
      </c>
      <c r="M24" s="185"/>
    </row>
    <row r="25" spans="1:13" ht="12.75">
      <c r="A25" s="130" t="s">
        <v>228</v>
      </c>
      <c r="B25" s="37">
        <v>1274459</v>
      </c>
      <c r="C25" s="134">
        <v>1274459</v>
      </c>
      <c r="D25" s="134">
        <v>1123102</v>
      </c>
      <c r="E25" s="39">
        <f t="shared" si="0"/>
        <v>-11.876176479588596</v>
      </c>
      <c r="F25" s="134">
        <v>1198696</v>
      </c>
      <c r="G25" s="134">
        <v>1198696</v>
      </c>
      <c r="H25" s="134">
        <v>967093</v>
      </c>
      <c r="I25" s="39">
        <f t="shared" si="1"/>
        <v>-19.32124575371904</v>
      </c>
      <c r="M25" s="185"/>
    </row>
    <row r="26" spans="1:13" ht="12.75">
      <c r="A26" s="130" t="s">
        <v>256</v>
      </c>
      <c r="B26" s="37">
        <v>209500</v>
      </c>
      <c r="C26" s="134">
        <v>209500</v>
      </c>
      <c r="D26" s="134">
        <v>318438</v>
      </c>
      <c r="E26" s="39">
        <f t="shared" si="0"/>
        <v>51.999045346062054</v>
      </c>
      <c r="F26" s="134">
        <v>267804</v>
      </c>
      <c r="G26" s="134">
        <v>267804</v>
      </c>
      <c r="H26" s="134">
        <v>699238</v>
      </c>
      <c r="I26" s="39">
        <f t="shared" si="1"/>
        <v>161.1006557034249</v>
      </c>
      <c r="M26" s="185"/>
    </row>
    <row r="27" spans="1:13" ht="12.75">
      <c r="A27" s="130" t="s">
        <v>208</v>
      </c>
      <c r="B27" s="37">
        <v>963936</v>
      </c>
      <c r="C27" s="134">
        <v>963936</v>
      </c>
      <c r="D27" s="134">
        <v>376779</v>
      </c>
      <c r="E27" s="39">
        <f t="shared" si="0"/>
        <v>-60.91244646947516</v>
      </c>
      <c r="F27" s="134">
        <v>1566837</v>
      </c>
      <c r="G27" s="134">
        <v>1566837</v>
      </c>
      <c r="H27" s="134">
        <v>596502</v>
      </c>
      <c r="I27" s="39">
        <f t="shared" si="1"/>
        <v>-61.92954340496172</v>
      </c>
      <c r="M27" s="185"/>
    </row>
    <row r="28" spans="1:13" ht="12.75">
      <c r="A28" s="130" t="s">
        <v>257</v>
      </c>
      <c r="B28" s="37">
        <v>53702</v>
      </c>
      <c r="C28" s="134">
        <v>53702</v>
      </c>
      <c r="D28" s="134">
        <v>107828</v>
      </c>
      <c r="E28" s="39">
        <f t="shared" si="0"/>
        <v>100.78954228892778</v>
      </c>
      <c r="F28" s="134">
        <v>257985</v>
      </c>
      <c r="G28" s="134">
        <v>257985</v>
      </c>
      <c r="H28" s="134">
        <v>579208</v>
      </c>
      <c r="I28" s="39">
        <f t="shared" si="1"/>
        <v>124.51227784561118</v>
      </c>
      <c r="M28" s="185"/>
    </row>
    <row r="29" spans="1:14" ht="12.75">
      <c r="A29" s="84" t="s">
        <v>207</v>
      </c>
      <c r="B29" s="37">
        <v>4102137</v>
      </c>
      <c r="C29" s="134">
        <v>4102137</v>
      </c>
      <c r="D29" s="134">
        <v>2570585</v>
      </c>
      <c r="E29" s="39">
        <f t="shared" si="0"/>
        <v>-37.33546685544632</v>
      </c>
      <c r="F29" s="134">
        <v>7011270</v>
      </c>
      <c r="G29" s="134">
        <v>7011270</v>
      </c>
      <c r="H29" s="134">
        <v>5916842</v>
      </c>
      <c r="I29" s="39">
        <f t="shared" si="1"/>
        <v>-15.609554331811493</v>
      </c>
      <c r="M29" s="185"/>
      <c r="N29" s="185"/>
    </row>
    <row r="30" spans="1:13" ht="12.75">
      <c r="A30" s="47" t="s">
        <v>46</v>
      </c>
      <c r="B30" s="40">
        <v>130996483</v>
      </c>
      <c r="C30" s="41">
        <v>130996483</v>
      </c>
      <c r="D30" s="41">
        <v>139188018</v>
      </c>
      <c r="E30" s="42">
        <f t="shared" si="0"/>
        <v>6.2532480356743525</v>
      </c>
      <c r="F30" s="41">
        <v>175030590</v>
      </c>
      <c r="G30" s="41">
        <v>175030590</v>
      </c>
      <c r="H30" s="41">
        <v>211485386</v>
      </c>
      <c r="I30" s="42">
        <f t="shared" si="1"/>
        <v>20.82767132305272</v>
      </c>
      <c r="M30" s="185"/>
    </row>
    <row r="31" spans="1:9" ht="12.75">
      <c r="A31" s="260" t="s">
        <v>263</v>
      </c>
      <c r="B31" s="261"/>
      <c r="C31" s="261"/>
      <c r="D31" s="261"/>
      <c r="E31" s="261"/>
      <c r="F31" s="261"/>
      <c r="G31" s="261"/>
      <c r="H31" s="261"/>
      <c r="I31" s="262"/>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&amp;C19</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194"/>
      <c r="C1" s="194"/>
    </row>
    <row r="5" spans="2:8" ht="15">
      <c r="B5" s="2"/>
      <c r="C5" s="2"/>
      <c r="D5" s="4"/>
      <c r="E5" s="5" t="s">
        <v>1</v>
      </c>
      <c r="F5" s="4"/>
      <c r="G5" s="2"/>
      <c r="H5" s="2"/>
    </row>
    <row r="6" spans="2:8" ht="15">
      <c r="B6" s="2"/>
      <c r="C6" s="2"/>
      <c r="D6" s="195" t="s">
        <v>285</v>
      </c>
      <c r="E6" s="196"/>
      <c r="F6" s="196"/>
      <c r="G6" s="2"/>
      <c r="H6" s="2"/>
    </row>
    <row r="7" spans="2:9" ht="15">
      <c r="B7" s="2"/>
      <c r="C7" s="2"/>
      <c r="D7" s="4"/>
      <c r="E7" s="4"/>
      <c r="F7" s="4"/>
      <c r="G7" s="2"/>
      <c r="H7" s="2"/>
      <c r="I7" s="6"/>
    </row>
    <row r="8" spans="2:8" ht="15">
      <c r="B8" s="2"/>
      <c r="C8" s="2"/>
      <c r="D8" s="4"/>
      <c r="E8" s="4"/>
      <c r="F8" s="4"/>
      <c r="G8" s="2"/>
      <c r="H8" s="2"/>
    </row>
    <row r="9" spans="2:8" ht="15">
      <c r="B9" s="2"/>
      <c r="C9" s="2"/>
      <c r="D9" s="4"/>
      <c r="E9" s="5" t="s">
        <v>2</v>
      </c>
      <c r="F9" s="4"/>
      <c r="G9" s="2"/>
      <c r="H9" s="2"/>
    </row>
    <row r="10" spans="2:8" ht="15">
      <c r="B10" s="2"/>
      <c r="C10" s="2"/>
      <c r="D10" s="4"/>
      <c r="E10" s="5"/>
      <c r="F10" s="4"/>
      <c r="G10" s="2"/>
      <c r="H10" s="2"/>
    </row>
    <row r="11" spans="2:8" ht="15">
      <c r="B11" s="2"/>
      <c r="C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2"/>
      <c r="C15" s="2"/>
      <c r="D15" s="2"/>
      <c r="E15" s="2"/>
      <c r="F15" s="2"/>
      <c r="G15" s="2"/>
      <c r="H15" s="2"/>
    </row>
    <row r="16" spans="2:8" ht="15">
      <c r="B16" s="4"/>
      <c r="C16" s="4"/>
      <c r="D16" s="4"/>
      <c r="E16" s="7" t="s">
        <v>3</v>
      </c>
      <c r="F16" s="4"/>
      <c r="G16" s="4"/>
      <c r="H16" s="4"/>
    </row>
    <row r="17" spans="2:8" ht="15">
      <c r="B17" s="2"/>
      <c r="C17" s="4"/>
      <c r="D17" s="4"/>
      <c r="E17" s="7" t="s">
        <v>4</v>
      </c>
      <c r="F17" s="4"/>
      <c r="G17" s="4"/>
      <c r="H17" s="2"/>
    </row>
    <row r="18" spans="2:8" ht="15">
      <c r="B18" s="4"/>
      <c r="C18" s="2"/>
      <c r="D18" s="2"/>
      <c r="E18" s="8" t="s">
        <v>5</v>
      </c>
      <c r="F18" s="2"/>
      <c r="G18" s="2"/>
      <c r="H18" s="4"/>
    </row>
    <row r="19" spans="2:8" ht="15">
      <c r="B19" s="4"/>
      <c r="C19" s="4"/>
      <c r="D19" s="4"/>
      <c r="E19" s="4"/>
      <c r="F19" s="4"/>
      <c r="G19" s="4"/>
      <c r="H19" s="4"/>
    </row>
    <row r="20" spans="2:8" ht="15">
      <c r="B20" s="4"/>
      <c r="C20" s="4"/>
      <c r="D20" s="4"/>
      <c r="E20" s="5" t="s">
        <v>6</v>
      </c>
      <c r="F20" s="4"/>
      <c r="G20" s="4"/>
      <c r="H20" s="4"/>
    </row>
    <row r="21" spans="2:8" ht="15">
      <c r="B21" s="4"/>
      <c r="C21" s="4"/>
      <c r="D21" s="4"/>
      <c r="E21" s="7" t="s">
        <v>7</v>
      </c>
      <c r="F21" s="4"/>
      <c r="G21" s="4"/>
      <c r="H21" s="4"/>
    </row>
    <row r="22" spans="2:8" ht="15.75">
      <c r="B22" s="9"/>
      <c r="C22" s="4"/>
      <c r="D22" s="4"/>
      <c r="E22" s="4"/>
      <c r="F22" s="4"/>
      <c r="G22" s="4"/>
      <c r="H22" s="4"/>
    </row>
    <row r="23" spans="2:8" ht="15.75">
      <c r="B23" s="9"/>
      <c r="C23" s="4"/>
      <c r="D23" s="2"/>
      <c r="E23" s="2"/>
      <c r="F23" s="2"/>
      <c r="G23" s="4"/>
      <c r="H23" s="4"/>
    </row>
    <row r="24" spans="2:8" ht="15.75">
      <c r="B24" s="9"/>
      <c r="C24" s="4"/>
      <c r="D24" s="2"/>
      <c r="E24" s="2"/>
      <c r="F24" s="2"/>
      <c r="G24" s="4"/>
      <c r="H24" s="4"/>
    </row>
    <row r="25" spans="2:8" ht="15.75">
      <c r="B25" s="9"/>
      <c r="C25" s="4"/>
      <c r="D25" s="4"/>
      <c r="E25" s="4"/>
      <c r="F25" s="4"/>
      <c r="G25" s="4"/>
      <c r="H25" s="4"/>
    </row>
    <row r="26" spans="2:8" ht="15">
      <c r="B26" s="2"/>
      <c r="C26" s="2"/>
      <c r="D26" s="2"/>
      <c r="E26" s="2"/>
      <c r="F26" s="2"/>
      <c r="G26" s="2"/>
      <c r="H26" s="2"/>
    </row>
    <row r="27" spans="2:8" ht="15">
      <c r="B27" s="2"/>
      <c r="C27" s="2"/>
      <c r="D27" s="2"/>
      <c r="E27" s="2"/>
      <c r="F27" s="2"/>
      <c r="G27" s="2"/>
      <c r="H27" s="2"/>
    </row>
    <row r="28" spans="2:8" ht="15">
      <c r="B28" s="10" t="s">
        <v>8</v>
      </c>
      <c r="C28" s="5"/>
      <c r="D28" s="5"/>
      <c r="E28" s="5"/>
      <c r="F28" s="5"/>
      <c r="G28" s="5"/>
      <c r="H28" s="5"/>
    </row>
    <row r="29" spans="2:8" ht="15">
      <c r="B29" s="2"/>
      <c r="C29" s="2"/>
      <c r="D29" s="2"/>
      <c r="E29" s="2"/>
      <c r="F29" s="2"/>
      <c r="G29" s="2"/>
      <c r="H29" s="2"/>
    </row>
  </sheetData>
  <sheetProtection/>
  <mergeCells count="2">
    <mergeCell ref="B1:C1"/>
    <mergeCell ref="D6:F6"/>
  </mergeCells>
  <hyperlinks>
    <hyperlink ref="E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8">
      <selection activeCell="A1" sqref="A1:C30"/>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197" t="s">
        <v>9</v>
      </c>
      <c r="B1" s="197"/>
      <c r="C1" s="197"/>
    </row>
    <row r="2" spans="1:3" ht="14.25">
      <c r="A2" s="11"/>
      <c r="B2" s="11"/>
      <c r="C2" s="11"/>
    </row>
    <row r="3" spans="1:3" ht="24">
      <c r="A3" s="12" t="s">
        <v>10</v>
      </c>
      <c r="B3" s="13" t="s">
        <v>11</v>
      </c>
      <c r="C3" s="14" t="s">
        <v>12</v>
      </c>
    </row>
    <row r="4" spans="1:3" ht="14.25">
      <c r="A4" s="15"/>
      <c r="B4" s="16"/>
      <c r="C4" s="17"/>
    </row>
    <row r="5" spans="1:3" ht="14.25">
      <c r="A5" s="18">
        <v>1</v>
      </c>
      <c r="B5" s="19" t="s">
        <v>13</v>
      </c>
      <c r="C5" s="20">
        <v>4</v>
      </c>
    </row>
    <row r="6" spans="1:3" ht="14.25">
      <c r="A6" s="18">
        <v>2</v>
      </c>
      <c r="B6" s="19" t="s">
        <v>14</v>
      </c>
      <c r="C6" s="20">
        <v>5</v>
      </c>
    </row>
    <row r="7" spans="1:3" ht="14.25">
      <c r="A7" s="18">
        <v>3</v>
      </c>
      <c r="B7" s="19" t="s">
        <v>15</v>
      </c>
      <c r="C7" s="20">
        <v>6</v>
      </c>
    </row>
    <row r="8" spans="1:3" ht="14.25">
      <c r="A8" s="18">
        <v>4</v>
      </c>
      <c r="B8" s="19" t="s">
        <v>16</v>
      </c>
      <c r="C8" s="20">
        <v>7</v>
      </c>
    </row>
    <row r="9" spans="1:3" ht="14.25">
      <c r="A9" s="18">
        <v>5</v>
      </c>
      <c r="B9" s="19" t="s">
        <v>17</v>
      </c>
      <c r="C9" s="20">
        <v>9</v>
      </c>
    </row>
    <row r="10" spans="1:3" ht="14.25">
      <c r="A10" s="18">
        <v>6</v>
      </c>
      <c r="B10" s="19" t="s">
        <v>18</v>
      </c>
      <c r="C10" s="20">
        <v>10</v>
      </c>
    </row>
    <row r="11" spans="1:3" ht="14.25">
      <c r="A11" s="18">
        <v>7</v>
      </c>
      <c r="B11" s="19" t="s">
        <v>19</v>
      </c>
      <c r="C11" s="20">
        <v>11</v>
      </c>
    </row>
    <row r="12" spans="1:3" ht="14.25">
      <c r="A12" s="18">
        <v>8</v>
      </c>
      <c r="B12" s="19" t="s">
        <v>20</v>
      </c>
      <c r="C12" s="20">
        <v>12</v>
      </c>
    </row>
    <row r="13" spans="1:3" ht="14.25">
      <c r="A13" s="18">
        <v>9</v>
      </c>
      <c r="B13" s="19" t="s">
        <v>21</v>
      </c>
      <c r="C13" s="20">
        <v>13</v>
      </c>
    </row>
    <row r="14" spans="1:3" ht="14.25">
      <c r="A14" s="18">
        <v>10</v>
      </c>
      <c r="B14" s="19" t="s">
        <v>22</v>
      </c>
      <c r="C14" s="20">
        <v>15</v>
      </c>
    </row>
    <row r="15" spans="1:3" ht="14.25">
      <c r="A15" s="18">
        <v>11</v>
      </c>
      <c r="B15" s="19" t="s">
        <v>23</v>
      </c>
      <c r="C15" s="20">
        <v>16</v>
      </c>
    </row>
    <row r="16" spans="1:3" ht="14.25">
      <c r="A16" s="18">
        <v>12</v>
      </c>
      <c r="B16" s="19" t="s">
        <v>24</v>
      </c>
      <c r="C16" s="20">
        <v>17</v>
      </c>
    </row>
    <row r="17" spans="1:3" ht="14.25">
      <c r="A17" s="18">
        <v>13</v>
      </c>
      <c r="B17" s="19" t="s">
        <v>25</v>
      </c>
      <c r="C17" s="20">
        <v>18</v>
      </c>
    </row>
    <row r="18" spans="1:3" ht="14.25">
      <c r="A18" s="18">
        <v>14</v>
      </c>
      <c r="B18" s="19" t="s">
        <v>26</v>
      </c>
      <c r="C18" s="20">
        <v>19</v>
      </c>
    </row>
    <row r="19" spans="1:3" ht="14.25">
      <c r="A19" s="15"/>
      <c r="B19" s="16"/>
      <c r="C19" s="21"/>
    </row>
    <row r="20" spans="1:3" ht="14.25">
      <c r="A20" s="14" t="s">
        <v>27</v>
      </c>
      <c r="B20" s="22" t="s">
        <v>11</v>
      </c>
      <c r="C20" s="23" t="s">
        <v>12</v>
      </c>
    </row>
    <row r="21" spans="1:3" ht="14.25">
      <c r="A21" s="24"/>
      <c r="B21" s="16"/>
      <c r="C21" s="21"/>
    </row>
    <row r="22" spans="1:3" ht="14.25">
      <c r="A22" s="25">
        <v>1</v>
      </c>
      <c r="B22" s="26" t="s">
        <v>28</v>
      </c>
      <c r="C22" s="20">
        <v>4</v>
      </c>
    </row>
    <row r="23" spans="1:3" ht="14.25">
      <c r="A23" s="18">
        <v>2</v>
      </c>
      <c r="B23" s="26" t="s">
        <v>29</v>
      </c>
      <c r="C23" s="20">
        <v>4</v>
      </c>
    </row>
    <row r="24" spans="1:3" ht="14.25">
      <c r="A24" s="18">
        <v>3</v>
      </c>
      <c r="B24" s="26" t="s">
        <v>30</v>
      </c>
      <c r="C24" s="20">
        <v>4</v>
      </c>
    </row>
    <row r="25" spans="1:3" ht="14.25">
      <c r="A25" s="18">
        <v>4</v>
      </c>
      <c r="B25" s="26" t="s">
        <v>31</v>
      </c>
      <c r="C25" s="20">
        <v>5</v>
      </c>
    </row>
    <row r="26" spans="1:3" ht="14.25">
      <c r="A26" s="18">
        <v>5</v>
      </c>
      <c r="B26" s="26" t="s">
        <v>32</v>
      </c>
      <c r="C26" s="20">
        <v>5</v>
      </c>
    </row>
    <row r="27" spans="1:3" ht="14.25">
      <c r="A27" s="18">
        <v>6</v>
      </c>
      <c r="B27" s="26" t="s">
        <v>33</v>
      </c>
      <c r="C27" s="20">
        <v>5</v>
      </c>
    </row>
    <row r="28" spans="1:3" ht="14.25">
      <c r="A28" s="15">
        <v>7</v>
      </c>
      <c r="B28" s="27" t="s">
        <v>34</v>
      </c>
      <c r="C28" s="20">
        <v>18</v>
      </c>
    </row>
    <row r="29" spans="1:3" ht="14.25">
      <c r="A29" s="15">
        <v>8</v>
      </c>
      <c r="B29" s="27" t="s">
        <v>35</v>
      </c>
      <c r="C29" s="20">
        <v>19</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N11"/>
  <sheetViews>
    <sheetView zoomScalePageLayoutView="0" workbookViewId="0" topLeftCell="A16">
      <selection activeCell="A1" sqref="A1:I1"/>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0" width="11.421875" style="2" customWidth="1"/>
    <col min="11" max="11" width="13.57421875" style="2" bestFit="1" customWidth="1"/>
    <col min="12" max="16384" width="11.421875" style="2" customWidth="1"/>
  </cols>
  <sheetData>
    <row r="1" spans="1:9" ht="14.25">
      <c r="A1" s="198" t="s">
        <v>36</v>
      </c>
      <c r="B1" s="199"/>
      <c r="C1" s="199"/>
      <c r="D1" s="199"/>
      <c r="E1" s="199"/>
      <c r="F1" s="199"/>
      <c r="G1" s="199"/>
      <c r="H1" s="199"/>
      <c r="I1" s="200"/>
    </row>
    <row r="2" spans="1:9" ht="14.25">
      <c r="A2" s="201" t="s">
        <v>37</v>
      </c>
      <c r="B2" s="202" t="s">
        <v>38</v>
      </c>
      <c r="C2" s="202"/>
      <c r="D2" s="202"/>
      <c r="E2" s="202"/>
      <c r="F2" s="202" t="s">
        <v>39</v>
      </c>
      <c r="G2" s="202"/>
      <c r="H2" s="202"/>
      <c r="I2" s="202"/>
    </row>
    <row r="3" spans="1:9" ht="14.25">
      <c r="A3" s="201"/>
      <c r="B3" s="104">
        <v>2010</v>
      </c>
      <c r="C3" s="101" t="s">
        <v>260</v>
      </c>
      <c r="D3" s="101" t="s">
        <v>261</v>
      </c>
      <c r="E3" s="101" t="s">
        <v>40</v>
      </c>
      <c r="F3" s="104">
        <v>2010</v>
      </c>
      <c r="G3" s="101" t="s">
        <v>260</v>
      </c>
      <c r="H3" s="101" t="s">
        <v>261</v>
      </c>
      <c r="I3" s="105" t="s">
        <v>40</v>
      </c>
    </row>
    <row r="4" spans="1:9" ht="14.25">
      <c r="A4" s="83" t="s">
        <v>44</v>
      </c>
      <c r="B4" s="34">
        <v>5386926</v>
      </c>
      <c r="C4" s="35">
        <v>5386926</v>
      </c>
      <c r="D4" s="35">
        <v>8364155</v>
      </c>
      <c r="E4" s="36">
        <f aca="true" t="shared" si="0" ref="E4:E9">100*(D4/C4-1)</f>
        <v>55.26767956344676</v>
      </c>
      <c r="F4" s="34">
        <v>22339717</v>
      </c>
      <c r="G4" s="35">
        <v>22339717</v>
      </c>
      <c r="H4" s="35">
        <v>33008417</v>
      </c>
      <c r="I4" s="36">
        <f aca="true" t="shared" si="1" ref="I4:I9">100*(H4/G4-1)</f>
        <v>47.75664794679359</v>
      </c>
    </row>
    <row r="5" spans="1:9" ht="14.25">
      <c r="A5" s="131" t="s">
        <v>41</v>
      </c>
      <c r="B5" s="37">
        <v>127615009</v>
      </c>
      <c r="C5" s="134">
        <v>127615009</v>
      </c>
      <c r="D5" s="134">
        <v>148092541</v>
      </c>
      <c r="E5" s="39">
        <f t="shared" si="0"/>
        <v>16.04633511407738</v>
      </c>
      <c r="F5" s="37">
        <v>272430403</v>
      </c>
      <c r="G5" s="134">
        <v>272430403</v>
      </c>
      <c r="H5" s="134">
        <v>372286718</v>
      </c>
      <c r="I5" s="39">
        <f t="shared" si="1"/>
        <v>36.65388073444946</v>
      </c>
    </row>
    <row r="6" spans="1:9" ht="14.25">
      <c r="A6" s="131" t="s">
        <v>42</v>
      </c>
      <c r="B6" s="65">
        <v>319908951</v>
      </c>
      <c r="C6" s="66">
        <v>319908951</v>
      </c>
      <c r="D6" s="66">
        <v>364220946</v>
      </c>
      <c r="E6" s="67">
        <f t="shared" si="0"/>
        <v>13.851439561627021</v>
      </c>
      <c r="F6" s="65">
        <v>360677802</v>
      </c>
      <c r="G6" s="66">
        <v>360677802</v>
      </c>
      <c r="H6" s="66">
        <v>456119370</v>
      </c>
      <c r="I6" s="67">
        <f t="shared" si="1"/>
        <v>26.4617249719183</v>
      </c>
    </row>
    <row r="7" spans="1:9" ht="14.25">
      <c r="A7" s="131" t="s">
        <v>43</v>
      </c>
      <c r="B7" s="37">
        <v>147725142</v>
      </c>
      <c r="C7" s="134">
        <v>147725142</v>
      </c>
      <c r="D7" s="134">
        <v>144187949</v>
      </c>
      <c r="E7" s="39">
        <f t="shared" si="0"/>
        <v>-2.3944421051901865</v>
      </c>
      <c r="F7" s="37">
        <v>354073977</v>
      </c>
      <c r="G7" s="134">
        <v>354073977</v>
      </c>
      <c r="H7" s="134">
        <v>370301362</v>
      </c>
      <c r="I7" s="39">
        <f t="shared" si="1"/>
        <v>4.583049321356936</v>
      </c>
    </row>
    <row r="8" spans="1:9" ht="14.25">
      <c r="A8" s="131" t="s">
        <v>45</v>
      </c>
      <c r="B8" s="46">
        <v>88843154</v>
      </c>
      <c r="C8" s="135">
        <v>88843154</v>
      </c>
      <c r="D8" s="135">
        <v>98348353</v>
      </c>
      <c r="E8" s="132">
        <f t="shared" si="0"/>
        <v>10.69885362241867</v>
      </c>
      <c r="F8" s="46">
        <v>157104917</v>
      </c>
      <c r="G8" s="135">
        <v>157104917</v>
      </c>
      <c r="H8" s="135">
        <v>229355914</v>
      </c>
      <c r="I8" s="132">
        <f t="shared" si="1"/>
        <v>45.98901064312329</v>
      </c>
    </row>
    <row r="9" spans="1:9" ht="14.25">
      <c r="A9" s="47" t="s">
        <v>46</v>
      </c>
      <c r="B9" s="40">
        <f>SUM(B4:B8)</f>
        <v>689479182</v>
      </c>
      <c r="C9" s="41">
        <v>689479182</v>
      </c>
      <c r="D9" s="41">
        <v>763213944</v>
      </c>
      <c r="E9" s="42">
        <f t="shared" si="0"/>
        <v>10.694269518930888</v>
      </c>
      <c r="F9" s="40">
        <f>SUM(F4:F8)</f>
        <v>1166626816</v>
      </c>
      <c r="G9" s="41">
        <v>1166626816</v>
      </c>
      <c r="H9" s="41">
        <v>1461071781</v>
      </c>
      <c r="I9" s="42">
        <f t="shared" si="1"/>
        <v>25.23900196376079</v>
      </c>
    </row>
    <row r="10" spans="1:14" ht="15" customHeight="1">
      <c r="A10" s="203" t="s">
        <v>263</v>
      </c>
      <c r="B10" s="204"/>
      <c r="C10" s="204"/>
      <c r="D10" s="204"/>
      <c r="E10" s="204"/>
      <c r="F10" s="204"/>
      <c r="G10" s="204"/>
      <c r="H10" s="204"/>
      <c r="I10" s="205"/>
      <c r="J10" s="43"/>
      <c r="K10" s="43"/>
      <c r="L10" s="43"/>
      <c r="M10" s="43"/>
      <c r="N10" s="43"/>
    </row>
    <row r="11" ht="14.25">
      <c r="K11" s="44"/>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6">
      <selection activeCell="F43" sqref="F43"/>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198" t="s">
        <v>47</v>
      </c>
      <c r="B1" s="199"/>
      <c r="C1" s="199"/>
      <c r="D1" s="199"/>
      <c r="E1" s="199"/>
      <c r="F1" s="199"/>
      <c r="G1" s="199"/>
      <c r="H1" s="199"/>
      <c r="I1" s="200"/>
    </row>
    <row r="2" spans="1:9" ht="14.25">
      <c r="A2" s="201" t="s">
        <v>37</v>
      </c>
      <c r="B2" s="202" t="s">
        <v>38</v>
      </c>
      <c r="C2" s="202"/>
      <c r="D2" s="202"/>
      <c r="E2" s="202"/>
      <c r="F2" s="202" t="s">
        <v>48</v>
      </c>
      <c r="G2" s="202"/>
      <c r="H2" s="202"/>
      <c r="I2" s="202"/>
    </row>
    <row r="3" spans="1:9" ht="14.25">
      <c r="A3" s="201"/>
      <c r="B3" s="31">
        <v>2010</v>
      </c>
      <c r="C3" s="101" t="s">
        <v>260</v>
      </c>
      <c r="D3" s="101" t="s">
        <v>261</v>
      </c>
      <c r="E3" s="32" t="s">
        <v>40</v>
      </c>
      <c r="F3" s="31">
        <v>2010</v>
      </c>
      <c r="G3" s="101" t="s">
        <v>260</v>
      </c>
      <c r="H3" s="101" t="s">
        <v>261</v>
      </c>
      <c r="I3" s="33" t="s">
        <v>40</v>
      </c>
    </row>
    <row r="4" spans="1:9" ht="14.25">
      <c r="A4" s="83" t="s">
        <v>44</v>
      </c>
      <c r="B4" s="34">
        <v>4310165</v>
      </c>
      <c r="C4" s="35">
        <v>4310165</v>
      </c>
      <c r="D4" s="35">
        <v>4181766</v>
      </c>
      <c r="E4" s="36">
        <f aca="true" t="shared" si="0" ref="E4:E9">100*(D4/C4-1)</f>
        <v>-2.9789810830907815</v>
      </c>
      <c r="F4" s="35">
        <v>10742095</v>
      </c>
      <c r="G4" s="35">
        <v>10742095</v>
      </c>
      <c r="H4" s="35">
        <v>11085626</v>
      </c>
      <c r="I4" s="36">
        <f aca="true" t="shared" si="1" ref="I4:I9">100*(H4/G4-1)</f>
        <v>3.1979888466821427</v>
      </c>
    </row>
    <row r="5" spans="1:9" ht="14.25">
      <c r="A5" s="131" t="s">
        <v>41</v>
      </c>
      <c r="B5" s="37">
        <v>10605078</v>
      </c>
      <c r="C5" s="134">
        <v>10605078</v>
      </c>
      <c r="D5" s="134">
        <v>10931989</v>
      </c>
      <c r="E5" s="39">
        <f t="shared" si="0"/>
        <v>3.0825893029735374</v>
      </c>
      <c r="F5" s="134">
        <v>13448397</v>
      </c>
      <c r="G5" s="134">
        <v>13448397</v>
      </c>
      <c r="H5" s="134">
        <v>15851636</v>
      </c>
      <c r="I5" s="39">
        <f t="shared" si="1"/>
        <v>17.870077749786837</v>
      </c>
    </row>
    <row r="6" spans="1:9" ht="14.25">
      <c r="A6" s="131" t="s">
        <v>42</v>
      </c>
      <c r="B6" s="65">
        <v>91980150</v>
      </c>
      <c r="C6" s="66">
        <v>91980150</v>
      </c>
      <c r="D6" s="66">
        <v>98970632</v>
      </c>
      <c r="E6" s="39">
        <f t="shared" si="0"/>
        <v>7.599989780403704</v>
      </c>
      <c r="F6" s="66">
        <v>106129201</v>
      </c>
      <c r="G6" s="66">
        <v>106129201</v>
      </c>
      <c r="H6" s="66">
        <v>129787854</v>
      </c>
      <c r="I6" s="39">
        <f t="shared" si="1"/>
        <v>22.29231236745106</v>
      </c>
    </row>
    <row r="7" spans="1:9" ht="14.25">
      <c r="A7" s="131" t="s">
        <v>43</v>
      </c>
      <c r="B7" s="37">
        <v>7599874</v>
      </c>
      <c r="C7" s="134">
        <v>7599874</v>
      </c>
      <c r="D7" s="134">
        <v>7411370</v>
      </c>
      <c r="E7" s="39">
        <f t="shared" si="0"/>
        <v>-2.4803569111803703</v>
      </c>
      <c r="F7" s="134">
        <v>15536119</v>
      </c>
      <c r="G7" s="134">
        <v>15536119</v>
      </c>
      <c r="H7" s="134">
        <v>19014422</v>
      </c>
      <c r="I7" s="39">
        <f t="shared" si="1"/>
        <v>22.38849354848531</v>
      </c>
    </row>
    <row r="8" spans="1:9" ht="14.25">
      <c r="A8" s="84" t="s">
        <v>45</v>
      </c>
      <c r="B8" s="37">
        <v>16501216</v>
      </c>
      <c r="C8" s="134">
        <v>16501216</v>
      </c>
      <c r="D8" s="134">
        <v>17692261</v>
      </c>
      <c r="E8" s="132">
        <f t="shared" si="0"/>
        <v>7.217922606430949</v>
      </c>
      <c r="F8" s="135">
        <v>29174778</v>
      </c>
      <c r="G8" s="135">
        <v>29174778</v>
      </c>
      <c r="H8" s="135">
        <v>35745848</v>
      </c>
      <c r="I8" s="132">
        <f t="shared" si="1"/>
        <v>22.523119113365663</v>
      </c>
    </row>
    <row r="9" spans="1:9" ht="14.25">
      <c r="A9" s="47" t="s">
        <v>46</v>
      </c>
      <c r="B9" s="40">
        <f>SUM(B4:B8)</f>
        <v>130996483</v>
      </c>
      <c r="C9" s="41">
        <f>SUM(C4:C8)</f>
        <v>130996483</v>
      </c>
      <c r="D9" s="41">
        <f>SUM(D4:D8)</f>
        <v>139188018</v>
      </c>
      <c r="E9" s="42">
        <f t="shared" si="0"/>
        <v>6.2532480356743525</v>
      </c>
      <c r="F9" s="41">
        <f>SUM(F4:F8)</f>
        <v>175030590</v>
      </c>
      <c r="G9" s="41">
        <f>SUM(G4:G8)</f>
        <v>175030590</v>
      </c>
      <c r="H9" s="41">
        <f>SUM(H4:H8)</f>
        <v>211485386</v>
      </c>
      <c r="I9" s="42">
        <f t="shared" si="1"/>
        <v>20.82767132305272</v>
      </c>
    </row>
    <row r="10" spans="1:9" ht="15" customHeight="1">
      <c r="A10" s="203" t="s">
        <v>263</v>
      </c>
      <c r="B10" s="204"/>
      <c r="C10" s="204"/>
      <c r="D10" s="204"/>
      <c r="E10" s="204"/>
      <c r="F10" s="206"/>
      <c r="G10" s="206"/>
      <c r="H10" s="206"/>
      <c r="I10" s="207"/>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1" sqref="A1:N41"/>
    </sheetView>
  </sheetViews>
  <sheetFormatPr defaultColWidth="11.421875" defaultRowHeight="15"/>
  <cols>
    <col min="1" max="1" width="43.8515625" style="58" customWidth="1"/>
    <col min="2" max="2" width="9.8515625" style="49" customWidth="1"/>
    <col min="3" max="5" width="11.00390625" style="49" customWidth="1"/>
    <col min="6" max="6" width="7.140625" style="49" customWidth="1"/>
    <col min="7" max="9" width="11.00390625" style="49" customWidth="1"/>
    <col min="10" max="10" width="7.140625" style="49" customWidth="1"/>
    <col min="11" max="13" width="7.421875" style="49" customWidth="1"/>
    <col min="14" max="14" width="6.140625" style="49" customWidth="1"/>
    <col min="15" max="16384" width="11.421875" style="49" customWidth="1"/>
  </cols>
  <sheetData>
    <row r="1" spans="1:14" ht="12.75">
      <c r="A1" s="198" t="s">
        <v>49</v>
      </c>
      <c r="B1" s="199"/>
      <c r="C1" s="199"/>
      <c r="D1" s="199"/>
      <c r="E1" s="199"/>
      <c r="F1" s="199"/>
      <c r="G1" s="199"/>
      <c r="H1" s="199"/>
      <c r="I1" s="199"/>
      <c r="J1" s="199"/>
      <c r="K1" s="199"/>
      <c r="L1" s="199"/>
      <c r="M1" s="199"/>
      <c r="N1" s="200"/>
    </row>
    <row r="2" spans="1:14" ht="15.75" customHeight="1">
      <c r="A2" s="212" t="s">
        <v>50</v>
      </c>
      <c r="B2" s="214" t="s">
        <v>51</v>
      </c>
      <c r="C2" s="216" t="s">
        <v>38</v>
      </c>
      <c r="D2" s="217"/>
      <c r="E2" s="217"/>
      <c r="F2" s="218"/>
      <c r="G2" s="216" t="s">
        <v>39</v>
      </c>
      <c r="H2" s="217"/>
      <c r="I2" s="217"/>
      <c r="J2" s="218"/>
      <c r="K2" s="216" t="s">
        <v>52</v>
      </c>
      <c r="L2" s="217"/>
      <c r="M2" s="217"/>
      <c r="N2" s="218"/>
    </row>
    <row r="3" spans="1:14" ht="25.5">
      <c r="A3" s="213"/>
      <c r="B3" s="215"/>
      <c r="C3" s="178">
        <v>2010</v>
      </c>
      <c r="D3" s="32" t="s">
        <v>260</v>
      </c>
      <c r="E3" s="32" t="s">
        <v>261</v>
      </c>
      <c r="F3" s="179" t="s">
        <v>264</v>
      </c>
      <c r="G3" s="178">
        <v>2010</v>
      </c>
      <c r="H3" s="32" t="s">
        <v>260</v>
      </c>
      <c r="I3" s="32" t="s">
        <v>261</v>
      </c>
      <c r="J3" s="179" t="s">
        <v>264</v>
      </c>
      <c r="K3" s="180">
        <v>2010</v>
      </c>
      <c r="L3" s="32" t="s">
        <v>260</v>
      </c>
      <c r="M3" s="32" t="s">
        <v>261</v>
      </c>
      <c r="N3" s="179" t="s">
        <v>264</v>
      </c>
    </row>
    <row r="4" spans="1:14" ht="12.75">
      <c r="A4" s="50" t="s">
        <v>53</v>
      </c>
      <c r="B4" s="85">
        <v>8112020</v>
      </c>
      <c r="C4" s="37">
        <v>45946916</v>
      </c>
      <c r="D4" s="38">
        <v>45946916</v>
      </c>
      <c r="E4" s="38">
        <v>49023376</v>
      </c>
      <c r="F4" s="39">
        <f>100*(E4/D4-1)</f>
        <v>6.695683340313852</v>
      </c>
      <c r="G4" s="37">
        <v>131707498</v>
      </c>
      <c r="H4" s="38">
        <v>131707498</v>
      </c>
      <c r="I4" s="38">
        <v>128485587</v>
      </c>
      <c r="J4" s="39">
        <f>100*(I4/H4-1)</f>
        <v>-2.446262398819543</v>
      </c>
      <c r="K4" s="52">
        <f>G4/C4</f>
        <v>2.866514435919921</v>
      </c>
      <c r="L4" s="52">
        <f>H4/D4</f>
        <v>2.866514435919921</v>
      </c>
      <c r="M4" s="52">
        <f>I4/E4</f>
        <v>2.6209045048223527</v>
      </c>
      <c r="N4" s="53">
        <f>100*(M4/L4-1)</f>
        <v>-8.568243299941635</v>
      </c>
    </row>
    <row r="5" spans="1:14" ht="12.75">
      <c r="A5" s="54" t="s">
        <v>55</v>
      </c>
      <c r="B5" s="85">
        <v>8119010</v>
      </c>
      <c r="C5" s="37">
        <v>9308988</v>
      </c>
      <c r="D5" s="38">
        <v>9308988</v>
      </c>
      <c r="E5" s="38">
        <v>27406711</v>
      </c>
      <c r="F5" s="39">
        <f aca="true" t="shared" si="0" ref="F5:F28">100*(E5/D5-1)</f>
        <v>194.41128294504196</v>
      </c>
      <c r="G5" s="37">
        <v>21976064</v>
      </c>
      <c r="H5" s="38">
        <v>21976064</v>
      </c>
      <c r="I5" s="38">
        <v>91009899</v>
      </c>
      <c r="J5" s="39">
        <f aca="true" t="shared" si="1" ref="J5:J28">100*(I5/H5-1)</f>
        <v>314.13193463579285</v>
      </c>
      <c r="K5" s="52">
        <f aca="true" t="shared" si="2" ref="K5:K28">G5/C5</f>
        <v>2.3607360971998244</v>
      </c>
      <c r="L5" s="52">
        <f aca="true" t="shared" si="3" ref="L5:L28">H5/D5</f>
        <v>2.3607360971998244</v>
      </c>
      <c r="M5" s="52">
        <f aca="true" t="shared" si="4" ref="M5:M28">I5/E5</f>
        <v>3.3207158275941975</v>
      </c>
      <c r="N5" s="53">
        <f aca="true" t="shared" si="5" ref="N5:N28">100*(M5/L5-1)</f>
        <v>40.664423758888105</v>
      </c>
    </row>
    <row r="6" spans="1:14" ht="12.75">
      <c r="A6" s="54" t="s">
        <v>54</v>
      </c>
      <c r="B6" s="85">
        <v>8111000</v>
      </c>
      <c r="C6" s="37">
        <v>21704319</v>
      </c>
      <c r="D6" s="38">
        <v>21704319</v>
      </c>
      <c r="E6" s="38">
        <v>17486950</v>
      </c>
      <c r="F6" s="39">
        <f t="shared" si="0"/>
        <v>-19.431012785980528</v>
      </c>
      <c r="G6" s="37">
        <v>30133645</v>
      </c>
      <c r="H6" s="38">
        <v>30133645</v>
      </c>
      <c r="I6" s="38">
        <v>32290763</v>
      </c>
      <c r="J6" s="39">
        <f t="shared" si="1"/>
        <v>7.158503393797866</v>
      </c>
      <c r="K6" s="52">
        <f t="shared" si="2"/>
        <v>1.3883709044269024</v>
      </c>
      <c r="L6" s="52">
        <f t="shared" si="3"/>
        <v>1.3883709044269024</v>
      </c>
      <c r="M6" s="52">
        <f t="shared" si="4"/>
        <v>1.846563465898856</v>
      </c>
      <c r="N6" s="53">
        <f t="shared" si="5"/>
        <v>33.00217254704629</v>
      </c>
    </row>
    <row r="7" spans="1:14" ht="12.75">
      <c r="A7" s="54" t="s">
        <v>56</v>
      </c>
      <c r="B7" s="85">
        <v>8112010</v>
      </c>
      <c r="C7" s="37">
        <v>14835618</v>
      </c>
      <c r="D7" s="38">
        <v>14835618</v>
      </c>
      <c r="E7" s="38">
        <v>14314151</v>
      </c>
      <c r="F7" s="39">
        <f t="shared" si="0"/>
        <v>-3.5149664813423964</v>
      </c>
      <c r="G7" s="37">
        <v>19991494</v>
      </c>
      <c r="H7" s="38">
        <v>19991494</v>
      </c>
      <c r="I7" s="38">
        <v>32135407</v>
      </c>
      <c r="J7" s="39">
        <f t="shared" si="1"/>
        <v>60.74540001862792</v>
      </c>
      <c r="K7" s="52">
        <f t="shared" si="2"/>
        <v>1.347533618080487</v>
      </c>
      <c r="L7" s="52">
        <f t="shared" si="3"/>
        <v>1.347533618080487</v>
      </c>
      <c r="M7" s="52">
        <f t="shared" si="4"/>
        <v>2.245009641158599</v>
      </c>
      <c r="N7" s="53">
        <f t="shared" si="5"/>
        <v>66.60138278082697</v>
      </c>
    </row>
    <row r="8" spans="1:14" ht="12.75">
      <c r="A8" s="54" t="s">
        <v>57</v>
      </c>
      <c r="B8" s="85">
        <v>7108040</v>
      </c>
      <c r="C8" s="37">
        <v>5618758</v>
      </c>
      <c r="D8" s="38">
        <v>5618758</v>
      </c>
      <c r="E8" s="38">
        <v>6287555</v>
      </c>
      <c r="F8" s="39">
        <f t="shared" si="0"/>
        <v>11.902932996936343</v>
      </c>
      <c r="G8" s="37">
        <v>18142188</v>
      </c>
      <c r="H8" s="38">
        <v>18142188</v>
      </c>
      <c r="I8" s="38">
        <v>25337523</v>
      </c>
      <c r="J8" s="39">
        <f t="shared" si="1"/>
        <v>39.660789536521165</v>
      </c>
      <c r="K8" s="52">
        <f t="shared" si="2"/>
        <v>3.228860897728644</v>
      </c>
      <c r="L8" s="52">
        <f t="shared" si="3"/>
        <v>3.228860897728644</v>
      </c>
      <c r="M8" s="52">
        <f t="shared" si="4"/>
        <v>4.029789480966767</v>
      </c>
      <c r="N8" s="53">
        <f t="shared" si="5"/>
        <v>24.805298481626735</v>
      </c>
    </row>
    <row r="9" spans="1:14" ht="12.75">
      <c r="A9" s="54" t="s">
        <v>58</v>
      </c>
      <c r="B9" s="85">
        <v>8119090</v>
      </c>
      <c r="C9" s="37">
        <v>4194873</v>
      </c>
      <c r="D9" s="38">
        <v>4194873</v>
      </c>
      <c r="E9" s="38">
        <v>6278987</v>
      </c>
      <c r="F9" s="39">
        <f t="shared" si="0"/>
        <v>49.68240993231498</v>
      </c>
      <c r="G9" s="37">
        <v>9278773</v>
      </c>
      <c r="H9" s="38">
        <v>9278773</v>
      </c>
      <c r="I9" s="38">
        <v>18039065</v>
      </c>
      <c r="J9" s="39">
        <f t="shared" si="1"/>
        <v>94.41218143821386</v>
      </c>
      <c r="K9" s="52">
        <f t="shared" si="2"/>
        <v>2.211931803418125</v>
      </c>
      <c r="L9" s="52">
        <f t="shared" si="3"/>
        <v>2.211931803418125</v>
      </c>
      <c r="M9" s="52">
        <f t="shared" si="4"/>
        <v>2.8729259990504836</v>
      </c>
      <c r="N9" s="53">
        <f t="shared" si="5"/>
        <v>29.88311821417444</v>
      </c>
    </row>
    <row r="10" spans="1:14" ht="12.75">
      <c r="A10" s="54" t="s">
        <v>61</v>
      </c>
      <c r="B10" s="85">
        <v>8112090</v>
      </c>
      <c r="C10" s="37">
        <v>2715956</v>
      </c>
      <c r="D10" s="38">
        <v>2715956</v>
      </c>
      <c r="E10" s="38">
        <v>2274967</v>
      </c>
      <c r="F10" s="39">
        <f t="shared" si="0"/>
        <v>-16.236971438418003</v>
      </c>
      <c r="G10" s="37">
        <v>6048531</v>
      </c>
      <c r="H10" s="38">
        <v>6048531</v>
      </c>
      <c r="I10" s="38">
        <v>6887570</v>
      </c>
      <c r="J10" s="39">
        <f t="shared" si="1"/>
        <v>13.871781429242901</v>
      </c>
      <c r="K10" s="52">
        <f t="shared" si="2"/>
        <v>2.2270357104459717</v>
      </c>
      <c r="L10" s="52">
        <f t="shared" si="3"/>
        <v>2.2270357104459717</v>
      </c>
      <c r="M10" s="52">
        <f t="shared" si="4"/>
        <v>3.0275472127727565</v>
      </c>
      <c r="N10" s="53">
        <f t="shared" si="5"/>
        <v>35.945157887319176</v>
      </c>
    </row>
    <row r="11" spans="1:14" ht="12.75">
      <c r="A11" s="54" t="s">
        <v>62</v>
      </c>
      <c r="B11" s="85">
        <v>7104000</v>
      </c>
      <c r="C11" s="37">
        <v>3857350</v>
      </c>
      <c r="D11" s="38">
        <v>3857350</v>
      </c>
      <c r="E11" s="38">
        <v>4656885</v>
      </c>
      <c r="F11" s="39">
        <f t="shared" si="0"/>
        <v>20.72757203779798</v>
      </c>
      <c r="G11" s="37">
        <v>5428897</v>
      </c>
      <c r="H11" s="38">
        <v>5428897</v>
      </c>
      <c r="I11" s="38">
        <v>6196132</v>
      </c>
      <c r="J11" s="39">
        <f t="shared" si="1"/>
        <v>14.132428741970982</v>
      </c>
      <c r="K11" s="52">
        <f t="shared" si="2"/>
        <v>1.4074162313505385</v>
      </c>
      <c r="L11" s="52">
        <f t="shared" si="3"/>
        <v>1.4074162313505385</v>
      </c>
      <c r="M11" s="52">
        <f t="shared" si="4"/>
        <v>1.330531460407547</v>
      </c>
      <c r="N11" s="53">
        <f t="shared" si="5"/>
        <v>-5.462831053839256</v>
      </c>
    </row>
    <row r="12" spans="1:14" ht="12.75">
      <c r="A12" s="54" t="s">
        <v>59</v>
      </c>
      <c r="B12" s="85">
        <v>7109000</v>
      </c>
      <c r="C12" s="37">
        <v>2847779</v>
      </c>
      <c r="D12" s="38">
        <v>2847779</v>
      </c>
      <c r="E12" s="38">
        <v>2880616</v>
      </c>
      <c r="F12" s="39">
        <f t="shared" si="0"/>
        <v>1.1530740271629147</v>
      </c>
      <c r="G12" s="37">
        <v>6238486</v>
      </c>
      <c r="H12" s="38">
        <v>6238486</v>
      </c>
      <c r="I12" s="38">
        <v>6056964</v>
      </c>
      <c r="J12" s="39">
        <f t="shared" si="1"/>
        <v>-2.909712388550678</v>
      </c>
      <c r="K12" s="52">
        <f t="shared" si="2"/>
        <v>2.1906496255502974</v>
      </c>
      <c r="L12" s="52">
        <f t="shared" si="3"/>
        <v>2.1906496255502974</v>
      </c>
      <c r="M12" s="52">
        <f t="shared" si="4"/>
        <v>2.1026627637977433</v>
      </c>
      <c r="N12" s="53">
        <f t="shared" si="5"/>
        <v>-4.016473502943285</v>
      </c>
    </row>
    <row r="13" spans="1:14" ht="12.75">
      <c r="A13" s="54" t="s">
        <v>63</v>
      </c>
      <c r="B13" s="85">
        <v>7108090</v>
      </c>
      <c r="C13" s="37">
        <v>2480691</v>
      </c>
      <c r="D13" s="38">
        <v>2480691</v>
      </c>
      <c r="E13" s="38">
        <v>2899570</v>
      </c>
      <c r="F13" s="39">
        <f t="shared" si="0"/>
        <v>16.88557744596162</v>
      </c>
      <c r="G13" s="37">
        <v>4621802</v>
      </c>
      <c r="H13" s="38">
        <v>4621802</v>
      </c>
      <c r="I13" s="38">
        <v>5927122</v>
      </c>
      <c r="J13" s="39">
        <f t="shared" si="1"/>
        <v>28.24266379217457</v>
      </c>
      <c r="K13" s="52">
        <f t="shared" si="2"/>
        <v>1.8631107219722247</v>
      </c>
      <c r="L13" s="52">
        <f t="shared" si="3"/>
        <v>1.8631107219722247</v>
      </c>
      <c r="M13" s="52">
        <f t="shared" si="4"/>
        <v>2.0441382687777843</v>
      </c>
      <c r="N13" s="53">
        <f t="shared" si="5"/>
        <v>9.716413773515843</v>
      </c>
    </row>
    <row r="14" spans="1:14" ht="12.75">
      <c r="A14" s="54" t="s">
        <v>60</v>
      </c>
      <c r="B14" s="85">
        <v>7108030</v>
      </c>
      <c r="C14" s="37">
        <v>4665112</v>
      </c>
      <c r="D14" s="38">
        <v>4665112</v>
      </c>
      <c r="E14" s="38">
        <v>4064442</v>
      </c>
      <c r="F14" s="39">
        <f t="shared" si="0"/>
        <v>-12.87578947729443</v>
      </c>
      <c r="G14" s="37">
        <v>6065095</v>
      </c>
      <c r="H14" s="38">
        <v>6065095</v>
      </c>
      <c r="I14" s="38">
        <v>4956127</v>
      </c>
      <c r="J14" s="39">
        <f t="shared" si="1"/>
        <v>-18.284429180416794</v>
      </c>
      <c r="K14" s="52">
        <f t="shared" si="2"/>
        <v>1.3000963320923484</v>
      </c>
      <c r="L14" s="52">
        <f t="shared" si="3"/>
        <v>1.3000963320923484</v>
      </c>
      <c r="M14" s="52">
        <f t="shared" si="4"/>
        <v>1.2193868186580101</v>
      </c>
      <c r="N14" s="53">
        <f t="shared" si="5"/>
        <v>-6.207964090202922</v>
      </c>
    </row>
    <row r="15" spans="1:14" ht="12.75">
      <c r="A15" s="54" t="s">
        <v>64</v>
      </c>
      <c r="B15" s="85">
        <v>8119040</v>
      </c>
      <c r="C15" s="37">
        <v>2802329</v>
      </c>
      <c r="D15" s="38">
        <v>2802329</v>
      </c>
      <c r="E15" s="38">
        <v>3505102</v>
      </c>
      <c r="F15" s="39">
        <f t="shared" si="0"/>
        <v>25.078176045710542</v>
      </c>
      <c r="G15" s="37">
        <v>3495540</v>
      </c>
      <c r="H15" s="38">
        <v>3495540</v>
      </c>
      <c r="I15" s="38">
        <v>4424821</v>
      </c>
      <c r="J15" s="39">
        <f t="shared" si="1"/>
        <v>26.584762297098585</v>
      </c>
      <c r="K15" s="52">
        <f t="shared" si="2"/>
        <v>1.247369598644556</v>
      </c>
      <c r="L15" s="52">
        <f t="shared" si="3"/>
        <v>1.247369598644556</v>
      </c>
      <c r="M15" s="52">
        <f t="shared" si="4"/>
        <v>1.262394361134141</v>
      </c>
      <c r="N15" s="53">
        <f t="shared" si="5"/>
        <v>1.2045156869232354</v>
      </c>
    </row>
    <row r="16" spans="1:14" ht="12.75">
      <c r="A16" s="54" t="s">
        <v>65</v>
      </c>
      <c r="B16" s="85">
        <v>8119060</v>
      </c>
      <c r="C16" s="37">
        <v>3143502</v>
      </c>
      <c r="D16" s="38">
        <v>3143502</v>
      </c>
      <c r="E16" s="38">
        <v>2905506</v>
      </c>
      <c r="F16" s="39">
        <f t="shared" si="0"/>
        <v>-7.571046558901506</v>
      </c>
      <c r="G16" s="37">
        <v>3389821</v>
      </c>
      <c r="H16" s="38">
        <v>3389821</v>
      </c>
      <c r="I16" s="38">
        <v>3724345</v>
      </c>
      <c r="J16" s="39">
        <f t="shared" si="1"/>
        <v>9.868485681102346</v>
      </c>
      <c r="K16" s="52">
        <f t="shared" si="2"/>
        <v>1.078358149605122</v>
      </c>
      <c r="L16" s="52">
        <f t="shared" si="3"/>
        <v>1.078358149605122</v>
      </c>
      <c r="M16" s="52">
        <f t="shared" si="4"/>
        <v>1.2818232005027697</v>
      </c>
      <c r="N16" s="53">
        <f t="shared" si="5"/>
        <v>18.86804036044549</v>
      </c>
    </row>
    <row r="17" spans="1:14" ht="12.75">
      <c r="A17" s="54" t="s">
        <v>66</v>
      </c>
      <c r="B17" s="85">
        <v>7102100</v>
      </c>
      <c r="C17" s="37">
        <v>1846364</v>
      </c>
      <c r="D17" s="38">
        <v>1846364</v>
      </c>
      <c r="E17" s="38">
        <v>2126622</v>
      </c>
      <c r="F17" s="39">
        <f t="shared" si="0"/>
        <v>15.1789138003124</v>
      </c>
      <c r="G17" s="37">
        <v>2467533</v>
      </c>
      <c r="H17" s="38">
        <v>2467533</v>
      </c>
      <c r="I17" s="38">
        <v>2981899</v>
      </c>
      <c r="J17" s="39">
        <f t="shared" si="1"/>
        <v>20.845354449160357</v>
      </c>
      <c r="K17" s="52">
        <f t="shared" si="2"/>
        <v>1.3364282449181202</v>
      </c>
      <c r="L17" s="52">
        <f t="shared" si="3"/>
        <v>1.3364282449181202</v>
      </c>
      <c r="M17" s="52">
        <f t="shared" si="4"/>
        <v>1.4021763153019202</v>
      </c>
      <c r="N17" s="53">
        <f t="shared" si="5"/>
        <v>4.919685784389283</v>
      </c>
    </row>
    <row r="18" spans="1:14" ht="12.75">
      <c r="A18" s="54" t="s">
        <v>67</v>
      </c>
      <c r="B18" s="85">
        <v>7102910</v>
      </c>
      <c r="C18" s="37">
        <v>630959</v>
      </c>
      <c r="D18" s="38">
        <v>630959</v>
      </c>
      <c r="E18" s="38">
        <v>546988</v>
      </c>
      <c r="F18" s="39">
        <f t="shared" si="0"/>
        <v>-13.308471707353409</v>
      </c>
      <c r="G18" s="37">
        <v>1620579</v>
      </c>
      <c r="H18" s="38">
        <v>1620579</v>
      </c>
      <c r="I18" s="38">
        <v>1289344</v>
      </c>
      <c r="J18" s="39">
        <f t="shared" si="1"/>
        <v>-20.439299781127605</v>
      </c>
      <c r="K18" s="52">
        <f t="shared" si="2"/>
        <v>2.568437885821424</v>
      </c>
      <c r="L18" s="52">
        <f t="shared" si="3"/>
        <v>2.568437885821424</v>
      </c>
      <c r="M18" s="52">
        <f t="shared" si="4"/>
        <v>2.3571705412184545</v>
      </c>
      <c r="N18" s="53">
        <f t="shared" si="5"/>
        <v>-8.225518933871479</v>
      </c>
    </row>
    <row r="19" spans="1:14" ht="12.75">
      <c r="A19" s="54" t="s">
        <v>68</v>
      </c>
      <c r="B19" s="85">
        <v>8119020</v>
      </c>
      <c r="C19" s="37">
        <v>384393</v>
      </c>
      <c r="D19" s="38">
        <v>384393</v>
      </c>
      <c r="E19" s="38">
        <v>381000</v>
      </c>
      <c r="F19" s="39">
        <f t="shared" si="0"/>
        <v>-0.8826903715728474</v>
      </c>
      <c r="G19" s="37">
        <v>785013</v>
      </c>
      <c r="H19" s="38">
        <v>785013</v>
      </c>
      <c r="I19" s="38">
        <v>859178</v>
      </c>
      <c r="J19" s="39">
        <f t="shared" si="1"/>
        <v>9.447614243331003</v>
      </c>
      <c r="K19" s="52">
        <f t="shared" si="2"/>
        <v>2.042214608486627</v>
      </c>
      <c r="L19" s="52">
        <f t="shared" si="3"/>
        <v>2.042214608486627</v>
      </c>
      <c r="M19" s="52">
        <f t="shared" si="4"/>
        <v>2.2550603674540683</v>
      </c>
      <c r="N19" s="53">
        <f t="shared" si="5"/>
        <v>10.422301264663346</v>
      </c>
    </row>
    <row r="20" spans="1:14" ht="12.75">
      <c r="A20" s="54" t="s">
        <v>69</v>
      </c>
      <c r="B20" s="85">
        <v>8119030</v>
      </c>
      <c r="C20" s="37">
        <v>206386</v>
      </c>
      <c r="D20" s="38">
        <v>206386</v>
      </c>
      <c r="E20" s="38">
        <v>521925</v>
      </c>
      <c r="F20" s="39">
        <f t="shared" si="0"/>
        <v>152.88779277664185</v>
      </c>
      <c r="G20" s="37">
        <v>323115</v>
      </c>
      <c r="H20" s="38">
        <v>323115</v>
      </c>
      <c r="I20" s="38">
        <v>842235</v>
      </c>
      <c r="J20" s="39">
        <f t="shared" si="1"/>
        <v>160.66106494591708</v>
      </c>
      <c r="K20" s="52">
        <f t="shared" si="2"/>
        <v>1.5655858440010466</v>
      </c>
      <c r="L20" s="52">
        <f t="shared" si="3"/>
        <v>1.5655858440010466</v>
      </c>
      <c r="M20" s="52">
        <f t="shared" si="4"/>
        <v>1.6137088662164103</v>
      </c>
      <c r="N20" s="53">
        <f t="shared" si="5"/>
        <v>3.0738028450985055</v>
      </c>
    </row>
    <row r="21" spans="1:14" ht="12.75">
      <c r="A21" s="54" t="s">
        <v>70</v>
      </c>
      <c r="B21" s="85">
        <v>7103000</v>
      </c>
      <c r="C21" s="37">
        <v>117940</v>
      </c>
      <c r="D21" s="38">
        <v>117940</v>
      </c>
      <c r="E21" s="38">
        <v>175276</v>
      </c>
      <c r="F21" s="39">
        <f t="shared" si="0"/>
        <v>48.614549771070024</v>
      </c>
      <c r="G21" s="37">
        <v>228307</v>
      </c>
      <c r="H21" s="38">
        <v>228307</v>
      </c>
      <c r="I21" s="38">
        <v>349366</v>
      </c>
      <c r="J21" s="39">
        <f t="shared" si="1"/>
        <v>53.02465539821382</v>
      </c>
      <c r="K21" s="52">
        <f t="shared" si="2"/>
        <v>1.9357893844327625</v>
      </c>
      <c r="L21" s="52">
        <f t="shared" si="3"/>
        <v>1.9357893844327625</v>
      </c>
      <c r="M21" s="52">
        <f t="shared" si="4"/>
        <v>1.9932335288345238</v>
      </c>
      <c r="N21" s="53">
        <f t="shared" si="5"/>
        <v>2.9674790482743463</v>
      </c>
    </row>
    <row r="22" spans="1:14" ht="12.75">
      <c r="A22" s="54" t="s">
        <v>71</v>
      </c>
      <c r="B22" s="85">
        <v>7108020</v>
      </c>
      <c r="C22" s="37">
        <v>113042</v>
      </c>
      <c r="D22" s="38">
        <v>113042</v>
      </c>
      <c r="E22" s="38">
        <v>88404</v>
      </c>
      <c r="F22" s="39">
        <f t="shared" si="0"/>
        <v>-21.795438863431293</v>
      </c>
      <c r="G22" s="37">
        <v>209721</v>
      </c>
      <c r="H22" s="38">
        <v>209721</v>
      </c>
      <c r="I22" s="38">
        <v>160105</v>
      </c>
      <c r="J22" s="39">
        <f t="shared" si="1"/>
        <v>-23.65809813990969</v>
      </c>
      <c r="K22" s="52">
        <f t="shared" si="2"/>
        <v>1.8552484917110454</v>
      </c>
      <c r="L22" s="52">
        <f t="shared" si="3"/>
        <v>1.8552484917110454</v>
      </c>
      <c r="M22" s="52">
        <f t="shared" si="4"/>
        <v>1.811060585493869</v>
      </c>
      <c r="N22" s="53">
        <f t="shared" si="5"/>
        <v>-2.3817783124255865</v>
      </c>
    </row>
    <row r="23" spans="1:14" ht="12.75">
      <c r="A23" s="54" t="s">
        <v>72</v>
      </c>
      <c r="B23" s="85">
        <v>8119050</v>
      </c>
      <c r="C23" s="37">
        <v>93704</v>
      </c>
      <c r="D23" s="38">
        <v>93704</v>
      </c>
      <c r="E23" s="38">
        <v>138275</v>
      </c>
      <c r="F23" s="39">
        <f t="shared" si="0"/>
        <v>47.565738922564684</v>
      </c>
      <c r="G23" s="37">
        <v>122147</v>
      </c>
      <c r="H23" s="38">
        <v>122147</v>
      </c>
      <c r="I23" s="38">
        <v>138069</v>
      </c>
      <c r="J23" s="39">
        <f t="shared" si="1"/>
        <v>13.035113428901246</v>
      </c>
      <c r="K23" s="52">
        <f t="shared" si="2"/>
        <v>1.3035409374199607</v>
      </c>
      <c r="L23" s="52">
        <f t="shared" si="3"/>
        <v>1.3035409374199607</v>
      </c>
      <c r="M23" s="52">
        <f t="shared" si="4"/>
        <v>0.9985102151509673</v>
      </c>
      <c r="N23" s="53">
        <f t="shared" si="5"/>
        <v>-23.400164391670497</v>
      </c>
    </row>
    <row r="24" spans="1:14" ht="12.75">
      <c r="A24" s="54" t="s">
        <v>74</v>
      </c>
      <c r="B24" s="85">
        <v>7108010</v>
      </c>
      <c r="C24" s="37">
        <v>36385</v>
      </c>
      <c r="D24" s="38">
        <v>36385</v>
      </c>
      <c r="E24" s="38">
        <v>38296</v>
      </c>
      <c r="F24" s="39">
        <f t="shared" si="0"/>
        <v>5.252164353442357</v>
      </c>
      <c r="G24" s="37">
        <v>58805</v>
      </c>
      <c r="H24" s="38">
        <v>58805</v>
      </c>
      <c r="I24" s="38">
        <v>68401</v>
      </c>
      <c r="J24" s="39">
        <f t="shared" si="1"/>
        <v>16.318340277187303</v>
      </c>
      <c r="K24" s="52">
        <f t="shared" si="2"/>
        <v>1.6161879895561357</v>
      </c>
      <c r="L24" s="52">
        <f t="shared" si="3"/>
        <v>1.6161879895561357</v>
      </c>
      <c r="M24" s="52">
        <f t="shared" si="4"/>
        <v>1.7861134322122414</v>
      </c>
      <c r="N24" s="53">
        <f t="shared" si="5"/>
        <v>10.513965191807518</v>
      </c>
    </row>
    <row r="25" spans="1:14" ht="12.75">
      <c r="A25" s="54" t="s">
        <v>73</v>
      </c>
      <c r="B25" s="85">
        <v>7102200</v>
      </c>
      <c r="C25" s="37">
        <v>44645</v>
      </c>
      <c r="D25" s="38">
        <v>44645</v>
      </c>
      <c r="E25" s="38">
        <v>47941</v>
      </c>
      <c r="F25" s="39">
        <f t="shared" si="0"/>
        <v>7.382685631089703</v>
      </c>
      <c r="G25" s="37">
        <v>62776</v>
      </c>
      <c r="H25" s="38">
        <v>62776</v>
      </c>
      <c r="I25" s="38">
        <v>66757</v>
      </c>
      <c r="J25" s="39">
        <f t="shared" si="1"/>
        <v>6.341595514209253</v>
      </c>
      <c r="K25" s="52">
        <f t="shared" si="2"/>
        <v>1.4061149064844887</v>
      </c>
      <c r="L25" s="52">
        <f t="shared" si="3"/>
        <v>1.4061149064844887</v>
      </c>
      <c r="M25" s="52">
        <f t="shared" si="4"/>
        <v>1.3924824263156796</v>
      </c>
      <c r="N25" s="53">
        <f t="shared" si="5"/>
        <v>-0.969513949815981</v>
      </c>
    </row>
    <row r="26" spans="1:14" ht="12.75">
      <c r="A26" s="54" t="s">
        <v>76</v>
      </c>
      <c r="B26" s="85">
        <v>7101000</v>
      </c>
      <c r="C26" s="37">
        <v>1000</v>
      </c>
      <c r="D26" s="38">
        <v>1000</v>
      </c>
      <c r="E26" s="38">
        <v>36996</v>
      </c>
      <c r="F26" s="39">
        <f t="shared" si="0"/>
        <v>3599.6000000000004</v>
      </c>
      <c r="G26" s="37">
        <v>1633</v>
      </c>
      <c r="H26" s="38">
        <v>1633</v>
      </c>
      <c r="I26" s="38">
        <v>49059</v>
      </c>
      <c r="J26" s="39">
        <f t="shared" si="1"/>
        <v>2904.225352112676</v>
      </c>
      <c r="K26" s="52">
        <f t="shared" si="2"/>
        <v>1.633</v>
      </c>
      <c r="L26" s="52">
        <f t="shared" si="3"/>
        <v>1.633</v>
      </c>
      <c r="M26" s="52">
        <f t="shared" si="4"/>
        <v>1.3260622770029193</v>
      </c>
      <c r="N26" s="53">
        <f t="shared" si="5"/>
        <v>-18.79594139602454</v>
      </c>
    </row>
    <row r="27" spans="1:14" ht="12.75">
      <c r="A27" s="54" t="s">
        <v>75</v>
      </c>
      <c r="B27" s="86">
        <v>7102990</v>
      </c>
      <c r="C27" s="37">
        <v>18000</v>
      </c>
      <c r="D27" s="38">
        <v>18000</v>
      </c>
      <c r="E27" s="38">
        <v>6000</v>
      </c>
      <c r="F27" s="39">
        <f t="shared" si="0"/>
        <v>-66.66666666666667</v>
      </c>
      <c r="G27" s="37">
        <v>32940</v>
      </c>
      <c r="H27" s="38">
        <v>32940</v>
      </c>
      <c r="I27" s="38">
        <v>10980</v>
      </c>
      <c r="J27" s="39">
        <f t="shared" si="1"/>
        <v>-66.66666666666667</v>
      </c>
      <c r="K27" s="52">
        <f t="shared" si="2"/>
        <v>1.83</v>
      </c>
      <c r="L27" s="52">
        <f t="shared" si="3"/>
        <v>1.83</v>
      </c>
      <c r="M27" s="52">
        <f t="shared" si="4"/>
        <v>1.83</v>
      </c>
      <c r="N27" s="53">
        <f t="shared" si="5"/>
        <v>0</v>
      </c>
    </row>
    <row r="28" spans="1:14" ht="12.75">
      <c r="A28" s="50" t="s">
        <v>46</v>
      </c>
      <c r="B28" s="57"/>
      <c r="C28" s="40">
        <v>127615009</v>
      </c>
      <c r="D28" s="41">
        <v>127615009</v>
      </c>
      <c r="E28" s="41">
        <v>148092541</v>
      </c>
      <c r="F28" s="42">
        <f t="shared" si="0"/>
        <v>16.04633511407738</v>
      </c>
      <c r="G28" s="40">
        <v>272430403</v>
      </c>
      <c r="H28" s="41">
        <v>272430403</v>
      </c>
      <c r="I28" s="41">
        <v>372286718</v>
      </c>
      <c r="J28" s="42">
        <f t="shared" si="1"/>
        <v>36.65388073444946</v>
      </c>
      <c r="K28" s="139">
        <f t="shared" si="2"/>
        <v>2.134783401535473</v>
      </c>
      <c r="L28" s="72">
        <f t="shared" si="3"/>
        <v>2.134783401535473</v>
      </c>
      <c r="M28" s="72">
        <f t="shared" si="4"/>
        <v>2.513878926555795</v>
      </c>
      <c r="N28" s="42">
        <f t="shared" si="5"/>
        <v>17.75803225505932</v>
      </c>
    </row>
    <row r="29" spans="1:14" ht="12.75">
      <c r="A29" s="208" t="s">
        <v>263</v>
      </c>
      <c r="B29" s="209"/>
      <c r="C29" s="210"/>
      <c r="D29" s="210"/>
      <c r="E29" s="210"/>
      <c r="F29" s="210"/>
      <c r="G29" s="210"/>
      <c r="H29" s="210"/>
      <c r="I29" s="210"/>
      <c r="J29" s="210"/>
      <c r="K29" s="210"/>
      <c r="L29" s="210"/>
      <c r="M29" s="210"/>
      <c r="N29" s="211"/>
    </row>
  </sheetData>
  <sheetProtection/>
  <mergeCells count="7">
    <mergeCell ref="A29:N29"/>
    <mergeCell ref="A1:N1"/>
    <mergeCell ref="A2:A3"/>
    <mergeCell ref="B2:B3"/>
    <mergeCell ref="C2:F2"/>
    <mergeCell ref="G2:J2"/>
    <mergeCell ref="K2:N2"/>
  </mergeCells>
  <printOptions/>
  <pageMargins left="0.7086614173228347" right="0.7086614173228347" top="0.7480314960629921" bottom="0.7480314960629921" header="0.31496062992125984" footer="0.31496062992125984"/>
  <pageSetup fitToHeight="1" fitToWidth="1" horizontalDpi="600" verticalDpi="600" orientation="landscape" scale="75"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28">
      <selection activeCell="T42" sqref="T42"/>
    </sheetView>
  </sheetViews>
  <sheetFormatPr defaultColWidth="11.421875" defaultRowHeight="15"/>
  <cols>
    <col min="1" max="1" width="43.8515625" style="69" customWidth="1"/>
    <col min="2" max="2" width="9.8515625" style="49" customWidth="1"/>
    <col min="3" max="5" width="11.00390625" style="49" customWidth="1"/>
    <col min="6" max="6" width="7.8515625" style="49" customWidth="1"/>
    <col min="7" max="9" width="11.00390625" style="49" customWidth="1"/>
    <col min="10" max="10" width="7.8515625" style="49" customWidth="1"/>
    <col min="11" max="13" width="7.421875" style="49" customWidth="1"/>
    <col min="14" max="14" width="7.8515625" style="49" customWidth="1"/>
    <col min="15" max="16384" width="11.421875" style="49" customWidth="1"/>
  </cols>
  <sheetData>
    <row r="1" spans="1:14" ht="12.75">
      <c r="A1" s="198" t="s">
        <v>77</v>
      </c>
      <c r="B1" s="199"/>
      <c r="C1" s="199"/>
      <c r="D1" s="199"/>
      <c r="E1" s="199"/>
      <c r="F1" s="199"/>
      <c r="G1" s="199"/>
      <c r="H1" s="199"/>
      <c r="I1" s="199"/>
      <c r="J1" s="199"/>
      <c r="K1" s="199"/>
      <c r="L1" s="199"/>
      <c r="M1" s="199"/>
      <c r="N1" s="200"/>
    </row>
    <row r="2" spans="1:14" ht="12.75">
      <c r="A2" s="230" t="s">
        <v>50</v>
      </c>
      <c r="B2" s="214" t="s">
        <v>51</v>
      </c>
      <c r="C2" s="202" t="s">
        <v>38</v>
      </c>
      <c r="D2" s="202"/>
      <c r="E2" s="202"/>
      <c r="F2" s="202"/>
      <c r="G2" s="202" t="s">
        <v>39</v>
      </c>
      <c r="H2" s="202"/>
      <c r="I2" s="202"/>
      <c r="J2" s="202"/>
      <c r="K2" s="202" t="s">
        <v>52</v>
      </c>
      <c r="L2" s="202"/>
      <c r="M2" s="202"/>
      <c r="N2" s="202"/>
    </row>
    <row r="3" spans="1:14" ht="25.5">
      <c r="A3" s="231"/>
      <c r="B3" s="215"/>
      <c r="C3" s="178">
        <v>2010</v>
      </c>
      <c r="D3" s="32" t="s">
        <v>260</v>
      </c>
      <c r="E3" s="32" t="s">
        <v>261</v>
      </c>
      <c r="F3" s="181" t="s">
        <v>264</v>
      </c>
      <c r="G3" s="178">
        <v>2010</v>
      </c>
      <c r="H3" s="32" t="s">
        <v>260</v>
      </c>
      <c r="I3" s="32" t="s">
        <v>261</v>
      </c>
      <c r="J3" s="180" t="s">
        <v>264</v>
      </c>
      <c r="K3" s="182">
        <v>2010</v>
      </c>
      <c r="L3" s="32" t="s">
        <v>260</v>
      </c>
      <c r="M3" s="32" t="s">
        <v>261</v>
      </c>
      <c r="N3" s="179" t="s">
        <v>264</v>
      </c>
    </row>
    <row r="4" spans="1:14" ht="15" customHeight="1">
      <c r="A4" s="93" t="s">
        <v>79</v>
      </c>
      <c r="B4" s="96">
        <v>20079990</v>
      </c>
      <c r="C4" s="73">
        <v>82905003</v>
      </c>
      <c r="D4" s="74">
        <v>82905003</v>
      </c>
      <c r="E4" s="74">
        <v>99441003</v>
      </c>
      <c r="F4" s="60">
        <f>IF(D4=0,"--",100*(E4/D4-1))</f>
        <v>19.94572028421493</v>
      </c>
      <c r="G4" s="77">
        <v>67617350</v>
      </c>
      <c r="H4" s="77">
        <v>67617350</v>
      </c>
      <c r="I4" s="77">
        <v>99070577</v>
      </c>
      <c r="J4" s="177">
        <f>IF(H4=0,"--",100*(I4/H4-1))</f>
        <v>46.51650353052879</v>
      </c>
      <c r="K4" s="61">
        <f>IF(C4=0,"--",G4/C4)</f>
        <v>0.8156003564706463</v>
      </c>
      <c r="L4" s="62">
        <f>IF(D4=0,"--",H4/D4)</f>
        <v>0.8156003564706463</v>
      </c>
      <c r="M4" s="62">
        <f aca="true" t="shared" si="0" ref="M4:M67">IF(E4=0,"--",I4/E4)</f>
        <v>0.9962749168972079</v>
      </c>
      <c r="N4" s="63">
        <f>100*(M4/L4-1)</f>
        <v>22.15233956105611</v>
      </c>
    </row>
    <row r="5" spans="1:14" ht="15" customHeight="1">
      <c r="A5" s="229" t="s">
        <v>171</v>
      </c>
      <c r="B5" s="85">
        <v>20029011</v>
      </c>
      <c r="C5" s="221">
        <v>90440318</v>
      </c>
      <c r="D5" s="220">
        <v>90440318</v>
      </c>
      <c r="E5" s="220">
        <v>91659469</v>
      </c>
      <c r="F5" s="219">
        <f aca="true" t="shared" si="1" ref="F5:F68">IF(D5=0,"--",100*(E5/D5-1))</f>
        <v>1.3480171531462304</v>
      </c>
      <c r="G5" s="228">
        <v>94617193</v>
      </c>
      <c r="H5" s="228">
        <v>94617193</v>
      </c>
      <c r="I5" s="228">
        <v>91863586</v>
      </c>
      <c r="J5" s="219">
        <f aca="true" t="shared" si="2" ref="J5:J68">IF(H5=0,"--",100*(I5/H5-1))</f>
        <v>-2.910260717626656</v>
      </c>
      <c r="K5" s="227">
        <f aca="true" t="shared" si="3" ref="K5:K68">IF(C5=0,"--",G5/C5)</f>
        <v>1.0461837717111964</v>
      </c>
      <c r="L5" s="226">
        <f aca="true" t="shared" si="4" ref="L5:L36">IF(D5=0,"--",H5/D5)</f>
        <v>1.0461837717111964</v>
      </c>
      <c r="M5" s="226">
        <f t="shared" si="0"/>
        <v>1.0022269057657316</v>
      </c>
      <c r="N5" s="225">
        <f aca="true" t="shared" si="5" ref="N5:N66">100*(M5/L5-1)</f>
        <v>-4.201639055590256</v>
      </c>
    </row>
    <row r="6" spans="1:14" ht="12.75">
      <c r="A6" s="229"/>
      <c r="B6" s="85">
        <v>20029012</v>
      </c>
      <c r="C6" s="221"/>
      <c r="D6" s="220"/>
      <c r="E6" s="220"/>
      <c r="F6" s="219" t="str">
        <f t="shared" si="1"/>
        <v>--</v>
      </c>
      <c r="G6" s="228"/>
      <c r="H6" s="228"/>
      <c r="I6" s="228"/>
      <c r="J6" s="219" t="str">
        <f t="shared" si="2"/>
        <v>--</v>
      </c>
      <c r="K6" s="227" t="str">
        <f t="shared" si="3"/>
        <v>--</v>
      </c>
      <c r="L6" s="226" t="str">
        <f t="shared" si="4"/>
        <v>--</v>
      </c>
      <c r="M6" s="226" t="str">
        <f t="shared" si="0"/>
        <v>--</v>
      </c>
      <c r="N6" s="225" t="e">
        <f t="shared" si="5"/>
        <v>#VALUE!</v>
      </c>
    </row>
    <row r="7" spans="1:14" ht="12.75">
      <c r="A7" s="229"/>
      <c r="B7" s="85">
        <v>20029019</v>
      </c>
      <c r="C7" s="221"/>
      <c r="D7" s="220"/>
      <c r="E7" s="220"/>
      <c r="F7" s="219" t="str">
        <f t="shared" si="1"/>
        <v>--</v>
      </c>
      <c r="G7" s="228"/>
      <c r="H7" s="228"/>
      <c r="I7" s="228"/>
      <c r="J7" s="219" t="str">
        <f t="shared" si="2"/>
        <v>--</v>
      </c>
      <c r="K7" s="227" t="str">
        <f t="shared" si="3"/>
        <v>--</v>
      </c>
      <c r="L7" s="226" t="str">
        <f t="shared" si="4"/>
        <v>--</v>
      </c>
      <c r="M7" s="226" t="str">
        <f t="shared" si="0"/>
        <v>--</v>
      </c>
      <c r="N7" s="225" t="e">
        <f t="shared" si="5"/>
        <v>#VALUE!</v>
      </c>
    </row>
    <row r="8" spans="1:14" ht="12.75">
      <c r="A8" s="94" t="s">
        <v>80</v>
      </c>
      <c r="B8" s="85">
        <v>20087011</v>
      </c>
      <c r="C8" s="65">
        <v>52846680</v>
      </c>
      <c r="D8" s="66">
        <v>52846680</v>
      </c>
      <c r="E8" s="66">
        <v>58763119</v>
      </c>
      <c r="F8" s="67">
        <f t="shared" si="1"/>
        <v>11.195479072668334</v>
      </c>
      <c r="G8" s="77">
        <v>57968639</v>
      </c>
      <c r="H8" s="77">
        <v>57968639</v>
      </c>
      <c r="I8" s="77">
        <v>74744705</v>
      </c>
      <c r="J8" s="67">
        <f t="shared" si="2"/>
        <v>28.939899727506102</v>
      </c>
      <c r="K8" s="64">
        <f t="shared" si="3"/>
        <v>1.0969211121682574</v>
      </c>
      <c r="L8" s="64">
        <f t="shared" si="4"/>
        <v>1.0969211121682574</v>
      </c>
      <c r="M8" s="64">
        <f t="shared" si="0"/>
        <v>1.2719662650990327</v>
      </c>
      <c r="N8" s="68">
        <f t="shared" si="5"/>
        <v>15.957861599068668</v>
      </c>
    </row>
    <row r="9" spans="1:14" ht="12.75">
      <c r="A9" s="94" t="s">
        <v>81</v>
      </c>
      <c r="B9" s="85">
        <v>20079911</v>
      </c>
      <c r="C9" s="65">
        <v>41057248</v>
      </c>
      <c r="D9" s="66">
        <v>41057248</v>
      </c>
      <c r="E9" s="66">
        <v>54775204</v>
      </c>
      <c r="F9" s="67">
        <f t="shared" si="1"/>
        <v>33.41177664903405</v>
      </c>
      <c r="G9" s="77">
        <v>35289819</v>
      </c>
      <c r="H9" s="77">
        <v>35289819</v>
      </c>
      <c r="I9" s="77">
        <v>58683489</v>
      </c>
      <c r="J9" s="67">
        <f t="shared" si="2"/>
        <v>66.29013880745605</v>
      </c>
      <c r="K9" s="64">
        <f t="shared" si="3"/>
        <v>0.8595271412248575</v>
      </c>
      <c r="L9" s="64">
        <f t="shared" si="4"/>
        <v>0.8595271412248575</v>
      </c>
      <c r="M9" s="64">
        <f t="shared" si="0"/>
        <v>1.0713513545289581</v>
      </c>
      <c r="N9" s="68">
        <f t="shared" si="5"/>
        <v>24.64427278029213</v>
      </c>
    </row>
    <row r="10" spans="1:14" ht="12.75">
      <c r="A10" s="94" t="s">
        <v>177</v>
      </c>
      <c r="B10" s="85">
        <v>20086011</v>
      </c>
      <c r="C10" s="65">
        <v>4095876</v>
      </c>
      <c r="D10" s="66">
        <v>4095876</v>
      </c>
      <c r="E10" s="66">
        <v>5258605</v>
      </c>
      <c r="F10" s="67">
        <f t="shared" si="1"/>
        <v>28.387797872787157</v>
      </c>
      <c r="G10" s="77">
        <v>10921889</v>
      </c>
      <c r="H10" s="77">
        <v>10921889</v>
      </c>
      <c r="I10" s="77">
        <v>15367620</v>
      </c>
      <c r="J10" s="67">
        <f t="shared" si="2"/>
        <v>40.70478101361403</v>
      </c>
      <c r="K10" s="64">
        <f t="shared" si="3"/>
        <v>2.6665575325034254</v>
      </c>
      <c r="L10" s="64">
        <f t="shared" si="4"/>
        <v>2.6665575325034254</v>
      </c>
      <c r="M10" s="64">
        <f t="shared" si="0"/>
        <v>2.9223758011868166</v>
      </c>
      <c r="N10" s="68">
        <f t="shared" si="5"/>
        <v>9.593577695780041</v>
      </c>
    </row>
    <row r="11" spans="1:14" ht="12.75">
      <c r="A11" s="94" t="s">
        <v>84</v>
      </c>
      <c r="B11" s="85">
        <v>20089200</v>
      </c>
      <c r="C11" s="65">
        <v>7059830</v>
      </c>
      <c r="D11" s="66">
        <v>7059830</v>
      </c>
      <c r="E11" s="66">
        <v>8791743</v>
      </c>
      <c r="F11" s="67">
        <f t="shared" si="1"/>
        <v>24.53193632141284</v>
      </c>
      <c r="G11" s="77">
        <v>9542353</v>
      </c>
      <c r="H11" s="77">
        <v>9542353</v>
      </c>
      <c r="I11" s="77">
        <v>13145021</v>
      </c>
      <c r="J11" s="67">
        <f t="shared" si="2"/>
        <v>37.754503527589044</v>
      </c>
      <c r="K11" s="64">
        <f t="shared" si="3"/>
        <v>1.3516406202415638</v>
      </c>
      <c r="L11" s="64">
        <f t="shared" si="4"/>
        <v>1.3516406202415638</v>
      </c>
      <c r="M11" s="64">
        <f t="shared" si="0"/>
        <v>1.4951552837702375</v>
      </c>
      <c r="N11" s="68">
        <f t="shared" si="5"/>
        <v>10.61781226307219</v>
      </c>
    </row>
    <row r="12" spans="1:14" ht="12.75">
      <c r="A12" s="94" t="s">
        <v>83</v>
      </c>
      <c r="B12" s="85">
        <v>20087019</v>
      </c>
      <c r="C12" s="65">
        <v>7428199</v>
      </c>
      <c r="D12" s="66">
        <v>7428199</v>
      </c>
      <c r="E12" s="66">
        <v>7550736</v>
      </c>
      <c r="F12" s="67">
        <f t="shared" si="1"/>
        <v>1.649619241487743</v>
      </c>
      <c r="G12" s="77">
        <v>12292806</v>
      </c>
      <c r="H12" s="77">
        <v>12292806</v>
      </c>
      <c r="I12" s="77">
        <v>12392100</v>
      </c>
      <c r="J12" s="67">
        <f t="shared" si="2"/>
        <v>0.8077407225006272</v>
      </c>
      <c r="K12" s="64">
        <f t="shared" si="3"/>
        <v>1.6548837746538563</v>
      </c>
      <c r="L12" s="64">
        <f t="shared" si="4"/>
        <v>1.6548837746538563</v>
      </c>
      <c r="M12" s="64">
        <f t="shared" si="0"/>
        <v>1.6411777606845213</v>
      </c>
      <c r="N12" s="68">
        <f t="shared" si="5"/>
        <v>-0.828216106729418</v>
      </c>
    </row>
    <row r="13" spans="1:14" ht="12.75">
      <c r="A13" s="94" t="s">
        <v>82</v>
      </c>
      <c r="B13" s="85">
        <v>20059990</v>
      </c>
      <c r="C13" s="65">
        <v>5954937</v>
      </c>
      <c r="D13" s="66">
        <v>5954937</v>
      </c>
      <c r="E13" s="66">
        <v>6012510</v>
      </c>
      <c r="F13" s="67">
        <f t="shared" si="1"/>
        <v>0.966811235786369</v>
      </c>
      <c r="G13" s="77">
        <v>13649581</v>
      </c>
      <c r="H13" s="77">
        <v>13649581</v>
      </c>
      <c r="I13" s="77">
        <v>12331226</v>
      </c>
      <c r="J13" s="67">
        <f t="shared" si="2"/>
        <v>-9.658574867609493</v>
      </c>
      <c r="K13" s="64">
        <f t="shared" si="3"/>
        <v>2.292145324123496</v>
      </c>
      <c r="L13" s="64">
        <f t="shared" si="4"/>
        <v>2.292145324123496</v>
      </c>
      <c r="M13" s="64">
        <f t="shared" si="0"/>
        <v>2.050928148144452</v>
      </c>
      <c r="N13" s="68">
        <f t="shared" si="5"/>
        <v>-10.523642346773288</v>
      </c>
    </row>
    <row r="14" spans="1:14" ht="12.75">
      <c r="A14" s="94" t="s">
        <v>89</v>
      </c>
      <c r="B14" s="85">
        <v>20089990</v>
      </c>
      <c r="C14" s="65">
        <v>1360885</v>
      </c>
      <c r="D14" s="66">
        <v>1360885</v>
      </c>
      <c r="E14" s="66">
        <v>3484973</v>
      </c>
      <c r="F14" s="67">
        <f t="shared" si="1"/>
        <v>156.08137351796807</v>
      </c>
      <c r="G14" s="77">
        <v>3262961</v>
      </c>
      <c r="H14" s="77">
        <v>3262961</v>
      </c>
      <c r="I14" s="77">
        <v>10642950</v>
      </c>
      <c r="J14" s="67">
        <f t="shared" si="2"/>
        <v>226.1746003093509</v>
      </c>
      <c r="K14" s="64">
        <f t="shared" si="3"/>
        <v>2.397675777159716</v>
      </c>
      <c r="L14" s="64">
        <f t="shared" si="4"/>
        <v>2.397675777159716</v>
      </c>
      <c r="M14" s="64">
        <f t="shared" si="0"/>
        <v>3.0539547939108855</v>
      </c>
      <c r="N14" s="68">
        <f t="shared" si="5"/>
        <v>27.371466275919797</v>
      </c>
    </row>
    <row r="15" spans="1:14" ht="12.75">
      <c r="A15" s="94" t="s">
        <v>85</v>
      </c>
      <c r="B15" s="85">
        <v>20081900</v>
      </c>
      <c r="C15" s="65">
        <v>1188537</v>
      </c>
      <c r="D15" s="66">
        <v>1188537</v>
      </c>
      <c r="E15" s="66">
        <v>1272613</v>
      </c>
      <c r="F15" s="67">
        <f t="shared" si="1"/>
        <v>7.073906828310772</v>
      </c>
      <c r="G15" s="77">
        <v>8721550</v>
      </c>
      <c r="H15" s="77">
        <v>8721550</v>
      </c>
      <c r="I15" s="77">
        <v>10129062</v>
      </c>
      <c r="J15" s="67">
        <f t="shared" si="2"/>
        <v>16.13832403643847</v>
      </c>
      <c r="K15" s="64">
        <f t="shared" si="3"/>
        <v>7.338055104721183</v>
      </c>
      <c r="L15" s="64">
        <f t="shared" si="4"/>
        <v>7.338055104721183</v>
      </c>
      <c r="M15" s="64">
        <f t="shared" si="0"/>
        <v>7.959263342430103</v>
      </c>
      <c r="N15" s="68">
        <f t="shared" si="5"/>
        <v>8.465570629324448</v>
      </c>
    </row>
    <row r="16" spans="1:14" ht="12.75">
      <c r="A16" s="94" t="s">
        <v>265</v>
      </c>
      <c r="B16" s="85">
        <v>7115100</v>
      </c>
      <c r="C16" s="65">
        <v>1674140</v>
      </c>
      <c r="D16" s="66">
        <v>1674140</v>
      </c>
      <c r="E16" s="66">
        <v>2738435</v>
      </c>
      <c r="F16" s="67">
        <f t="shared" si="1"/>
        <v>63.57264028098009</v>
      </c>
      <c r="G16" s="77">
        <v>4645229</v>
      </c>
      <c r="H16" s="77">
        <v>4645229</v>
      </c>
      <c r="I16" s="77">
        <v>9416067</v>
      </c>
      <c r="J16" s="67">
        <f t="shared" si="2"/>
        <v>102.70404322370328</v>
      </c>
      <c r="K16" s="64">
        <f t="shared" si="3"/>
        <v>2.774695664639755</v>
      </c>
      <c r="L16" s="64">
        <f t="shared" si="4"/>
        <v>2.774695664639755</v>
      </c>
      <c r="M16" s="64">
        <f t="shared" si="0"/>
        <v>3.438484754978665</v>
      </c>
      <c r="N16" s="68">
        <f t="shared" si="5"/>
        <v>23.92295121941206</v>
      </c>
    </row>
    <row r="17" spans="1:14" ht="12.75">
      <c r="A17" s="94" t="s">
        <v>232</v>
      </c>
      <c r="B17" s="85">
        <v>8121000</v>
      </c>
      <c r="C17" s="65">
        <v>2438340</v>
      </c>
      <c r="D17" s="66">
        <v>2438340</v>
      </c>
      <c r="E17" s="66">
        <v>3207804</v>
      </c>
      <c r="F17" s="67">
        <f t="shared" si="1"/>
        <v>31.556878860208172</v>
      </c>
      <c r="G17" s="77">
        <v>6387668</v>
      </c>
      <c r="H17" s="77">
        <v>6387668</v>
      </c>
      <c r="I17" s="77">
        <v>8118530</v>
      </c>
      <c r="J17" s="67">
        <f t="shared" si="2"/>
        <v>27.096931149208125</v>
      </c>
      <c r="K17" s="64">
        <f t="shared" si="3"/>
        <v>2.619678961916714</v>
      </c>
      <c r="L17" s="64">
        <f t="shared" si="4"/>
        <v>2.619678961916714</v>
      </c>
      <c r="M17" s="64">
        <f t="shared" si="0"/>
        <v>2.5308684695199584</v>
      </c>
      <c r="N17" s="68">
        <f t="shared" si="5"/>
        <v>-3.3901288550172715</v>
      </c>
    </row>
    <row r="18" spans="1:14" ht="12.75">
      <c r="A18" s="94" t="s">
        <v>86</v>
      </c>
      <c r="B18" s="85">
        <v>20019010</v>
      </c>
      <c r="C18" s="65">
        <v>2027127</v>
      </c>
      <c r="D18" s="66">
        <v>2027127</v>
      </c>
      <c r="E18" s="66">
        <v>1685927</v>
      </c>
      <c r="F18" s="67">
        <f t="shared" si="1"/>
        <v>-16.83170319373182</v>
      </c>
      <c r="G18" s="77">
        <v>5647260</v>
      </c>
      <c r="H18" s="77">
        <v>5647260</v>
      </c>
      <c r="I18" s="77">
        <v>5565074</v>
      </c>
      <c r="J18" s="67">
        <f t="shared" si="2"/>
        <v>-1.4553252373717518</v>
      </c>
      <c r="K18" s="64">
        <f t="shared" si="3"/>
        <v>2.785844202163949</v>
      </c>
      <c r="L18" s="64">
        <f t="shared" si="4"/>
        <v>2.785844202163949</v>
      </c>
      <c r="M18" s="64">
        <f t="shared" si="0"/>
        <v>3.3008985561059285</v>
      </c>
      <c r="N18" s="68">
        <f t="shared" si="5"/>
        <v>18.488268422975796</v>
      </c>
    </row>
    <row r="19" spans="1:14" ht="12.75">
      <c r="A19" s="94" t="s">
        <v>87</v>
      </c>
      <c r="B19" s="85">
        <v>20057000</v>
      </c>
      <c r="C19" s="65">
        <v>2794606</v>
      </c>
      <c r="D19" s="66">
        <v>2794606</v>
      </c>
      <c r="E19" s="66">
        <v>1989672</v>
      </c>
      <c r="F19" s="67">
        <f t="shared" si="1"/>
        <v>-28.8031300297788</v>
      </c>
      <c r="G19" s="77">
        <v>5186225</v>
      </c>
      <c r="H19" s="77">
        <v>5186225</v>
      </c>
      <c r="I19" s="77">
        <v>4826029</v>
      </c>
      <c r="J19" s="67">
        <f t="shared" si="2"/>
        <v>-6.945244373315851</v>
      </c>
      <c r="K19" s="64">
        <f t="shared" si="3"/>
        <v>1.855798277109546</v>
      </c>
      <c r="L19" s="64">
        <f t="shared" si="4"/>
        <v>1.855798277109546</v>
      </c>
      <c r="M19" s="64">
        <f t="shared" si="0"/>
        <v>2.425539988500617</v>
      </c>
      <c r="N19" s="68">
        <f t="shared" si="5"/>
        <v>30.700627240502598</v>
      </c>
    </row>
    <row r="20" spans="1:14" ht="12.75">
      <c r="A20" s="94" t="s">
        <v>88</v>
      </c>
      <c r="B20" s="85">
        <v>21032010</v>
      </c>
      <c r="C20" s="65">
        <v>4085106</v>
      </c>
      <c r="D20" s="66">
        <v>4085106</v>
      </c>
      <c r="E20" s="66">
        <v>3507420</v>
      </c>
      <c r="F20" s="67">
        <f t="shared" si="1"/>
        <v>-14.141273200744365</v>
      </c>
      <c r="G20" s="77">
        <v>4537537</v>
      </c>
      <c r="H20" s="77">
        <v>4537537</v>
      </c>
      <c r="I20" s="77">
        <v>4018863</v>
      </c>
      <c r="J20" s="67">
        <f t="shared" si="2"/>
        <v>-11.43073874659314</v>
      </c>
      <c r="K20" s="64">
        <f t="shared" si="3"/>
        <v>1.1107513489246057</v>
      </c>
      <c r="L20" s="64">
        <f t="shared" si="4"/>
        <v>1.1107513489246057</v>
      </c>
      <c r="M20" s="64">
        <f t="shared" si="0"/>
        <v>1.1458174384590383</v>
      </c>
      <c r="N20" s="68">
        <f t="shared" si="5"/>
        <v>3.1569702407638234</v>
      </c>
    </row>
    <row r="21" spans="1:14" ht="12.75">
      <c r="A21" s="94" t="s">
        <v>91</v>
      </c>
      <c r="B21" s="85">
        <v>11063000</v>
      </c>
      <c r="C21" s="65">
        <v>685907</v>
      </c>
      <c r="D21" s="66">
        <v>685907</v>
      </c>
      <c r="E21" s="66">
        <v>827394</v>
      </c>
      <c r="F21" s="67">
        <f t="shared" si="1"/>
        <v>20.627723583517877</v>
      </c>
      <c r="G21" s="77">
        <v>2283667</v>
      </c>
      <c r="H21" s="77">
        <v>2283667</v>
      </c>
      <c r="I21" s="77">
        <v>3606902</v>
      </c>
      <c r="J21" s="67">
        <f t="shared" si="2"/>
        <v>57.9434304563669</v>
      </c>
      <c r="K21" s="64">
        <f t="shared" si="3"/>
        <v>3.3294120048344746</v>
      </c>
      <c r="L21" s="64">
        <f t="shared" si="4"/>
        <v>3.3294120048344746</v>
      </c>
      <c r="M21" s="64">
        <f t="shared" si="0"/>
        <v>4.359352376256052</v>
      </c>
      <c r="N21" s="68">
        <f t="shared" si="5"/>
        <v>30.934602564238144</v>
      </c>
    </row>
    <row r="22" spans="1:14" ht="12.75">
      <c r="A22" s="94" t="s">
        <v>266</v>
      </c>
      <c r="B22" s="85">
        <v>20031090</v>
      </c>
      <c r="C22" s="65">
        <v>999836</v>
      </c>
      <c r="D22" s="66">
        <v>999836</v>
      </c>
      <c r="E22" s="66">
        <v>1268665</v>
      </c>
      <c r="F22" s="67">
        <f t="shared" si="1"/>
        <v>26.887309518761082</v>
      </c>
      <c r="G22" s="77">
        <v>1967729</v>
      </c>
      <c r="H22" s="77">
        <v>1967729</v>
      </c>
      <c r="I22" s="77">
        <v>2664719</v>
      </c>
      <c r="J22" s="67">
        <f t="shared" si="2"/>
        <v>35.42103612845062</v>
      </c>
      <c r="K22" s="64">
        <f t="shared" si="3"/>
        <v>1.9680517604887202</v>
      </c>
      <c r="L22" s="64">
        <f t="shared" si="4"/>
        <v>1.9680517604887202</v>
      </c>
      <c r="M22" s="64">
        <f t="shared" si="0"/>
        <v>2.1004118502520366</v>
      </c>
      <c r="N22" s="68">
        <f t="shared" si="5"/>
        <v>6.725437431099257</v>
      </c>
    </row>
    <row r="23" spans="1:14" ht="12.75">
      <c r="A23" s="94" t="s">
        <v>92</v>
      </c>
      <c r="B23" s="85">
        <v>7115900</v>
      </c>
      <c r="C23" s="65">
        <v>1390520</v>
      </c>
      <c r="D23" s="66">
        <v>1390520</v>
      </c>
      <c r="E23" s="66">
        <v>1592385</v>
      </c>
      <c r="F23" s="67">
        <f t="shared" si="1"/>
        <v>14.51723096395594</v>
      </c>
      <c r="G23" s="77">
        <v>2189676</v>
      </c>
      <c r="H23" s="77">
        <v>2189676</v>
      </c>
      <c r="I23" s="77">
        <v>2373671</v>
      </c>
      <c r="J23" s="67">
        <f t="shared" si="2"/>
        <v>8.402841333603694</v>
      </c>
      <c r="K23" s="64">
        <f t="shared" si="3"/>
        <v>1.574717371918419</v>
      </c>
      <c r="L23" s="64">
        <f t="shared" si="4"/>
        <v>1.574717371918419</v>
      </c>
      <c r="M23" s="64">
        <f t="shared" si="0"/>
        <v>1.4906388844406346</v>
      </c>
      <c r="N23" s="68">
        <f t="shared" si="5"/>
        <v>-5.3392747788991946</v>
      </c>
    </row>
    <row r="24" spans="1:14" ht="12.75">
      <c r="A24" s="94" t="s">
        <v>95</v>
      </c>
      <c r="B24" s="85">
        <v>20086019</v>
      </c>
      <c r="C24" s="65">
        <v>380606</v>
      </c>
      <c r="D24" s="66">
        <v>380606</v>
      </c>
      <c r="E24" s="66">
        <v>851359</v>
      </c>
      <c r="F24" s="67">
        <f t="shared" si="1"/>
        <v>123.68512319826803</v>
      </c>
      <c r="G24" s="77">
        <v>890284</v>
      </c>
      <c r="H24" s="77">
        <v>890284</v>
      </c>
      <c r="I24" s="77">
        <v>2143006</v>
      </c>
      <c r="J24" s="67">
        <f t="shared" si="2"/>
        <v>140.7103800584982</v>
      </c>
      <c r="K24" s="64">
        <f t="shared" si="3"/>
        <v>2.3391223469940043</v>
      </c>
      <c r="L24" s="64">
        <f t="shared" si="4"/>
        <v>2.3391223469940043</v>
      </c>
      <c r="M24" s="64">
        <f t="shared" si="0"/>
        <v>2.517159036317229</v>
      </c>
      <c r="N24" s="68">
        <f t="shared" si="5"/>
        <v>7.6112602469049495</v>
      </c>
    </row>
    <row r="25" spans="1:14" ht="12.75">
      <c r="A25" s="94" t="s">
        <v>90</v>
      </c>
      <c r="B25" s="85">
        <v>20059910</v>
      </c>
      <c r="C25" s="65">
        <v>2316330</v>
      </c>
      <c r="D25" s="66">
        <v>2316330</v>
      </c>
      <c r="E25" s="66">
        <v>1592476</v>
      </c>
      <c r="F25" s="67">
        <f t="shared" si="1"/>
        <v>-31.25003777527382</v>
      </c>
      <c r="G25" s="77">
        <v>2736798</v>
      </c>
      <c r="H25" s="77">
        <v>2736798</v>
      </c>
      <c r="I25" s="77">
        <v>2000947</v>
      </c>
      <c r="J25" s="67">
        <f t="shared" si="2"/>
        <v>-26.887296760667024</v>
      </c>
      <c r="K25" s="64">
        <f t="shared" si="3"/>
        <v>1.1815233580707412</v>
      </c>
      <c r="L25" s="64">
        <f t="shared" si="4"/>
        <v>1.1815233580707412</v>
      </c>
      <c r="M25" s="64">
        <f t="shared" si="0"/>
        <v>1.2565005689253717</v>
      </c>
      <c r="N25" s="68">
        <f t="shared" si="5"/>
        <v>6.3458085989140045</v>
      </c>
    </row>
    <row r="26" spans="1:14" ht="12.75">
      <c r="A26" s="94" t="s">
        <v>97</v>
      </c>
      <c r="B26" s="85">
        <v>20079921</v>
      </c>
      <c r="C26" s="65">
        <v>653410</v>
      </c>
      <c r="D26" s="66">
        <v>653410</v>
      </c>
      <c r="E26" s="66">
        <v>1596271</v>
      </c>
      <c r="F26" s="67">
        <f t="shared" si="1"/>
        <v>144.2985261933549</v>
      </c>
      <c r="G26" s="77">
        <v>609319</v>
      </c>
      <c r="H26" s="77">
        <v>609319</v>
      </c>
      <c r="I26" s="77">
        <v>1818293</v>
      </c>
      <c r="J26" s="67">
        <f t="shared" si="2"/>
        <v>198.41396706815314</v>
      </c>
      <c r="K26" s="64">
        <f t="shared" si="3"/>
        <v>0.9325216938828607</v>
      </c>
      <c r="L26" s="64">
        <f t="shared" si="4"/>
        <v>0.9325216938828607</v>
      </c>
      <c r="M26" s="64">
        <f t="shared" si="0"/>
        <v>1.1390879117643558</v>
      </c>
      <c r="N26" s="68">
        <f t="shared" si="5"/>
        <v>22.15135789725049</v>
      </c>
    </row>
    <row r="27" spans="1:14" ht="12.75">
      <c r="A27" s="94" t="s">
        <v>94</v>
      </c>
      <c r="B27" s="85">
        <v>21032090</v>
      </c>
      <c r="C27" s="65">
        <v>1347349</v>
      </c>
      <c r="D27" s="66">
        <v>1347349</v>
      </c>
      <c r="E27" s="66">
        <v>1579776</v>
      </c>
      <c r="F27" s="67">
        <f t="shared" si="1"/>
        <v>17.250690058774666</v>
      </c>
      <c r="G27" s="77">
        <v>1272573</v>
      </c>
      <c r="H27" s="77">
        <v>1272573</v>
      </c>
      <c r="I27" s="77">
        <v>1488422</v>
      </c>
      <c r="J27" s="67">
        <f t="shared" si="2"/>
        <v>16.961620276400645</v>
      </c>
      <c r="K27" s="64">
        <f t="shared" si="3"/>
        <v>0.9445013875395313</v>
      </c>
      <c r="L27" s="64">
        <f t="shared" si="4"/>
        <v>0.9445013875395313</v>
      </c>
      <c r="M27" s="64">
        <f t="shared" si="0"/>
        <v>0.9421728143736834</v>
      </c>
      <c r="N27" s="68">
        <f t="shared" si="5"/>
        <v>-0.24653994123967626</v>
      </c>
    </row>
    <row r="28" spans="1:14" ht="12.75">
      <c r="A28" s="94" t="s">
        <v>93</v>
      </c>
      <c r="B28" s="85">
        <v>11052000</v>
      </c>
      <c r="C28" s="65">
        <v>622976</v>
      </c>
      <c r="D28" s="66">
        <v>622976</v>
      </c>
      <c r="E28" s="66">
        <v>672581</v>
      </c>
      <c r="F28" s="67">
        <f t="shared" si="1"/>
        <v>7.962586038627495</v>
      </c>
      <c r="G28" s="77">
        <v>1355656</v>
      </c>
      <c r="H28" s="77">
        <v>1355656</v>
      </c>
      <c r="I28" s="77">
        <v>1368147</v>
      </c>
      <c r="J28" s="67">
        <f t="shared" si="2"/>
        <v>0.9213989389638577</v>
      </c>
      <c r="K28" s="64">
        <f t="shared" si="3"/>
        <v>2.1760966714608587</v>
      </c>
      <c r="L28" s="64">
        <f t="shared" si="4"/>
        <v>2.1760966714608587</v>
      </c>
      <c r="M28" s="64">
        <f t="shared" si="0"/>
        <v>2.034174322497959</v>
      </c>
      <c r="N28" s="68">
        <f t="shared" si="5"/>
        <v>-6.521877029829937</v>
      </c>
    </row>
    <row r="29" spans="1:14" ht="12.75">
      <c r="A29" s="94" t="s">
        <v>233</v>
      </c>
      <c r="B29" s="85">
        <v>7112010</v>
      </c>
      <c r="C29" s="65">
        <v>911253</v>
      </c>
      <c r="D29" s="66">
        <v>911253</v>
      </c>
      <c r="E29" s="66">
        <v>363364</v>
      </c>
      <c r="F29" s="67">
        <f t="shared" si="1"/>
        <v>-60.12479519957685</v>
      </c>
      <c r="G29" s="77">
        <v>1969046</v>
      </c>
      <c r="H29" s="77">
        <v>1969046</v>
      </c>
      <c r="I29" s="77">
        <v>1277866</v>
      </c>
      <c r="J29" s="67">
        <f t="shared" si="2"/>
        <v>-35.10227795592383</v>
      </c>
      <c r="K29" s="64">
        <f t="shared" si="3"/>
        <v>2.160811541909876</v>
      </c>
      <c r="L29" s="64">
        <f t="shared" si="4"/>
        <v>2.160811541909876</v>
      </c>
      <c r="M29" s="64">
        <f t="shared" si="0"/>
        <v>3.5167655574024943</v>
      </c>
      <c r="N29" s="68">
        <f t="shared" si="5"/>
        <v>62.75207204299416</v>
      </c>
    </row>
    <row r="30" spans="1:14" ht="12.75">
      <c r="A30" s="94" t="s">
        <v>98</v>
      </c>
      <c r="B30" s="85">
        <v>20089910</v>
      </c>
      <c r="C30" s="65">
        <v>577700</v>
      </c>
      <c r="D30" s="66">
        <v>577700</v>
      </c>
      <c r="E30" s="66">
        <v>875228</v>
      </c>
      <c r="F30" s="67">
        <f t="shared" si="1"/>
        <v>51.50216375281287</v>
      </c>
      <c r="G30" s="77">
        <v>604943</v>
      </c>
      <c r="H30" s="77">
        <v>604943</v>
      </c>
      <c r="I30" s="77">
        <v>1187984</v>
      </c>
      <c r="J30" s="67">
        <f t="shared" si="2"/>
        <v>96.37949360518263</v>
      </c>
      <c r="K30" s="64">
        <f t="shared" si="3"/>
        <v>1.0471576943050025</v>
      </c>
      <c r="L30" s="64">
        <f t="shared" si="4"/>
        <v>1.0471576943050025</v>
      </c>
      <c r="M30" s="64">
        <f t="shared" si="0"/>
        <v>1.3573423153738227</v>
      </c>
      <c r="N30" s="68">
        <f t="shared" si="5"/>
        <v>29.621576841364792</v>
      </c>
    </row>
    <row r="31" spans="1:14" ht="12.75">
      <c r="A31" s="94" t="s">
        <v>96</v>
      </c>
      <c r="B31" s="85">
        <v>20052000</v>
      </c>
      <c r="C31" s="65">
        <v>127374</v>
      </c>
      <c r="D31" s="66">
        <v>127374</v>
      </c>
      <c r="E31" s="66">
        <v>126518</v>
      </c>
      <c r="F31" s="67">
        <f t="shared" si="1"/>
        <v>-0.6720366793851129</v>
      </c>
      <c r="G31" s="77">
        <v>738416</v>
      </c>
      <c r="H31" s="77">
        <v>738416</v>
      </c>
      <c r="I31" s="77">
        <v>750373</v>
      </c>
      <c r="J31" s="67">
        <f t="shared" si="2"/>
        <v>1.6192769387445516</v>
      </c>
      <c r="K31" s="64">
        <f t="shared" si="3"/>
        <v>5.7972270636079575</v>
      </c>
      <c r="L31" s="64">
        <f t="shared" si="4"/>
        <v>5.7972270636079575</v>
      </c>
      <c r="M31" s="64">
        <f t="shared" si="0"/>
        <v>5.930958440696186</v>
      </c>
      <c r="N31" s="68">
        <f t="shared" si="5"/>
        <v>2.3068162695873307</v>
      </c>
    </row>
    <row r="32" spans="1:14" ht="12.75">
      <c r="A32" s="94" t="s">
        <v>83</v>
      </c>
      <c r="B32" s="85">
        <v>20087090</v>
      </c>
      <c r="C32" s="65">
        <v>583584</v>
      </c>
      <c r="D32" s="66">
        <v>583584</v>
      </c>
      <c r="E32" s="66">
        <v>647528</v>
      </c>
      <c r="F32" s="67">
        <f t="shared" si="1"/>
        <v>10.957120140373956</v>
      </c>
      <c r="G32" s="77">
        <v>480348</v>
      </c>
      <c r="H32" s="77">
        <v>480348</v>
      </c>
      <c r="I32" s="77">
        <v>715905</v>
      </c>
      <c r="J32" s="67">
        <f t="shared" si="2"/>
        <v>49.038821854155735</v>
      </c>
      <c r="K32" s="64">
        <f t="shared" si="3"/>
        <v>0.823100016450074</v>
      </c>
      <c r="L32" s="64">
        <f t="shared" si="4"/>
        <v>0.823100016450074</v>
      </c>
      <c r="M32" s="64">
        <f t="shared" si="0"/>
        <v>1.105596978045737</v>
      </c>
      <c r="N32" s="68">
        <f t="shared" si="5"/>
        <v>34.32109779489942</v>
      </c>
    </row>
    <row r="33" spans="1:14" ht="12.75">
      <c r="A33" s="94" t="s">
        <v>54</v>
      </c>
      <c r="B33" s="85">
        <v>20088000</v>
      </c>
      <c r="C33" s="65">
        <v>149419</v>
      </c>
      <c r="D33" s="66">
        <v>149419</v>
      </c>
      <c r="E33" s="66">
        <v>227644</v>
      </c>
      <c r="F33" s="67">
        <f t="shared" si="1"/>
        <v>52.35277976696404</v>
      </c>
      <c r="G33" s="77">
        <v>456586</v>
      </c>
      <c r="H33" s="77">
        <v>456586</v>
      </c>
      <c r="I33" s="77">
        <v>715774</v>
      </c>
      <c r="J33" s="67">
        <f t="shared" si="2"/>
        <v>56.766523721708516</v>
      </c>
      <c r="K33" s="64">
        <f t="shared" si="3"/>
        <v>3.0557425762453234</v>
      </c>
      <c r="L33" s="64">
        <f t="shared" si="4"/>
        <v>3.0557425762453234</v>
      </c>
      <c r="M33" s="64">
        <f t="shared" si="0"/>
        <v>3.1442691219623624</v>
      </c>
      <c r="N33" s="68">
        <f t="shared" si="5"/>
        <v>2.8970550858971267</v>
      </c>
    </row>
    <row r="34" spans="1:14" ht="12.75">
      <c r="A34" s="94" t="s">
        <v>234</v>
      </c>
      <c r="B34" s="85">
        <v>20019090</v>
      </c>
      <c r="C34" s="65">
        <v>3297</v>
      </c>
      <c r="D34" s="66">
        <v>3297</v>
      </c>
      <c r="E34" s="66">
        <v>149741</v>
      </c>
      <c r="F34" s="67">
        <f t="shared" si="1"/>
        <v>4441.734910524719</v>
      </c>
      <c r="G34" s="77">
        <v>21073</v>
      </c>
      <c r="H34" s="77">
        <v>21073</v>
      </c>
      <c r="I34" s="77">
        <v>700302</v>
      </c>
      <c r="J34" s="67">
        <f t="shared" si="2"/>
        <v>3223.2192853414317</v>
      </c>
      <c r="K34" s="64">
        <f t="shared" si="3"/>
        <v>6.391568092205035</v>
      </c>
      <c r="L34" s="64">
        <f t="shared" si="4"/>
        <v>6.391568092205035</v>
      </c>
      <c r="M34" s="64">
        <f t="shared" si="0"/>
        <v>4.676755197307351</v>
      </c>
      <c r="N34" s="68">
        <f t="shared" si="5"/>
        <v>-26.82929869727929</v>
      </c>
    </row>
    <row r="35" spans="1:14" ht="12.75">
      <c r="A35" s="94" t="s">
        <v>267</v>
      </c>
      <c r="B35" s="85">
        <v>20031010</v>
      </c>
      <c r="C35" s="65">
        <v>172225</v>
      </c>
      <c r="D35" s="66">
        <v>172225</v>
      </c>
      <c r="E35" s="66">
        <v>139350</v>
      </c>
      <c r="F35" s="67">
        <f t="shared" si="1"/>
        <v>-19.088401799970967</v>
      </c>
      <c r="G35" s="77">
        <v>438501</v>
      </c>
      <c r="H35" s="77">
        <v>438501</v>
      </c>
      <c r="I35" s="77">
        <v>388283</v>
      </c>
      <c r="J35" s="67">
        <f t="shared" si="2"/>
        <v>-11.45219737241192</v>
      </c>
      <c r="K35" s="64">
        <f t="shared" si="3"/>
        <v>2.5460937726810857</v>
      </c>
      <c r="L35" s="64">
        <f t="shared" si="4"/>
        <v>2.5460937726810857</v>
      </c>
      <c r="M35" s="64">
        <f t="shared" si="0"/>
        <v>2.7863867958378186</v>
      </c>
      <c r="N35" s="68">
        <f t="shared" si="5"/>
        <v>9.437713007078274</v>
      </c>
    </row>
    <row r="36" spans="1:14" ht="12.75">
      <c r="A36" s="94" t="s">
        <v>99</v>
      </c>
      <c r="B36" s="85">
        <v>20021010</v>
      </c>
      <c r="C36" s="65">
        <v>237930</v>
      </c>
      <c r="D36" s="66">
        <v>237930</v>
      </c>
      <c r="E36" s="66">
        <v>303251</v>
      </c>
      <c r="F36" s="67">
        <f t="shared" si="1"/>
        <v>27.45387298785358</v>
      </c>
      <c r="G36" s="77">
        <v>290616</v>
      </c>
      <c r="H36" s="77">
        <v>290616</v>
      </c>
      <c r="I36" s="77">
        <v>375062</v>
      </c>
      <c r="J36" s="67">
        <f t="shared" si="2"/>
        <v>29.05758801993008</v>
      </c>
      <c r="K36" s="64">
        <f t="shared" si="3"/>
        <v>1.2214348758038078</v>
      </c>
      <c r="L36" s="64">
        <f t="shared" si="4"/>
        <v>1.2214348758038078</v>
      </c>
      <c r="M36" s="64">
        <f t="shared" si="0"/>
        <v>1.2368038357664113</v>
      </c>
      <c r="N36" s="68">
        <f t="shared" si="5"/>
        <v>1.2582709293026628</v>
      </c>
    </row>
    <row r="37" spans="1:14" ht="12.75">
      <c r="A37" s="94" t="s">
        <v>100</v>
      </c>
      <c r="B37" s="85">
        <v>20060010</v>
      </c>
      <c r="C37" s="65">
        <v>60761</v>
      </c>
      <c r="D37" s="66">
        <v>60761</v>
      </c>
      <c r="E37" s="66">
        <v>79683</v>
      </c>
      <c r="F37" s="67">
        <f t="shared" si="1"/>
        <v>31.14168627902767</v>
      </c>
      <c r="G37" s="77">
        <v>250074</v>
      </c>
      <c r="H37" s="77">
        <v>250074</v>
      </c>
      <c r="I37" s="77">
        <v>334597</v>
      </c>
      <c r="J37" s="67">
        <f t="shared" si="2"/>
        <v>33.799195438150306</v>
      </c>
      <c r="K37" s="64">
        <f t="shared" si="3"/>
        <v>4.115699214956963</v>
      </c>
      <c r="L37" s="64">
        <f aca="true" t="shared" si="6" ref="L37:L67">IF(D37=0,"--",H37/D37)</f>
        <v>4.115699214956963</v>
      </c>
      <c r="M37" s="64">
        <f t="shared" si="0"/>
        <v>4.199101439453836</v>
      </c>
      <c r="N37" s="68">
        <f t="shared" si="5"/>
        <v>2.026441198467066</v>
      </c>
    </row>
    <row r="38" spans="1:14" ht="12.75">
      <c r="A38" s="94" t="s">
        <v>66</v>
      </c>
      <c r="B38" s="85">
        <v>20054000</v>
      </c>
      <c r="C38" s="65">
        <v>333912</v>
      </c>
      <c r="D38" s="66">
        <v>333912</v>
      </c>
      <c r="E38" s="66">
        <v>292297</v>
      </c>
      <c r="F38" s="67">
        <f t="shared" si="1"/>
        <v>-12.462864467284795</v>
      </c>
      <c r="G38" s="77">
        <v>318111</v>
      </c>
      <c r="H38" s="77">
        <v>318111</v>
      </c>
      <c r="I38" s="77">
        <v>296246</v>
      </c>
      <c r="J38" s="67">
        <f t="shared" si="2"/>
        <v>-6.873386962412487</v>
      </c>
      <c r="K38" s="64">
        <f t="shared" si="3"/>
        <v>0.9526791489973406</v>
      </c>
      <c r="L38" s="64">
        <f t="shared" si="6"/>
        <v>0.9526791489973406</v>
      </c>
      <c r="M38" s="64">
        <f t="shared" si="0"/>
        <v>1.0135102310321351</v>
      </c>
      <c r="N38" s="68">
        <f t="shared" si="5"/>
        <v>6.385264346219488</v>
      </c>
    </row>
    <row r="39" spans="1:14" ht="12.75">
      <c r="A39" s="94" t="s">
        <v>235</v>
      </c>
      <c r="B39" s="85">
        <v>20084010</v>
      </c>
      <c r="C39" s="65">
        <v>198398</v>
      </c>
      <c r="D39" s="66">
        <v>198398</v>
      </c>
      <c r="E39" s="66">
        <v>200328</v>
      </c>
      <c r="F39" s="67">
        <f t="shared" si="1"/>
        <v>0.9727920644361232</v>
      </c>
      <c r="G39" s="77">
        <v>226898</v>
      </c>
      <c r="H39" s="77">
        <v>226898</v>
      </c>
      <c r="I39" s="77">
        <v>294423</v>
      </c>
      <c r="J39" s="67">
        <f t="shared" si="2"/>
        <v>29.760068400779204</v>
      </c>
      <c r="K39" s="64">
        <f t="shared" si="3"/>
        <v>1.1436506416395327</v>
      </c>
      <c r="L39" s="64">
        <f t="shared" si="6"/>
        <v>1.1436506416395327</v>
      </c>
      <c r="M39" s="64">
        <f t="shared" si="0"/>
        <v>1.4697046843177188</v>
      </c>
      <c r="N39" s="68">
        <f t="shared" si="5"/>
        <v>28.50993396119259</v>
      </c>
    </row>
    <row r="40" spans="1:14" ht="12.75">
      <c r="A40" s="94" t="s">
        <v>101</v>
      </c>
      <c r="B40" s="85">
        <v>20060090</v>
      </c>
      <c r="C40" s="65">
        <v>151617</v>
      </c>
      <c r="D40" s="66">
        <v>151617</v>
      </c>
      <c r="E40" s="66">
        <v>101978</v>
      </c>
      <c r="F40" s="67">
        <f t="shared" si="1"/>
        <v>-32.73973235191304</v>
      </c>
      <c r="G40" s="77">
        <v>240750</v>
      </c>
      <c r="H40" s="77">
        <v>240750</v>
      </c>
      <c r="I40" s="77">
        <v>212704</v>
      </c>
      <c r="J40" s="67">
        <f t="shared" si="2"/>
        <v>-11.64942886812046</v>
      </c>
      <c r="K40" s="64">
        <f t="shared" si="3"/>
        <v>1.587882625299274</v>
      </c>
      <c r="L40" s="64">
        <f t="shared" si="6"/>
        <v>1.587882625299274</v>
      </c>
      <c r="M40" s="64">
        <f t="shared" si="0"/>
        <v>2.085783208142933</v>
      </c>
      <c r="N40" s="68">
        <f t="shared" si="5"/>
        <v>31.356258637178414</v>
      </c>
    </row>
    <row r="41" spans="1:14" ht="12.75">
      <c r="A41" s="94" t="s">
        <v>68</v>
      </c>
      <c r="B41" s="85">
        <v>20085000</v>
      </c>
      <c r="C41" s="65">
        <v>75726</v>
      </c>
      <c r="D41" s="66">
        <v>75726</v>
      </c>
      <c r="E41" s="66">
        <v>136720</v>
      </c>
      <c r="F41" s="67">
        <f t="shared" si="1"/>
        <v>80.545651427515</v>
      </c>
      <c r="G41" s="77">
        <v>94961</v>
      </c>
      <c r="H41" s="77">
        <v>94961</v>
      </c>
      <c r="I41" s="77">
        <v>182658</v>
      </c>
      <c r="J41" s="67">
        <f t="shared" si="2"/>
        <v>92.35054390749886</v>
      </c>
      <c r="K41" s="64">
        <f t="shared" si="3"/>
        <v>1.2540078704804163</v>
      </c>
      <c r="L41" s="64">
        <f t="shared" si="6"/>
        <v>1.2540078704804163</v>
      </c>
      <c r="M41" s="64">
        <f t="shared" si="0"/>
        <v>1.3360005851375074</v>
      </c>
      <c r="N41" s="68">
        <f t="shared" si="5"/>
        <v>6.538452954500151</v>
      </c>
    </row>
    <row r="42" spans="1:14" ht="12.75">
      <c r="A42" s="94" t="s">
        <v>115</v>
      </c>
      <c r="B42" s="85">
        <v>11051000</v>
      </c>
      <c r="C42" s="65">
        <v>1898</v>
      </c>
      <c r="D42" s="66">
        <v>1898</v>
      </c>
      <c r="E42" s="66">
        <v>51955</v>
      </c>
      <c r="F42" s="67">
        <f t="shared" si="1"/>
        <v>2637.3551106427817</v>
      </c>
      <c r="G42" s="77">
        <v>13580</v>
      </c>
      <c r="H42" s="77">
        <v>13580</v>
      </c>
      <c r="I42" s="77">
        <v>161092</v>
      </c>
      <c r="J42" s="67">
        <f t="shared" si="2"/>
        <v>1086.2444771723124</v>
      </c>
      <c r="K42" s="64">
        <f t="shared" si="3"/>
        <v>7.154899894625922</v>
      </c>
      <c r="L42" s="64">
        <f t="shared" si="6"/>
        <v>7.154899894625922</v>
      </c>
      <c r="M42" s="64">
        <f t="shared" si="0"/>
        <v>3.1006062939081898</v>
      </c>
      <c r="N42" s="68">
        <f t="shared" si="5"/>
        <v>-56.66457477291793</v>
      </c>
    </row>
    <row r="43" spans="1:14" ht="12.75">
      <c r="A43" s="94" t="s">
        <v>104</v>
      </c>
      <c r="B43" s="85">
        <v>20079912</v>
      </c>
      <c r="C43" s="65">
        <v>49341</v>
      </c>
      <c r="D43" s="66">
        <v>49341</v>
      </c>
      <c r="E43" s="66">
        <v>32098</v>
      </c>
      <c r="F43" s="67">
        <f t="shared" si="1"/>
        <v>-34.94659613708681</v>
      </c>
      <c r="G43" s="77">
        <v>108989</v>
      </c>
      <c r="H43" s="77">
        <v>108989</v>
      </c>
      <c r="I43" s="77">
        <v>109029</v>
      </c>
      <c r="J43" s="67">
        <f t="shared" si="2"/>
        <v>0.03670095147216834</v>
      </c>
      <c r="K43" s="64">
        <f t="shared" si="3"/>
        <v>2.208893212541294</v>
      </c>
      <c r="L43" s="64">
        <f t="shared" si="6"/>
        <v>2.208893212541294</v>
      </c>
      <c r="M43" s="64">
        <f t="shared" si="0"/>
        <v>3.396753691818805</v>
      </c>
      <c r="N43" s="68">
        <f t="shared" si="5"/>
        <v>53.776274585537685</v>
      </c>
    </row>
    <row r="44" spans="1:14" ht="12.75">
      <c r="A44" s="94" t="s">
        <v>64</v>
      </c>
      <c r="B44" s="85">
        <v>20089930</v>
      </c>
      <c r="C44" s="65">
        <v>48057</v>
      </c>
      <c r="D44" s="66">
        <v>48057</v>
      </c>
      <c r="E44" s="66">
        <v>36225</v>
      </c>
      <c r="F44" s="67">
        <f t="shared" si="1"/>
        <v>-24.620762844122602</v>
      </c>
      <c r="G44" s="77">
        <v>98972</v>
      </c>
      <c r="H44" s="77">
        <v>98972</v>
      </c>
      <c r="I44" s="77">
        <v>98454</v>
      </c>
      <c r="J44" s="67">
        <f t="shared" si="2"/>
        <v>-0.5233803499979817</v>
      </c>
      <c r="K44" s="64">
        <f t="shared" si="3"/>
        <v>2.0594710448009654</v>
      </c>
      <c r="L44" s="64">
        <f t="shared" si="6"/>
        <v>2.0594710448009654</v>
      </c>
      <c r="M44" s="64">
        <f t="shared" si="0"/>
        <v>2.717846790890269</v>
      </c>
      <c r="N44" s="68">
        <f t="shared" si="5"/>
        <v>31.968196287650706</v>
      </c>
    </row>
    <row r="45" spans="1:14" ht="12.75">
      <c r="A45" s="94" t="s">
        <v>236</v>
      </c>
      <c r="B45" s="85">
        <v>20060020</v>
      </c>
      <c r="C45" s="65">
        <v>106040</v>
      </c>
      <c r="D45" s="66">
        <v>106040</v>
      </c>
      <c r="E45" s="66">
        <v>69256</v>
      </c>
      <c r="F45" s="67">
        <f t="shared" si="1"/>
        <v>-34.68879668049792</v>
      </c>
      <c r="G45" s="77">
        <v>151542</v>
      </c>
      <c r="H45" s="77">
        <v>151542</v>
      </c>
      <c r="I45" s="77">
        <v>94443</v>
      </c>
      <c r="J45" s="67">
        <f t="shared" si="2"/>
        <v>-37.678663340856</v>
      </c>
      <c r="K45" s="64">
        <f t="shared" si="3"/>
        <v>1.4291022255752546</v>
      </c>
      <c r="L45" s="64">
        <f t="shared" si="6"/>
        <v>1.4291022255752546</v>
      </c>
      <c r="M45" s="64">
        <f t="shared" si="0"/>
        <v>1.3636796811828578</v>
      </c>
      <c r="N45" s="68">
        <f t="shared" si="5"/>
        <v>-4.5778771610311075</v>
      </c>
    </row>
    <row r="46" spans="1:14" ht="12.75">
      <c r="A46" s="94" t="s">
        <v>95</v>
      </c>
      <c r="B46" s="85">
        <v>20086090</v>
      </c>
      <c r="C46" s="65">
        <v>23194</v>
      </c>
      <c r="D46" s="66">
        <v>23194</v>
      </c>
      <c r="E46" s="66">
        <v>23461</v>
      </c>
      <c r="F46" s="67">
        <f t="shared" si="1"/>
        <v>1.1511597827024156</v>
      </c>
      <c r="G46" s="77">
        <v>97447</v>
      </c>
      <c r="H46" s="77">
        <v>97447</v>
      </c>
      <c r="I46" s="77">
        <v>86759</v>
      </c>
      <c r="J46" s="67">
        <f t="shared" si="2"/>
        <v>-10.96801338163309</v>
      </c>
      <c r="K46" s="64">
        <f t="shared" si="3"/>
        <v>4.20138829007502</v>
      </c>
      <c r="L46" s="64">
        <f t="shared" si="6"/>
        <v>4.20138829007502</v>
      </c>
      <c r="M46" s="64">
        <f t="shared" si="0"/>
        <v>3.6980094625122546</v>
      </c>
      <c r="N46" s="68">
        <f t="shared" si="5"/>
        <v>-11.981249834772512</v>
      </c>
    </row>
    <row r="47" spans="1:14" ht="12.75">
      <c r="A47" s="94" t="s">
        <v>237</v>
      </c>
      <c r="B47" s="85">
        <v>20049090</v>
      </c>
      <c r="C47" s="65">
        <v>46413</v>
      </c>
      <c r="D47" s="66">
        <v>46413</v>
      </c>
      <c r="E47" s="66">
        <v>34081</v>
      </c>
      <c r="F47" s="67">
        <f t="shared" si="1"/>
        <v>-26.570141986081484</v>
      </c>
      <c r="G47" s="77">
        <v>66422</v>
      </c>
      <c r="H47" s="77">
        <v>66422</v>
      </c>
      <c r="I47" s="77">
        <v>76081</v>
      </c>
      <c r="J47" s="67">
        <f t="shared" si="2"/>
        <v>14.541868657974778</v>
      </c>
      <c r="K47" s="64">
        <f t="shared" si="3"/>
        <v>1.4311076638010902</v>
      </c>
      <c r="L47" s="64">
        <f t="shared" si="6"/>
        <v>1.4311076638010902</v>
      </c>
      <c r="M47" s="64">
        <f t="shared" si="0"/>
        <v>2.232358205451718</v>
      </c>
      <c r="N47" s="68">
        <f t="shared" si="5"/>
        <v>55.98813855293514</v>
      </c>
    </row>
    <row r="48" spans="1:14" ht="12.75">
      <c r="A48" s="94" t="s">
        <v>109</v>
      </c>
      <c r="B48" s="85">
        <v>20041000</v>
      </c>
      <c r="C48" s="65">
        <v>28533</v>
      </c>
      <c r="D48" s="66">
        <v>28533</v>
      </c>
      <c r="E48" s="66">
        <v>46400</v>
      </c>
      <c r="F48" s="67">
        <f t="shared" si="1"/>
        <v>62.61872218133389</v>
      </c>
      <c r="G48" s="77">
        <v>41278</v>
      </c>
      <c r="H48" s="77">
        <v>41278</v>
      </c>
      <c r="I48" s="77">
        <v>62088</v>
      </c>
      <c r="J48" s="67">
        <f t="shared" si="2"/>
        <v>50.414264256989206</v>
      </c>
      <c r="K48" s="64">
        <f t="shared" si="3"/>
        <v>1.446675778922651</v>
      </c>
      <c r="L48" s="64">
        <f t="shared" si="6"/>
        <v>1.446675778922651</v>
      </c>
      <c r="M48" s="64">
        <f t="shared" si="0"/>
        <v>1.338103448275862</v>
      </c>
      <c r="N48" s="68">
        <f t="shared" si="5"/>
        <v>-7.504952542140675</v>
      </c>
    </row>
    <row r="49" spans="1:14" ht="12.75">
      <c r="A49" s="94" t="s">
        <v>123</v>
      </c>
      <c r="B49" s="85">
        <v>20049010</v>
      </c>
      <c r="C49" s="88">
        <v>0</v>
      </c>
      <c r="D49" s="89">
        <v>0</v>
      </c>
      <c r="E49" s="66">
        <v>40365</v>
      </c>
      <c r="F49" s="87" t="str">
        <f t="shared" si="1"/>
        <v>--</v>
      </c>
      <c r="G49" s="102">
        <v>0</v>
      </c>
      <c r="H49" s="102">
        <v>0</v>
      </c>
      <c r="I49" s="77">
        <v>47378</v>
      </c>
      <c r="J49" s="87" t="str">
        <f t="shared" si="2"/>
        <v>--</v>
      </c>
      <c r="K49" s="90" t="str">
        <f t="shared" si="3"/>
        <v>--</v>
      </c>
      <c r="L49" s="90" t="str">
        <f t="shared" si="6"/>
        <v>--</v>
      </c>
      <c r="M49" s="64">
        <f t="shared" si="0"/>
        <v>1.1737396259135389</v>
      </c>
      <c r="N49" s="91" t="s">
        <v>106</v>
      </c>
    </row>
    <row r="50" spans="1:14" ht="12.75">
      <c r="A50" s="94" t="s">
        <v>238</v>
      </c>
      <c r="B50" s="85">
        <v>8129090</v>
      </c>
      <c r="C50" s="65">
        <v>24600</v>
      </c>
      <c r="D50" s="66">
        <v>24600</v>
      </c>
      <c r="E50" s="66">
        <v>20000</v>
      </c>
      <c r="F50" s="67">
        <f t="shared" si="1"/>
        <v>-18.699186991869922</v>
      </c>
      <c r="G50" s="77">
        <v>50910</v>
      </c>
      <c r="H50" s="77">
        <v>50910</v>
      </c>
      <c r="I50" s="77">
        <v>41600</v>
      </c>
      <c r="J50" s="67">
        <f t="shared" si="2"/>
        <v>-18.287173443331373</v>
      </c>
      <c r="K50" s="64">
        <f t="shared" si="3"/>
        <v>2.069512195121951</v>
      </c>
      <c r="L50" s="64">
        <f t="shared" si="6"/>
        <v>2.069512195121951</v>
      </c>
      <c r="M50" s="64">
        <f t="shared" si="0"/>
        <v>2.08</v>
      </c>
      <c r="N50" s="68">
        <f t="shared" si="5"/>
        <v>0.5067766647024241</v>
      </c>
    </row>
    <row r="51" spans="1:14" ht="12.75">
      <c r="A51" s="94" t="s">
        <v>111</v>
      </c>
      <c r="B51" s="85">
        <v>20079922</v>
      </c>
      <c r="C51" s="65">
        <v>20862</v>
      </c>
      <c r="D51" s="66">
        <v>20862</v>
      </c>
      <c r="E51" s="66">
        <v>23647</v>
      </c>
      <c r="F51" s="67">
        <f t="shared" si="1"/>
        <v>13.349630907870779</v>
      </c>
      <c r="G51" s="77">
        <v>34776</v>
      </c>
      <c r="H51" s="77">
        <v>34776</v>
      </c>
      <c r="I51" s="77">
        <v>39178</v>
      </c>
      <c r="J51" s="67">
        <f t="shared" si="2"/>
        <v>12.658155049459396</v>
      </c>
      <c r="K51" s="64">
        <f t="shared" si="3"/>
        <v>1.6669542709232097</v>
      </c>
      <c r="L51" s="64">
        <f t="shared" si="6"/>
        <v>1.6669542709232097</v>
      </c>
      <c r="M51" s="64">
        <f t="shared" si="0"/>
        <v>1.6567852158836216</v>
      </c>
      <c r="N51" s="68">
        <f t="shared" si="5"/>
        <v>-0.6100380326543808</v>
      </c>
    </row>
    <row r="52" spans="1:14" ht="12.75">
      <c r="A52" s="94" t="s">
        <v>110</v>
      </c>
      <c r="B52" s="85">
        <v>20079929</v>
      </c>
      <c r="C52" s="65">
        <v>22200</v>
      </c>
      <c r="D52" s="66">
        <v>22200</v>
      </c>
      <c r="E52" s="66">
        <v>48924</v>
      </c>
      <c r="F52" s="67">
        <f t="shared" si="1"/>
        <v>120.37837837837837</v>
      </c>
      <c r="G52" s="77">
        <v>36792</v>
      </c>
      <c r="H52" s="77">
        <v>36792</v>
      </c>
      <c r="I52" s="77">
        <v>33792</v>
      </c>
      <c r="J52" s="67">
        <f t="shared" si="2"/>
        <v>-8.153946510110899</v>
      </c>
      <c r="K52" s="64">
        <f t="shared" si="3"/>
        <v>1.6572972972972972</v>
      </c>
      <c r="L52" s="64">
        <f t="shared" si="6"/>
        <v>1.6572972972972972</v>
      </c>
      <c r="M52" s="64">
        <f t="shared" si="0"/>
        <v>0.6907039489820946</v>
      </c>
      <c r="N52" s="68">
        <f t="shared" si="5"/>
        <v>-58.323473398014514</v>
      </c>
    </row>
    <row r="53" spans="1:14" ht="12.75">
      <c r="A53" s="94" t="s">
        <v>107</v>
      </c>
      <c r="B53" s="85">
        <v>20082090</v>
      </c>
      <c r="C53" s="65">
        <v>7577</v>
      </c>
      <c r="D53" s="66">
        <v>7577</v>
      </c>
      <c r="E53" s="66">
        <v>3880</v>
      </c>
      <c r="F53" s="67">
        <f t="shared" si="1"/>
        <v>-48.79239804672034</v>
      </c>
      <c r="G53" s="77">
        <v>55237</v>
      </c>
      <c r="H53" s="77">
        <v>55237</v>
      </c>
      <c r="I53" s="77">
        <v>20355</v>
      </c>
      <c r="J53" s="67">
        <f t="shared" si="2"/>
        <v>-63.14970038199033</v>
      </c>
      <c r="K53" s="64">
        <f t="shared" si="3"/>
        <v>7.290088425498218</v>
      </c>
      <c r="L53" s="64">
        <f t="shared" si="6"/>
        <v>7.290088425498218</v>
      </c>
      <c r="M53" s="64">
        <f t="shared" si="0"/>
        <v>5.246134020618556</v>
      </c>
      <c r="N53" s="68">
        <f t="shared" si="5"/>
        <v>-28.037443245964113</v>
      </c>
    </row>
    <row r="54" spans="1:14" ht="12.75">
      <c r="A54" s="94" t="s">
        <v>116</v>
      </c>
      <c r="B54" s="85">
        <v>20082011</v>
      </c>
      <c r="C54" s="65">
        <v>15766</v>
      </c>
      <c r="D54" s="66">
        <v>15766</v>
      </c>
      <c r="E54" s="66">
        <v>16488</v>
      </c>
      <c r="F54" s="67">
        <f t="shared" si="1"/>
        <v>4.579474819231266</v>
      </c>
      <c r="G54" s="77">
        <v>8844</v>
      </c>
      <c r="H54" s="77">
        <v>8844</v>
      </c>
      <c r="I54" s="77">
        <v>9177</v>
      </c>
      <c r="J54" s="67">
        <f t="shared" si="2"/>
        <v>3.765264586160111</v>
      </c>
      <c r="K54" s="64">
        <f t="shared" si="3"/>
        <v>0.5609539515412914</v>
      </c>
      <c r="L54" s="64">
        <f t="shared" si="6"/>
        <v>0.5609539515412914</v>
      </c>
      <c r="M54" s="64">
        <f t="shared" si="0"/>
        <v>0.5565866084425036</v>
      </c>
      <c r="N54" s="68">
        <f t="shared" si="5"/>
        <v>-0.7785564370814901</v>
      </c>
    </row>
    <row r="55" spans="1:14" ht="12.75">
      <c r="A55" s="94" t="s">
        <v>114</v>
      </c>
      <c r="B55" s="85">
        <v>20079919</v>
      </c>
      <c r="C55" s="65">
        <v>14620</v>
      </c>
      <c r="D55" s="66">
        <v>14620</v>
      </c>
      <c r="E55" s="66">
        <v>7095</v>
      </c>
      <c r="F55" s="67">
        <f t="shared" si="1"/>
        <v>-51.470588235294116</v>
      </c>
      <c r="G55" s="77">
        <v>13966</v>
      </c>
      <c r="H55" s="77">
        <v>13966</v>
      </c>
      <c r="I55" s="77">
        <v>7946</v>
      </c>
      <c r="J55" s="67">
        <f t="shared" si="2"/>
        <v>-43.10468280108836</v>
      </c>
      <c r="K55" s="64">
        <f t="shared" si="3"/>
        <v>0.9552667578659371</v>
      </c>
      <c r="L55" s="64">
        <f t="shared" si="6"/>
        <v>0.9552667578659371</v>
      </c>
      <c r="M55" s="64">
        <f t="shared" si="0"/>
        <v>1.1199436222692036</v>
      </c>
      <c r="N55" s="68">
        <f t="shared" si="5"/>
        <v>17.238835440181568</v>
      </c>
    </row>
    <row r="56" spans="1:14" ht="12.75">
      <c r="A56" s="94" t="s">
        <v>112</v>
      </c>
      <c r="B56" s="85">
        <v>20089100</v>
      </c>
      <c r="C56" s="65">
        <v>8900</v>
      </c>
      <c r="D56" s="66">
        <v>8900</v>
      </c>
      <c r="E56" s="66">
        <v>1330</v>
      </c>
      <c r="F56" s="67">
        <f t="shared" si="1"/>
        <v>-85.05617977528091</v>
      </c>
      <c r="G56" s="77">
        <v>23804</v>
      </c>
      <c r="H56" s="77">
        <v>23804</v>
      </c>
      <c r="I56" s="77">
        <v>6779</v>
      </c>
      <c r="J56" s="67">
        <f t="shared" si="2"/>
        <v>-71.52159300957823</v>
      </c>
      <c r="K56" s="64">
        <f t="shared" si="3"/>
        <v>2.674606741573034</v>
      </c>
      <c r="L56" s="64">
        <f t="shared" si="6"/>
        <v>2.674606741573034</v>
      </c>
      <c r="M56" s="64">
        <f t="shared" si="0"/>
        <v>5.096992481203007</v>
      </c>
      <c r="N56" s="68">
        <f t="shared" si="5"/>
        <v>90.56979113891263</v>
      </c>
    </row>
    <row r="57" spans="1:14" ht="12.75">
      <c r="A57" s="94" t="s">
        <v>268</v>
      </c>
      <c r="B57" s="85">
        <v>20071000</v>
      </c>
      <c r="C57" s="88">
        <v>0</v>
      </c>
      <c r="D57" s="89">
        <v>0</v>
      </c>
      <c r="E57" s="66">
        <v>567</v>
      </c>
      <c r="F57" s="87" t="str">
        <f t="shared" si="1"/>
        <v>--</v>
      </c>
      <c r="G57" s="102">
        <v>0</v>
      </c>
      <c r="H57" s="102">
        <v>0</v>
      </c>
      <c r="I57" s="77">
        <v>5903</v>
      </c>
      <c r="J57" s="87" t="str">
        <f t="shared" si="2"/>
        <v>--</v>
      </c>
      <c r="K57" s="90" t="str">
        <f t="shared" si="3"/>
        <v>--</v>
      </c>
      <c r="L57" s="90" t="str">
        <f t="shared" si="6"/>
        <v>--</v>
      </c>
      <c r="M57" s="64">
        <f t="shared" si="0"/>
        <v>10.410934744268078</v>
      </c>
      <c r="N57" s="91" t="s">
        <v>106</v>
      </c>
    </row>
    <row r="58" spans="1:14" ht="12.75">
      <c r="A58" s="94" t="s">
        <v>108</v>
      </c>
      <c r="B58" s="85">
        <v>20029090</v>
      </c>
      <c r="C58" s="65">
        <v>42483</v>
      </c>
      <c r="D58" s="66">
        <v>42483</v>
      </c>
      <c r="E58" s="66">
        <v>187</v>
      </c>
      <c r="F58" s="67">
        <f t="shared" si="1"/>
        <v>-99.55982392957183</v>
      </c>
      <c r="G58" s="77">
        <v>55060</v>
      </c>
      <c r="H58" s="77">
        <v>55060</v>
      </c>
      <c r="I58" s="77">
        <v>2081</v>
      </c>
      <c r="J58" s="67">
        <f t="shared" si="2"/>
        <v>-96.2204867417363</v>
      </c>
      <c r="K58" s="64">
        <f t="shared" si="3"/>
        <v>1.2960478308970647</v>
      </c>
      <c r="L58" s="64">
        <f t="shared" si="6"/>
        <v>1.2960478308970647</v>
      </c>
      <c r="M58" s="64">
        <f t="shared" si="0"/>
        <v>11.128342245989305</v>
      </c>
      <c r="N58" s="68">
        <f t="shared" si="5"/>
        <v>758.636693854638</v>
      </c>
    </row>
    <row r="59" spans="1:14" ht="12.75">
      <c r="A59" s="94" t="s">
        <v>240</v>
      </c>
      <c r="B59" s="85">
        <v>20059920</v>
      </c>
      <c r="C59" s="88">
        <v>489</v>
      </c>
      <c r="D59" s="89">
        <v>489</v>
      </c>
      <c r="E59" s="66">
        <v>416</v>
      </c>
      <c r="F59" s="87">
        <f t="shared" si="1"/>
        <v>-14.92842535787321</v>
      </c>
      <c r="G59" s="102">
        <v>1493</v>
      </c>
      <c r="H59" s="102">
        <v>1493</v>
      </c>
      <c r="I59" s="77">
        <v>1996</v>
      </c>
      <c r="J59" s="87">
        <f t="shared" si="2"/>
        <v>33.69055592766244</v>
      </c>
      <c r="K59" s="90">
        <f t="shared" si="3"/>
        <v>3.053169734151329</v>
      </c>
      <c r="L59" s="90">
        <f t="shared" si="6"/>
        <v>3.053169734151329</v>
      </c>
      <c r="M59" s="64">
        <f t="shared" si="0"/>
        <v>4.798076923076923</v>
      </c>
      <c r="N59" s="91">
        <f t="shared" si="5"/>
        <v>57.150677520737815</v>
      </c>
    </row>
    <row r="60" spans="1:14" ht="12.75">
      <c r="A60" s="94" t="s">
        <v>126</v>
      </c>
      <c r="B60" s="85">
        <v>20011000</v>
      </c>
      <c r="C60" s="65">
        <v>0</v>
      </c>
      <c r="D60" s="66">
        <v>0</v>
      </c>
      <c r="E60" s="66">
        <v>288</v>
      </c>
      <c r="F60" s="67" t="str">
        <f t="shared" si="1"/>
        <v>--</v>
      </c>
      <c r="G60" s="77">
        <v>0</v>
      </c>
      <c r="H60" s="77">
        <v>0</v>
      </c>
      <c r="I60" s="77">
        <v>1174</v>
      </c>
      <c r="J60" s="67" t="str">
        <f t="shared" si="2"/>
        <v>--</v>
      </c>
      <c r="K60" s="64" t="str">
        <f t="shared" si="3"/>
        <v>--</v>
      </c>
      <c r="L60" s="64" t="str">
        <f t="shared" si="6"/>
        <v>--</v>
      </c>
      <c r="M60" s="64">
        <f t="shared" si="0"/>
        <v>4.076388888888889</v>
      </c>
      <c r="N60" s="91" t="s">
        <v>106</v>
      </c>
    </row>
    <row r="61" spans="1:14" ht="12.75">
      <c r="A61" s="94" t="s">
        <v>239</v>
      </c>
      <c r="B61" s="85">
        <v>20079100</v>
      </c>
      <c r="C61" s="65">
        <v>6041</v>
      </c>
      <c r="D61" s="89">
        <v>6041</v>
      </c>
      <c r="E61" s="66">
        <v>71</v>
      </c>
      <c r="F61" s="87">
        <f t="shared" si="1"/>
        <v>-98.82469789769905</v>
      </c>
      <c r="G61" s="77">
        <v>12474</v>
      </c>
      <c r="H61" s="102">
        <v>12474</v>
      </c>
      <c r="I61" s="77">
        <v>840</v>
      </c>
      <c r="J61" s="87">
        <f t="shared" si="2"/>
        <v>-93.26599326599326</v>
      </c>
      <c r="K61" s="64">
        <f t="shared" si="3"/>
        <v>2.0648899188876015</v>
      </c>
      <c r="L61" s="90">
        <f t="shared" si="6"/>
        <v>2.0648899188876015</v>
      </c>
      <c r="M61" s="64">
        <f t="shared" si="0"/>
        <v>11.830985915492958</v>
      </c>
      <c r="N61" s="91">
        <f t="shared" si="5"/>
        <v>472.95964338217857</v>
      </c>
    </row>
    <row r="62" spans="1:14" ht="12.75">
      <c r="A62" s="94" t="s">
        <v>120</v>
      </c>
      <c r="B62" s="85">
        <v>20019030</v>
      </c>
      <c r="C62" s="88">
        <v>134</v>
      </c>
      <c r="D62" s="89">
        <v>134</v>
      </c>
      <c r="E62" s="66">
        <v>129</v>
      </c>
      <c r="F62" s="87">
        <f t="shared" si="1"/>
        <v>-3.731343283582089</v>
      </c>
      <c r="G62" s="102">
        <v>564</v>
      </c>
      <c r="H62" s="102">
        <v>564</v>
      </c>
      <c r="I62" s="77">
        <v>678</v>
      </c>
      <c r="J62" s="87">
        <f t="shared" si="2"/>
        <v>20.21276595744681</v>
      </c>
      <c r="K62" s="90">
        <f t="shared" si="3"/>
        <v>4.208955223880597</v>
      </c>
      <c r="L62" s="90">
        <f t="shared" si="6"/>
        <v>4.208955223880597</v>
      </c>
      <c r="M62" s="64">
        <f t="shared" si="0"/>
        <v>5.255813953488372</v>
      </c>
      <c r="N62" s="91">
        <f t="shared" si="5"/>
        <v>24.87217549068117</v>
      </c>
    </row>
    <row r="63" spans="1:14" ht="12.75">
      <c r="A63" s="94" t="s">
        <v>119</v>
      </c>
      <c r="B63" s="85">
        <v>20084090</v>
      </c>
      <c r="C63" s="65">
        <v>200</v>
      </c>
      <c r="D63" s="66">
        <v>200</v>
      </c>
      <c r="E63" s="66">
        <v>164</v>
      </c>
      <c r="F63" s="67">
        <f t="shared" si="1"/>
        <v>-18.000000000000004</v>
      </c>
      <c r="G63" s="77">
        <v>1090</v>
      </c>
      <c r="H63" s="77">
        <v>1090</v>
      </c>
      <c r="I63" s="77">
        <v>392</v>
      </c>
      <c r="J63" s="67">
        <f t="shared" si="2"/>
        <v>-64.03669724770641</v>
      </c>
      <c r="K63" s="64">
        <f t="shared" si="3"/>
        <v>5.45</v>
      </c>
      <c r="L63" s="64">
        <f t="shared" si="6"/>
        <v>5.45</v>
      </c>
      <c r="M63" s="64">
        <f t="shared" si="0"/>
        <v>2.3902439024390243</v>
      </c>
      <c r="N63" s="68">
        <f t="shared" si="5"/>
        <v>-56.14231371671515</v>
      </c>
    </row>
    <row r="64" spans="1:14" ht="12.75">
      <c r="A64" s="94" t="s">
        <v>57</v>
      </c>
      <c r="B64" s="85">
        <v>20056000</v>
      </c>
      <c r="C64" s="88">
        <v>0</v>
      </c>
      <c r="D64" s="89">
        <v>0</v>
      </c>
      <c r="E64" s="66">
        <v>40</v>
      </c>
      <c r="F64" s="87" t="str">
        <f t="shared" si="1"/>
        <v>--</v>
      </c>
      <c r="G64" s="102">
        <v>0</v>
      </c>
      <c r="H64" s="102">
        <v>0</v>
      </c>
      <c r="I64" s="77">
        <v>286</v>
      </c>
      <c r="J64" s="87" t="str">
        <f t="shared" si="2"/>
        <v>--</v>
      </c>
      <c r="K64" s="90" t="str">
        <f t="shared" si="3"/>
        <v>--</v>
      </c>
      <c r="L64" s="90" t="str">
        <f t="shared" si="6"/>
        <v>--</v>
      </c>
      <c r="M64" s="64">
        <f t="shared" si="0"/>
        <v>7.15</v>
      </c>
      <c r="N64" s="91" t="s">
        <v>106</v>
      </c>
    </row>
    <row r="65" spans="1:14" ht="12.75">
      <c r="A65" s="94" t="s">
        <v>122</v>
      </c>
      <c r="B65" s="85">
        <v>11081300</v>
      </c>
      <c r="C65" s="65">
        <v>0</v>
      </c>
      <c r="D65" s="66">
        <v>0</v>
      </c>
      <c r="E65" s="66">
        <v>42</v>
      </c>
      <c r="F65" s="67" t="str">
        <f t="shared" si="1"/>
        <v>--</v>
      </c>
      <c r="G65" s="77">
        <v>0</v>
      </c>
      <c r="H65" s="77">
        <v>0</v>
      </c>
      <c r="I65" s="77">
        <v>232</v>
      </c>
      <c r="J65" s="67" t="str">
        <f t="shared" si="2"/>
        <v>--</v>
      </c>
      <c r="K65" s="64" t="str">
        <f t="shared" si="3"/>
        <v>--</v>
      </c>
      <c r="L65" s="64" t="str">
        <f t="shared" si="6"/>
        <v>--</v>
      </c>
      <c r="M65" s="64">
        <f t="shared" si="0"/>
        <v>5.523809523809524</v>
      </c>
      <c r="N65" s="91" t="s">
        <v>106</v>
      </c>
    </row>
    <row r="66" spans="1:14" ht="12.75">
      <c r="A66" s="94" t="s">
        <v>113</v>
      </c>
      <c r="B66" s="85">
        <v>20082012</v>
      </c>
      <c r="C66" s="88">
        <v>6281</v>
      </c>
      <c r="D66" s="89">
        <v>6281</v>
      </c>
      <c r="E66" s="66">
        <v>13</v>
      </c>
      <c r="F66" s="87">
        <f t="shared" si="1"/>
        <v>-99.79302658812291</v>
      </c>
      <c r="G66" s="102">
        <v>17335</v>
      </c>
      <c r="H66" s="102">
        <v>17335</v>
      </c>
      <c r="I66" s="77">
        <v>208</v>
      </c>
      <c r="J66" s="87">
        <f t="shared" si="2"/>
        <v>-98.80011537352178</v>
      </c>
      <c r="K66" s="90">
        <f t="shared" si="3"/>
        <v>2.759910842222576</v>
      </c>
      <c r="L66" s="90">
        <f t="shared" si="6"/>
        <v>2.759910842222576</v>
      </c>
      <c r="M66" s="64">
        <f t="shared" si="0"/>
        <v>16</v>
      </c>
      <c r="N66" s="91">
        <f t="shared" si="5"/>
        <v>479.7288722238246</v>
      </c>
    </row>
    <row r="67" spans="1:14" ht="12.75">
      <c r="A67" s="94" t="s">
        <v>124</v>
      </c>
      <c r="B67" s="85">
        <v>20089920</v>
      </c>
      <c r="C67" s="88">
        <v>0</v>
      </c>
      <c r="D67" s="89">
        <v>0</v>
      </c>
      <c r="E67" s="66">
        <v>50</v>
      </c>
      <c r="F67" s="87" t="str">
        <f t="shared" si="1"/>
        <v>--</v>
      </c>
      <c r="G67" s="102">
        <v>0</v>
      </c>
      <c r="H67" s="102">
        <v>0</v>
      </c>
      <c r="I67" s="77">
        <v>150</v>
      </c>
      <c r="J67" s="87" t="str">
        <f t="shared" si="2"/>
        <v>--</v>
      </c>
      <c r="K67" s="90" t="str">
        <f t="shared" si="3"/>
        <v>--</v>
      </c>
      <c r="L67" s="90" t="str">
        <f t="shared" si="6"/>
        <v>--</v>
      </c>
      <c r="M67" s="64">
        <f t="shared" si="0"/>
        <v>3</v>
      </c>
      <c r="N67" s="91" t="s">
        <v>106</v>
      </c>
    </row>
    <row r="68" spans="1:14" ht="12.75">
      <c r="A68" s="94" t="s">
        <v>125</v>
      </c>
      <c r="B68" s="85">
        <v>20019020</v>
      </c>
      <c r="C68" s="65">
        <v>0</v>
      </c>
      <c r="D68" s="66">
        <v>0</v>
      </c>
      <c r="E68" s="66">
        <v>4</v>
      </c>
      <c r="F68" s="67" t="str">
        <f t="shared" si="1"/>
        <v>--</v>
      </c>
      <c r="G68" s="77">
        <v>0</v>
      </c>
      <c r="H68" s="77">
        <v>0</v>
      </c>
      <c r="I68" s="77">
        <v>96</v>
      </c>
      <c r="J68" s="67" t="str">
        <f t="shared" si="2"/>
        <v>--</v>
      </c>
      <c r="K68" s="64" t="str">
        <f t="shared" si="3"/>
        <v>--</v>
      </c>
      <c r="L68" s="64" t="str">
        <f aca="true" t="shared" si="7" ref="L68:M72">IF(D68=0,"--",H68/D68)</f>
        <v>--</v>
      </c>
      <c r="M68" s="64">
        <f t="shared" si="7"/>
        <v>24</v>
      </c>
      <c r="N68" s="91" t="s">
        <v>106</v>
      </c>
    </row>
    <row r="69" spans="1:14" ht="12.75">
      <c r="A69" s="94" t="s">
        <v>241</v>
      </c>
      <c r="B69" s="85">
        <v>8129010</v>
      </c>
      <c r="C69" s="65">
        <v>98247</v>
      </c>
      <c r="D69" s="66">
        <v>98247</v>
      </c>
      <c r="E69" s="66">
        <v>0</v>
      </c>
      <c r="F69" s="67">
        <f>IF(D69=0,"--",100*(E69/D69-1))</f>
        <v>-100</v>
      </c>
      <c r="G69" s="77">
        <v>61546</v>
      </c>
      <c r="H69" s="77">
        <v>61546</v>
      </c>
      <c r="I69" s="77">
        <v>0</v>
      </c>
      <c r="J69" s="67">
        <f>IF(H69=0,"--",100*(I69/H69-1))</f>
        <v>-100</v>
      </c>
      <c r="K69" s="64">
        <f>IF(C69=0,"--",G69/C69)</f>
        <v>0.6264415198428451</v>
      </c>
      <c r="L69" s="64">
        <f t="shared" si="7"/>
        <v>0.6264415198428451</v>
      </c>
      <c r="M69" s="90" t="str">
        <f t="shared" si="7"/>
        <v>--</v>
      </c>
      <c r="N69" s="91" t="s">
        <v>106</v>
      </c>
    </row>
    <row r="70" spans="1:14" ht="12.75">
      <c r="A70" s="94" t="s">
        <v>121</v>
      </c>
      <c r="B70" s="85">
        <v>20039090</v>
      </c>
      <c r="C70" s="65">
        <v>8</v>
      </c>
      <c r="D70" s="66">
        <v>8</v>
      </c>
      <c r="E70" s="66">
        <v>0</v>
      </c>
      <c r="F70" s="67">
        <f>IF(D70=0,"--",100*(E70/D70-1))</f>
        <v>-100</v>
      </c>
      <c r="G70" s="77">
        <v>127</v>
      </c>
      <c r="H70" s="77">
        <v>127</v>
      </c>
      <c r="I70" s="77">
        <v>0</v>
      </c>
      <c r="J70" s="67">
        <f>IF(H70=0,"--",100*(I70/H70-1))</f>
        <v>-100</v>
      </c>
      <c r="K70" s="64">
        <f>IF(C70=0,"--",G70/C70)</f>
        <v>15.875</v>
      </c>
      <c r="L70" s="64">
        <f t="shared" si="7"/>
        <v>15.875</v>
      </c>
      <c r="M70" s="90" t="str">
        <f t="shared" si="7"/>
        <v>--</v>
      </c>
      <c r="N70" s="91" t="s">
        <v>106</v>
      </c>
    </row>
    <row r="71" spans="1:14" ht="12.75">
      <c r="A71" s="95" t="s">
        <v>118</v>
      </c>
      <c r="B71" s="86">
        <v>20051000</v>
      </c>
      <c r="C71" s="65">
        <v>105</v>
      </c>
      <c r="D71" s="66">
        <v>105</v>
      </c>
      <c r="E71" s="66">
        <v>0</v>
      </c>
      <c r="F71" s="67">
        <f>IF(D71=0,"--",100*(E71/D71-1))</f>
        <v>-100</v>
      </c>
      <c r="G71" s="77">
        <v>1469</v>
      </c>
      <c r="H71" s="77">
        <v>1469</v>
      </c>
      <c r="I71" s="77">
        <v>0</v>
      </c>
      <c r="J71" s="67">
        <f>IF(H71=0,"--",100*(I71/H71-1))</f>
        <v>-100</v>
      </c>
      <c r="K71" s="64">
        <f>IF(C71=0,"--",G71/C71)</f>
        <v>13.99047619047619</v>
      </c>
      <c r="L71" s="64">
        <f t="shared" si="7"/>
        <v>13.99047619047619</v>
      </c>
      <c r="M71" s="90" t="str">
        <f t="shared" si="7"/>
        <v>--</v>
      </c>
      <c r="N71" s="91" t="s">
        <v>106</v>
      </c>
    </row>
    <row r="72" spans="1:14" ht="12.75">
      <c r="A72" s="92"/>
      <c r="B72" s="97"/>
      <c r="C72" s="81">
        <v>319908951</v>
      </c>
      <c r="D72" s="79">
        <v>319908951</v>
      </c>
      <c r="E72" s="79">
        <v>364220946</v>
      </c>
      <c r="F72" s="82">
        <f>IF(D72=0,"--",100*(E72/D72-1))</f>
        <v>13.851439561627021</v>
      </c>
      <c r="G72" s="81">
        <v>360677802</v>
      </c>
      <c r="H72" s="79">
        <v>360677802</v>
      </c>
      <c r="I72" s="79">
        <v>456119370</v>
      </c>
      <c r="J72" s="82">
        <f>IF(H72=0,"--",100*(I72/H72-1))</f>
        <v>26.4617249719183</v>
      </c>
      <c r="K72" s="103">
        <f>IF(C72=0,"--",G72/C72)</f>
        <v>1.1274389193317695</v>
      </c>
      <c r="L72" s="80">
        <f t="shared" si="7"/>
        <v>1.1274389193317695</v>
      </c>
      <c r="M72" s="80">
        <f t="shared" si="7"/>
        <v>1.2523150439568624</v>
      </c>
      <c r="N72" s="82">
        <f>100*(M72/L72-1)</f>
        <v>11.076087802530953</v>
      </c>
    </row>
    <row r="73" spans="1:14" ht="12.75">
      <c r="A73" s="222" t="s">
        <v>263</v>
      </c>
      <c r="B73" s="223"/>
      <c r="C73" s="223"/>
      <c r="D73" s="223"/>
      <c r="E73" s="223"/>
      <c r="F73" s="223"/>
      <c r="G73" s="223"/>
      <c r="H73" s="223"/>
      <c r="I73" s="223"/>
      <c r="J73" s="223"/>
      <c r="K73" s="223"/>
      <c r="L73" s="223"/>
      <c r="M73" s="223"/>
      <c r="N73" s="224"/>
    </row>
  </sheetData>
  <sheetProtection/>
  <mergeCells count="20">
    <mergeCell ref="I5:I7"/>
    <mergeCell ref="H5:H7"/>
    <mergeCell ref="A5:A7"/>
    <mergeCell ref="G5:G7"/>
    <mergeCell ref="A1:N1"/>
    <mergeCell ref="A2:A3"/>
    <mergeCell ref="B2:B3"/>
    <mergeCell ref="C2:F2"/>
    <mergeCell ref="G2:J2"/>
    <mergeCell ref="K2:N2"/>
    <mergeCell ref="F5:F7"/>
    <mergeCell ref="E5:E7"/>
    <mergeCell ref="D5:D7"/>
    <mergeCell ref="C5:C7"/>
    <mergeCell ref="A73:N73"/>
    <mergeCell ref="N5:N7"/>
    <mergeCell ref="M5:M7"/>
    <mergeCell ref="L5:L7"/>
    <mergeCell ref="K5:K7"/>
    <mergeCell ref="J5:J7"/>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scale="73"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N50"/>
    </sheetView>
  </sheetViews>
  <sheetFormatPr defaultColWidth="11.421875" defaultRowHeight="15"/>
  <cols>
    <col min="1" max="1" width="46.28125" style="58" customWidth="1"/>
    <col min="2" max="2" width="9.8515625" style="49" customWidth="1"/>
    <col min="3" max="5" width="11.00390625" style="49" customWidth="1"/>
    <col min="6" max="6" width="7.8515625" style="49" customWidth="1"/>
    <col min="7" max="9" width="11.00390625" style="49" customWidth="1"/>
    <col min="10" max="10" width="7.8515625" style="49" customWidth="1"/>
    <col min="11" max="13" width="7.421875" style="49" customWidth="1"/>
    <col min="14" max="14" width="7.8515625" style="49" customWidth="1"/>
    <col min="15" max="16384" width="11.421875" style="49" customWidth="1"/>
  </cols>
  <sheetData>
    <row r="1" spans="1:14" ht="12.75">
      <c r="A1" s="198" t="s">
        <v>127</v>
      </c>
      <c r="B1" s="199"/>
      <c r="C1" s="199"/>
      <c r="D1" s="199"/>
      <c r="E1" s="199"/>
      <c r="F1" s="199"/>
      <c r="G1" s="199"/>
      <c r="H1" s="199"/>
      <c r="I1" s="199"/>
      <c r="J1" s="199"/>
      <c r="K1" s="199"/>
      <c r="L1" s="199"/>
      <c r="M1" s="199"/>
      <c r="N1" s="200"/>
    </row>
    <row r="2" spans="1:14" ht="12.75">
      <c r="A2" s="233" t="s">
        <v>50</v>
      </c>
      <c r="B2" s="214" t="s">
        <v>51</v>
      </c>
      <c r="C2" s="202" t="s">
        <v>38</v>
      </c>
      <c r="D2" s="202"/>
      <c r="E2" s="202"/>
      <c r="F2" s="202"/>
      <c r="G2" s="202" t="s">
        <v>39</v>
      </c>
      <c r="H2" s="202"/>
      <c r="I2" s="202"/>
      <c r="J2" s="202"/>
      <c r="K2" s="202" t="s">
        <v>52</v>
      </c>
      <c r="L2" s="202"/>
      <c r="M2" s="202"/>
      <c r="N2" s="202"/>
    </row>
    <row r="3" spans="1:14" ht="25.5">
      <c r="A3" s="234"/>
      <c r="B3" s="215"/>
      <c r="C3" s="178">
        <v>2010</v>
      </c>
      <c r="D3" s="32" t="s">
        <v>260</v>
      </c>
      <c r="E3" s="32" t="s">
        <v>261</v>
      </c>
      <c r="F3" s="180" t="s">
        <v>264</v>
      </c>
      <c r="G3" s="178">
        <v>2010</v>
      </c>
      <c r="H3" s="32" t="s">
        <v>260</v>
      </c>
      <c r="I3" s="32" t="s">
        <v>261</v>
      </c>
      <c r="J3" s="180" t="s">
        <v>264</v>
      </c>
      <c r="K3" s="178">
        <v>2010</v>
      </c>
      <c r="L3" s="32" t="s">
        <v>260</v>
      </c>
      <c r="M3" s="32" t="s">
        <v>261</v>
      </c>
      <c r="N3" s="180" t="s">
        <v>264</v>
      </c>
    </row>
    <row r="4" spans="1:14" ht="12.75">
      <c r="A4" s="50" t="s">
        <v>128</v>
      </c>
      <c r="B4" s="125">
        <v>8062010</v>
      </c>
      <c r="C4" s="34">
        <v>54711346</v>
      </c>
      <c r="D4" s="35">
        <v>54711346</v>
      </c>
      <c r="E4" s="35">
        <v>59575569</v>
      </c>
      <c r="F4" s="36">
        <f aca="true" t="shared" si="0" ref="F4:F37">IF(D4=0,"--",100*(E4/D4-1))</f>
        <v>8.890702487926362</v>
      </c>
      <c r="G4" s="73">
        <v>114073377</v>
      </c>
      <c r="H4" s="74">
        <v>114073377</v>
      </c>
      <c r="I4" s="74">
        <v>135980707</v>
      </c>
      <c r="J4" s="129">
        <f aca="true" t="shared" si="1" ref="J4:J37">IF(H4=0,"--",100*(I4/H4-1))</f>
        <v>19.204594951195308</v>
      </c>
      <c r="K4" s="137">
        <f aca="true" t="shared" si="2" ref="K4:K37">IF(C4=0,"--",G4/C4)</f>
        <v>2.0850040318876455</v>
      </c>
      <c r="L4" s="129">
        <f aca="true" t="shared" si="3" ref="L4:M37">IF(D4=0,"--",H4/D4)</f>
        <v>2.0850040318876455</v>
      </c>
      <c r="M4" s="129">
        <f t="shared" si="3"/>
        <v>2.282491116450772</v>
      </c>
      <c r="N4" s="36">
        <f aca="true" t="shared" si="4" ref="N4:N37">100*(M4/L4-1)</f>
        <v>9.471784300787789</v>
      </c>
    </row>
    <row r="5" spans="1:14" ht="12.75">
      <c r="A5" s="54" t="s">
        <v>124</v>
      </c>
      <c r="B5" s="125">
        <v>8132000</v>
      </c>
      <c r="C5" s="37">
        <v>67172127</v>
      </c>
      <c r="D5" s="134">
        <v>67172127</v>
      </c>
      <c r="E5" s="134">
        <v>57965959</v>
      </c>
      <c r="F5" s="39">
        <f t="shared" si="0"/>
        <v>-13.7053394185359</v>
      </c>
      <c r="G5" s="37">
        <v>125521603</v>
      </c>
      <c r="H5" s="134">
        <v>125521603</v>
      </c>
      <c r="I5" s="134">
        <v>112327209</v>
      </c>
      <c r="J5" s="52">
        <f t="shared" si="1"/>
        <v>-10.511651926561195</v>
      </c>
      <c r="K5" s="138">
        <f t="shared" si="2"/>
        <v>1.868656072183035</v>
      </c>
      <c r="L5" s="52">
        <f t="shared" si="3"/>
        <v>1.868656072183035</v>
      </c>
      <c r="M5" s="52">
        <f t="shared" si="3"/>
        <v>1.9378133466229723</v>
      </c>
      <c r="N5" s="39">
        <f t="shared" si="4"/>
        <v>3.700909732369606</v>
      </c>
    </row>
    <row r="6" spans="1:14" ht="12.75">
      <c r="A6" s="54" t="s">
        <v>243</v>
      </c>
      <c r="B6" s="125">
        <v>8133000</v>
      </c>
      <c r="C6" s="37">
        <v>6423921</v>
      </c>
      <c r="D6" s="134">
        <v>6423921</v>
      </c>
      <c r="E6" s="134">
        <v>5268853</v>
      </c>
      <c r="F6" s="39">
        <f t="shared" si="0"/>
        <v>-17.980731705760387</v>
      </c>
      <c r="G6" s="37">
        <v>32381022</v>
      </c>
      <c r="H6" s="134">
        <v>32381022</v>
      </c>
      <c r="I6" s="134">
        <v>32292833</v>
      </c>
      <c r="J6" s="52">
        <f t="shared" si="1"/>
        <v>-0.2723477968051835</v>
      </c>
      <c r="K6" s="138">
        <f t="shared" si="2"/>
        <v>5.040694304926851</v>
      </c>
      <c r="L6" s="52">
        <f t="shared" si="3"/>
        <v>5.040694304926851</v>
      </c>
      <c r="M6" s="52">
        <f t="shared" si="3"/>
        <v>6.129006256200353</v>
      </c>
      <c r="N6" s="39">
        <f t="shared" si="4"/>
        <v>21.59051681054669</v>
      </c>
    </row>
    <row r="7" spans="1:14" ht="12.75">
      <c r="A7" s="54" t="s">
        <v>129</v>
      </c>
      <c r="B7" s="125">
        <v>8062090</v>
      </c>
      <c r="C7" s="37">
        <v>8833250</v>
      </c>
      <c r="D7" s="134">
        <v>8833250</v>
      </c>
      <c r="E7" s="134">
        <v>10588675</v>
      </c>
      <c r="F7" s="39">
        <f t="shared" si="0"/>
        <v>19.872923329465376</v>
      </c>
      <c r="G7" s="37">
        <v>27108487</v>
      </c>
      <c r="H7" s="134">
        <v>27108487</v>
      </c>
      <c r="I7" s="134">
        <v>30999198</v>
      </c>
      <c r="J7" s="52">
        <f t="shared" si="1"/>
        <v>14.352372376960766</v>
      </c>
      <c r="K7" s="138">
        <f t="shared" si="2"/>
        <v>3.0689142727761585</v>
      </c>
      <c r="L7" s="52">
        <f t="shared" si="3"/>
        <v>3.0689142727761585</v>
      </c>
      <c r="M7" s="52">
        <f t="shared" si="3"/>
        <v>2.9275804574226707</v>
      </c>
      <c r="N7" s="39">
        <f t="shared" si="4"/>
        <v>-4.605336050186781</v>
      </c>
    </row>
    <row r="8" spans="1:14" ht="12.75">
      <c r="A8" s="54" t="s">
        <v>130</v>
      </c>
      <c r="B8" s="125">
        <v>12119042</v>
      </c>
      <c r="C8" s="37">
        <v>4465196</v>
      </c>
      <c r="D8" s="134">
        <v>4465196</v>
      </c>
      <c r="E8" s="134">
        <v>4121731</v>
      </c>
      <c r="F8" s="39">
        <f t="shared" si="0"/>
        <v>-7.6920475607341725</v>
      </c>
      <c r="G8" s="37">
        <v>18334560</v>
      </c>
      <c r="H8" s="134">
        <v>18334560</v>
      </c>
      <c r="I8" s="134">
        <v>18614881</v>
      </c>
      <c r="J8" s="52">
        <f t="shared" si="1"/>
        <v>1.528921337626854</v>
      </c>
      <c r="K8" s="138">
        <f t="shared" si="2"/>
        <v>4.10610418893146</v>
      </c>
      <c r="L8" s="52">
        <f t="shared" si="3"/>
        <v>4.10610418893146</v>
      </c>
      <c r="M8" s="52">
        <f t="shared" si="3"/>
        <v>4.516277505737274</v>
      </c>
      <c r="N8" s="39">
        <f t="shared" si="4"/>
        <v>9.989354822303099</v>
      </c>
    </row>
    <row r="9" spans="1:14" ht="12.75">
      <c r="A9" s="54" t="s">
        <v>131</v>
      </c>
      <c r="B9" s="125">
        <v>9042010</v>
      </c>
      <c r="C9" s="37">
        <v>887440</v>
      </c>
      <c r="D9" s="134">
        <v>887440</v>
      </c>
      <c r="E9" s="134">
        <v>1163112</v>
      </c>
      <c r="F9" s="39">
        <f t="shared" si="0"/>
        <v>31.06373388623456</v>
      </c>
      <c r="G9" s="65">
        <v>5929278</v>
      </c>
      <c r="H9" s="66">
        <v>5929278</v>
      </c>
      <c r="I9" s="66">
        <v>7453289</v>
      </c>
      <c r="J9" s="52">
        <f t="shared" si="1"/>
        <v>25.70314631899533</v>
      </c>
      <c r="K9" s="138">
        <f t="shared" si="2"/>
        <v>6.6813283151537</v>
      </c>
      <c r="L9" s="52">
        <f t="shared" si="3"/>
        <v>6.6813283151537</v>
      </c>
      <c r="M9" s="52">
        <f t="shared" si="3"/>
        <v>6.408057865450619</v>
      </c>
      <c r="N9" s="39">
        <f t="shared" si="4"/>
        <v>-4.0900616885310885</v>
      </c>
    </row>
    <row r="10" spans="1:14" ht="12.75">
      <c r="A10" s="54" t="s">
        <v>134</v>
      </c>
      <c r="B10" s="125">
        <v>12119049</v>
      </c>
      <c r="C10" s="37">
        <v>749290</v>
      </c>
      <c r="D10" s="134">
        <v>749290</v>
      </c>
      <c r="E10" s="134">
        <v>1494474</v>
      </c>
      <c r="F10" s="39">
        <f t="shared" si="0"/>
        <v>99.45201457379653</v>
      </c>
      <c r="G10" s="37">
        <v>2462390</v>
      </c>
      <c r="H10" s="134">
        <v>2462390</v>
      </c>
      <c r="I10" s="134">
        <v>6007960</v>
      </c>
      <c r="J10" s="52">
        <f t="shared" si="1"/>
        <v>143.9889700656679</v>
      </c>
      <c r="K10" s="138">
        <f t="shared" si="2"/>
        <v>3.28629769515141</v>
      </c>
      <c r="L10" s="52">
        <f t="shared" si="3"/>
        <v>3.28629769515141</v>
      </c>
      <c r="M10" s="52">
        <f t="shared" si="3"/>
        <v>4.0201167768726656</v>
      </c>
      <c r="N10" s="39">
        <f t="shared" si="4"/>
        <v>22.329659385512436</v>
      </c>
    </row>
    <row r="11" spans="1:14" ht="12.75">
      <c r="A11" s="54" t="s">
        <v>184</v>
      </c>
      <c r="B11" s="125">
        <v>8134090</v>
      </c>
      <c r="C11" s="37">
        <v>157763</v>
      </c>
      <c r="D11" s="134">
        <v>157763</v>
      </c>
      <c r="E11" s="134">
        <v>307319</v>
      </c>
      <c r="F11" s="39">
        <f t="shared" si="0"/>
        <v>94.79789304209478</v>
      </c>
      <c r="G11" s="37">
        <v>2927216</v>
      </c>
      <c r="H11" s="134">
        <v>2927216</v>
      </c>
      <c r="I11" s="134">
        <v>4139127</v>
      </c>
      <c r="J11" s="52">
        <f t="shared" si="1"/>
        <v>41.40148864996638</v>
      </c>
      <c r="K11" s="138">
        <f t="shared" si="2"/>
        <v>18.554515317279716</v>
      </c>
      <c r="L11" s="52">
        <f t="shared" si="3"/>
        <v>18.554515317279716</v>
      </c>
      <c r="M11" s="52">
        <f t="shared" si="3"/>
        <v>13.468503411764322</v>
      </c>
      <c r="N11" s="39">
        <f t="shared" si="4"/>
        <v>-27.411181691061582</v>
      </c>
    </row>
    <row r="12" spans="1:14" ht="12.75">
      <c r="A12" s="54" t="s">
        <v>269</v>
      </c>
      <c r="B12" s="125">
        <v>7129020</v>
      </c>
      <c r="C12" s="37">
        <v>1033152</v>
      </c>
      <c r="D12" s="134">
        <v>1033152</v>
      </c>
      <c r="E12" s="134">
        <v>710924</v>
      </c>
      <c r="F12" s="39">
        <f t="shared" si="0"/>
        <v>-31.188827974973677</v>
      </c>
      <c r="G12" s="37">
        <v>4374176</v>
      </c>
      <c r="H12" s="134">
        <v>4374176</v>
      </c>
      <c r="I12" s="134">
        <v>4056649</v>
      </c>
      <c r="J12" s="52">
        <f t="shared" si="1"/>
        <v>-7.259127204758109</v>
      </c>
      <c r="K12" s="138">
        <f t="shared" si="2"/>
        <v>4.233816514898098</v>
      </c>
      <c r="L12" s="52">
        <f t="shared" si="3"/>
        <v>4.233816514898098</v>
      </c>
      <c r="M12" s="52">
        <f t="shared" si="3"/>
        <v>5.706164090676359</v>
      </c>
      <c r="N12" s="39">
        <f t="shared" si="4"/>
        <v>34.775894765333206</v>
      </c>
    </row>
    <row r="13" spans="1:14" ht="12.75">
      <c r="A13" s="54" t="s">
        <v>132</v>
      </c>
      <c r="B13" s="125">
        <v>7123920</v>
      </c>
      <c r="C13" s="37">
        <v>355111</v>
      </c>
      <c r="D13" s="134">
        <v>355111</v>
      </c>
      <c r="E13" s="134">
        <v>326285</v>
      </c>
      <c r="F13" s="39">
        <f t="shared" si="0"/>
        <v>-8.11746186403688</v>
      </c>
      <c r="G13" s="65">
        <v>4298544</v>
      </c>
      <c r="H13" s="66">
        <v>4298544</v>
      </c>
      <c r="I13" s="66">
        <v>3356960</v>
      </c>
      <c r="J13" s="52">
        <f t="shared" si="1"/>
        <v>-21.90471936544095</v>
      </c>
      <c r="K13" s="138">
        <f t="shared" si="2"/>
        <v>12.104789769959252</v>
      </c>
      <c r="L13" s="52">
        <f t="shared" si="3"/>
        <v>12.104789769959252</v>
      </c>
      <c r="M13" s="52">
        <f t="shared" si="3"/>
        <v>10.288428827558729</v>
      </c>
      <c r="N13" s="39">
        <f t="shared" si="4"/>
        <v>-15.005307625484166</v>
      </c>
    </row>
    <row r="14" spans="1:14" ht="12.75">
      <c r="A14" s="54" t="s">
        <v>240</v>
      </c>
      <c r="B14" s="125">
        <v>9042020</v>
      </c>
      <c r="C14" s="37">
        <v>715194</v>
      </c>
      <c r="D14" s="134">
        <v>715194</v>
      </c>
      <c r="E14" s="134">
        <v>486090</v>
      </c>
      <c r="F14" s="39">
        <f t="shared" si="0"/>
        <v>-32.03382578712909</v>
      </c>
      <c r="G14" s="37">
        <v>4522517</v>
      </c>
      <c r="H14" s="134">
        <v>4522517</v>
      </c>
      <c r="I14" s="134">
        <v>2228314</v>
      </c>
      <c r="J14" s="52">
        <f t="shared" si="1"/>
        <v>-50.728454973193024</v>
      </c>
      <c r="K14" s="138">
        <f t="shared" si="2"/>
        <v>6.323482859196246</v>
      </c>
      <c r="L14" s="52">
        <f t="shared" si="3"/>
        <v>6.323482859196246</v>
      </c>
      <c r="M14" s="52">
        <f t="shared" si="3"/>
        <v>4.584159312061552</v>
      </c>
      <c r="N14" s="39">
        <f t="shared" si="4"/>
        <v>-27.50578416774221</v>
      </c>
    </row>
    <row r="15" spans="1:14" ht="12.75">
      <c r="A15" s="54" t="s">
        <v>138</v>
      </c>
      <c r="B15" s="125">
        <v>7123910</v>
      </c>
      <c r="C15" s="37">
        <v>68749</v>
      </c>
      <c r="D15" s="134">
        <v>68749</v>
      </c>
      <c r="E15" s="134">
        <v>138823</v>
      </c>
      <c r="F15" s="39">
        <f t="shared" si="0"/>
        <v>101.92730076073832</v>
      </c>
      <c r="G15" s="37">
        <v>994117</v>
      </c>
      <c r="H15" s="134">
        <v>994117</v>
      </c>
      <c r="I15" s="134">
        <v>2121020</v>
      </c>
      <c r="J15" s="52">
        <f t="shared" si="1"/>
        <v>113.3571802916558</v>
      </c>
      <c r="K15" s="138">
        <f t="shared" si="2"/>
        <v>14.460093965003127</v>
      </c>
      <c r="L15" s="52">
        <f t="shared" si="3"/>
        <v>14.460093965003127</v>
      </c>
      <c r="M15" s="52">
        <f t="shared" si="3"/>
        <v>15.27859216412266</v>
      </c>
      <c r="N15" s="39">
        <f t="shared" si="4"/>
        <v>5.660393363283078</v>
      </c>
    </row>
    <row r="16" spans="1:14" ht="12.75">
      <c r="A16" s="54" t="s">
        <v>185</v>
      </c>
      <c r="B16" s="125">
        <v>8134020</v>
      </c>
      <c r="C16" s="37">
        <v>363118</v>
      </c>
      <c r="D16" s="134">
        <v>363118</v>
      </c>
      <c r="E16" s="134">
        <v>633445</v>
      </c>
      <c r="F16" s="39">
        <f t="shared" si="0"/>
        <v>74.44604784119764</v>
      </c>
      <c r="G16" s="65">
        <v>1370001</v>
      </c>
      <c r="H16" s="66">
        <v>1370001</v>
      </c>
      <c r="I16" s="66">
        <v>2037860</v>
      </c>
      <c r="J16" s="52">
        <f t="shared" si="1"/>
        <v>48.74879653372515</v>
      </c>
      <c r="K16" s="138">
        <f t="shared" si="2"/>
        <v>3.7728809918538877</v>
      </c>
      <c r="L16" s="52">
        <f t="shared" si="3"/>
        <v>3.7728809918538877</v>
      </c>
      <c r="M16" s="52">
        <f t="shared" si="3"/>
        <v>3.2171064575456434</v>
      </c>
      <c r="N16" s="39">
        <f t="shared" si="4"/>
        <v>-14.73077299570884</v>
      </c>
    </row>
    <row r="17" spans="1:14" ht="12.75">
      <c r="A17" s="54" t="s">
        <v>139</v>
      </c>
      <c r="B17" s="125">
        <v>7129030</v>
      </c>
      <c r="C17" s="37">
        <v>75851</v>
      </c>
      <c r="D17" s="134">
        <v>75851</v>
      </c>
      <c r="E17" s="134">
        <v>121009</v>
      </c>
      <c r="F17" s="39">
        <f t="shared" si="0"/>
        <v>59.53514126379349</v>
      </c>
      <c r="G17" s="65">
        <v>611813</v>
      </c>
      <c r="H17" s="66">
        <v>611813</v>
      </c>
      <c r="I17" s="66">
        <v>1160487</v>
      </c>
      <c r="J17" s="52">
        <f t="shared" si="1"/>
        <v>89.68001660638136</v>
      </c>
      <c r="K17" s="138">
        <f t="shared" si="2"/>
        <v>8.06598462775705</v>
      </c>
      <c r="L17" s="52">
        <f t="shared" si="3"/>
        <v>8.06598462775705</v>
      </c>
      <c r="M17" s="52">
        <f t="shared" si="3"/>
        <v>9.590088340536655</v>
      </c>
      <c r="N17" s="39">
        <f t="shared" si="4"/>
        <v>18.895445294239543</v>
      </c>
    </row>
    <row r="18" spans="1:14" ht="12.75">
      <c r="A18" s="54" t="s">
        <v>69</v>
      </c>
      <c r="B18" s="125">
        <v>8134010</v>
      </c>
      <c r="C18" s="37">
        <v>169777</v>
      </c>
      <c r="D18" s="134">
        <v>169777</v>
      </c>
      <c r="E18" s="134">
        <v>164349</v>
      </c>
      <c r="F18" s="39">
        <f t="shared" si="0"/>
        <v>-3.197135065409329</v>
      </c>
      <c r="G18" s="37">
        <v>828022</v>
      </c>
      <c r="H18" s="134">
        <v>828022</v>
      </c>
      <c r="I18" s="134">
        <v>1116757</v>
      </c>
      <c r="J18" s="52">
        <f t="shared" si="1"/>
        <v>34.87045030204512</v>
      </c>
      <c r="K18" s="138">
        <f t="shared" si="2"/>
        <v>4.877115274742751</v>
      </c>
      <c r="L18" s="52">
        <f t="shared" si="3"/>
        <v>4.877115274742751</v>
      </c>
      <c r="M18" s="52">
        <f t="shared" si="3"/>
        <v>6.795033739176995</v>
      </c>
      <c r="N18" s="39">
        <f t="shared" si="4"/>
        <v>39.32485406622681</v>
      </c>
    </row>
    <row r="19" spans="1:14" ht="12.75">
      <c r="A19" s="54" t="s">
        <v>270</v>
      </c>
      <c r="B19" s="125">
        <v>7123110</v>
      </c>
      <c r="C19" s="37">
        <v>88860</v>
      </c>
      <c r="D19" s="134">
        <v>88860</v>
      </c>
      <c r="E19" s="134">
        <v>92172</v>
      </c>
      <c r="F19" s="39">
        <f t="shared" si="0"/>
        <v>3.7272113436866983</v>
      </c>
      <c r="G19" s="37">
        <v>943068</v>
      </c>
      <c r="H19" s="134">
        <v>943068</v>
      </c>
      <c r="I19" s="134">
        <v>1094167</v>
      </c>
      <c r="J19" s="52">
        <f t="shared" si="1"/>
        <v>16.022068398037035</v>
      </c>
      <c r="K19" s="138">
        <f t="shared" si="2"/>
        <v>10.612964213369345</v>
      </c>
      <c r="L19" s="52">
        <f t="shared" si="3"/>
        <v>10.612964213369345</v>
      </c>
      <c r="M19" s="52">
        <f t="shared" si="3"/>
        <v>11.870926094692532</v>
      </c>
      <c r="N19" s="39">
        <f t="shared" si="4"/>
        <v>11.853068153556091</v>
      </c>
    </row>
    <row r="20" spans="1:14" ht="12.75">
      <c r="A20" s="54" t="s">
        <v>135</v>
      </c>
      <c r="B20" s="125">
        <v>7123990</v>
      </c>
      <c r="C20" s="37">
        <v>71903</v>
      </c>
      <c r="D20" s="134">
        <v>71903</v>
      </c>
      <c r="E20" s="134">
        <v>53425</v>
      </c>
      <c r="F20" s="39">
        <f t="shared" si="0"/>
        <v>-25.698510493303484</v>
      </c>
      <c r="G20" s="37">
        <v>1384118</v>
      </c>
      <c r="H20" s="134">
        <v>1384118</v>
      </c>
      <c r="I20" s="134">
        <v>1049181</v>
      </c>
      <c r="J20" s="52">
        <f t="shared" si="1"/>
        <v>-24.198587114682425</v>
      </c>
      <c r="K20" s="138">
        <f t="shared" si="2"/>
        <v>19.24979486252312</v>
      </c>
      <c r="L20" s="52">
        <f t="shared" si="3"/>
        <v>19.24979486252312</v>
      </c>
      <c r="M20" s="52">
        <f t="shared" si="3"/>
        <v>19.638390266729058</v>
      </c>
      <c r="N20" s="39">
        <f t="shared" si="4"/>
        <v>2.018698936696106</v>
      </c>
    </row>
    <row r="21" spans="1:14" ht="12.75">
      <c r="A21" s="54" t="s">
        <v>271</v>
      </c>
      <c r="B21" s="125">
        <v>7123120</v>
      </c>
      <c r="C21" s="37">
        <v>122385</v>
      </c>
      <c r="D21" s="134">
        <v>122385</v>
      </c>
      <c r="E21" s="134">
        <v>98641</v>
      </c>
      <c r="F21" s="39">
        <f t="shared" si="0"/>
        <v>-19.401070392613473</v>
      </c>
      <c r="G21" s="37">
        <v>1044272</v>
      </c>
      <c r="H21" s="134">
        <v>1044272</v>
      </c>
      <c r="I21" s="134">
        <v>974353</v>
      </c>
      <c r="J21" s="52">
        <f t="shared" si="1"/>
        <v>-6.695477806548489</v>
      </c>
      <c r="K21" s="138">
        <f t="shared" si="2"/>
        <v>8.532679658454876</v>
      </c>
      <c r="L21" s="52">
        <f t="shared" si="3"/>
        <v>8.532679658454876</v>
      </c>
      <c r="M21" s="52">
        <f t="shared" si="3"/>
        <v>9.877768879066513</v>
      </c>
      <c r="N21" s="39">
        <f t="shared" si="4"/>
        <v>15.7639718640886</v>
      </c>
    </row>
    <row r="22" spans="1:14" ht="12.75">
      <c r="A22" s="54" t="s">
        <v>137</v>
      </c>
      <c r="B22" s="125">
        <v>7129090</v>
      </c>
      <c r="C22" s="37">
        <v>147002</v>
      </c>
      <c r="D22" s="134">
        <v>147002</v>
      </c>
      <c r="E22" s="134">
        <v>118163</v>
      </c>
      <c r="F22" s="39">
        <f t="shared" si="0"/>
        <v>-19.6181004340077</v>
      </c>
      <c r="G22" s="65">
        <v>1019137</v>
      </c>
      <c r="H22" s="66">
        <v>1019137</v>
      </c>
      <c r="I22" s="66">
        <v>908779</v>
      </c>
      <c r="J22" s="52">
        <f t="shared" si="1"/>
        <v>-10.828573587260593</v>
      </c>
      <c r="K22" s="138">
        <f t="shared" si="2"/>
        <v>6.932810437953225</v>
      </c>
      <c r="L22" s="52">
        <f t="shared" si="3"/>
        <v>6.932810437953225</v>
      </c>
      <c r="M22" s="52">
        <f t="shared" si="3"/>
        <v>7.690893088360993</v>
      </c>
      <c r="N22" s="39">
        <f t="shared" si="4"/>
        <v>10.93470905042626</v>
      </c>
    </row>
    <row r="23" spans="1:14" ht="12.75">
      <c r="A23" s="54" t="s">
        <v>140</v>
      </c>
      <c r="B23" s="125">
        <v>7122000</v>
      </c>
      <c r="C23" s="37">
        <v>152714</v>
      </c>
      <c r="D23" s="134">
        <v>152714</v>
      </c>
      <c r="E23" s="134">
        <v>244090</v>
      </c>
      <c r="F23" s="39">
        <f t="shared" si="0"/>
        <v>59.83472373194336</v>
      </c>
      <c r="G23" s="37">
        <v>388440</v>
      </c>
      <c r="H23" s="134">
        <v>388440</v>
      </c>
      <c r="I23" s="134">
        <v>576540</v>
      </c>
      <c r="J23" s="52">
        <f t="shared" si="1"/>
        <v>48.4244670991659</v>
      </c>
      <c r="K23" s="138">
        <f t="shared" si="2"/>
        <v>2.5435781919142975</v>
      </c>
      <c r="L23" s="52">
        <f t="shared" si="3"/>
        <v>2.5435781919142975</v>
      </c>
      <c r="M23" s="52">
        <f t="shared" si="3"/>
        <v>2.3619976238272766</v>
      </c>
      <c r="N23" s="39">
        <f t="shared" si="4"/>
        <v>-7.138784593461356</v>
      </c>
    </row>
    <row r="24" spans="1:14" ht="12.75">
      <c r="A24" s="54" t="s">
        <v>141</v>
      </c>
      <c r="B24" s="125">
        <v>7129050</v>
      </c>
      <c r="C24" s="37">
        <v>104970</v>
      </c>
      <c r="D24" s="134">
        <v>104970</v>
      </c>
      <c r="E24" s="134">
        <v>148284</v>
      </c>
      <c r="F24" s="39">
        <f t="shared" si="0"/>
        <v>41.26321806230351</v>
      </c>
      <c r="G24" s="37">
        <v>167471</v>
      </c>
      <c r="H24" s="134">
        <v>167471</v>
      </c>
      <c r="I24" s="134">
        <v>448404</v>
      </c>
      <c r="J24" s="52">
        <f t="shared" si="1"/>
        <v>167.75023735452703</v>
      </c>
      <c r="K24" s="138">
        <f t="shared" si="2"/>
        <v>1.595417738401448</v>
      </c>
      <c r="L24" s="52">
        <f t="shared" si="3"/>
        <v>1.595417738401448</v>
      </c>
      <c r="M24" s="52">
        <f t="shared" si="3"/>
        <v>3.023954034150684</v>
      </c>
      <c r="N24" s="39">
        <f t="shared" si="4"/>
        <v>89.53995316490453</v>
      </c>
    </row>
    <row r="25" spans="1:14" ht="12.75">
      <c r="A25" s="54" t="s">
        <v>272</v>
      </c>
      <c r="B25" s="125">
        <v>7123190</v>
      </c>
      <c r="C25" s="37">
        <v>33642</v>
      </c>
      <c r="D25" s="134">
        <v>33642</v>
      </c>
      <c r="E25" s="134">
        <v>25108</v>
      </c>
      <c r="F25" s="39">
        <f t="shared" si="0"/>
        <v>-25.36710064799953</v>
      </c>
      <c r="G25" s="65">
        <v>376010</v>
      </c>
      <c r="H25" s="66">
        <v>376010</v>
      </c>
      <c r="I25" s="66">
        <v>424340</v>
      </c>
      <c r="J25" s="52">
        <f t="shared" si="1"/>
        <v>12.853381559001086</v>
      </c>
      <c r="K25" s="138">
        <f t="shared" si="2"/>
        <v>11.176802806016289</v>
      </c>
      <c r="L25" s="52">
        <f t="shared" si="3"/>
        <v>11.176802806016289</v>
      </c>
      <c r="M25" s="52">
        <f t="shared" si="3"/>
        <v>16.900589453560617</v>
      </c>
      <c r="N25" s="39">
        <f t="shared" si="4"/>
        <v>51.211305655883166</v>
      </c>
    </row>
    <row r="26" spans="1:14" ht="12.75">
      <c r="A26" s="54" t="s">
        <v>143</v>
      </c>
      <c r="B26" s="125">
        <v>8135000</v>
      </c>
      <c r="C26" s="37">
        <v>1461</v>
      </c>
      <c r="D26" s="134">
        <v>1461</v>
      </c>
      <c r="E26" s="134">
        <v>10232</v>
      </c>
      <c r="F26" s="39">
        <f t="shared" si="0"/>
        <v>600.3422313483915</v>
      </c>
      <c r="G26" s="37">
        <v>36851</v>
      </c>
      <c r="H26" s="134">
        <v>36851</v>
      </c>
      <c r="I26" s="134">
        <v>375039</v>
      </c>
      <c r="J26" s="52">
        <f t="shared" si="1"/>
        <v>917.7172939675993</v>
      </c>
      <c r="K26" s="138">
        <f t="shared" si="2"/>
        <v>25.223134839151268</v>
      </c>
      <c r="L26" s="52">
        <f t="shared" si="3"/>
        <v>25.223134839151268</v>
      </c>
      <c r="M26" s="52">
        <f t="shared" si="3"/>
        <v>36.653537920250194</v>
      </c>
      <c r="N26" s="39">
        <f t="shared" si="4"/>
        <v>45.317139023325105</v>
      </c>
    </row>
    <row r="27" spans="1:14" ht="12.75">
      <c r="A27" s="54" t="s">
        <v>133</v>
      </c>
      <c r="B27" s="125">
        <v>12119041</v>
      </c>
      <c r="C27" s="37">
        <v>761140</v>
      </c>
      <c r="D27" s="134">
        <v>761140</v>
      </c>
      <c r="E27" s="134">
        <v>285150</v>
      </c>
      <c r="F27" s="39">
        <f t="shared" si="0"/>
        <v>-62.53645847018945</v>
      </c>
      <c r="G27" s="37">
        <v>2541524</v>
      </c>
      <c r="H27" s="134">
        <v>2541524</v>
      </c>
      <c r="I27" s="134">
        <v>262386</v>
      </c>
      <c r="J27" s="52">
        <f t="shared" si="1"/>
        <v>-89.67603689754651</v>
      </c>
      <c r="K27" s="138">
        <f t="shared" si="2"/>
        <v>3.3391018735055313</v>
      </c>
      <c r="L27" s="52">
        <f t="shared" si="3"/>
        <v>3.3391018735055313</v>
      </c>
      <c r="M27" s="52">
        <f t="shared" si="3"/>
        <v>0.9201683324566018</v>
      </c>
      <c r="N27" s="39">
        <f t="shared" si="4"/>
        <v>-72.44263974819762</v>
      </c>
    </row>
    <row r="28" spans="1:14" ht="12.75">
      <c r="A28" s="54" t="s">
        <v>68</v>
      </c>
      <c r="B28" s="125">
        <v>8131000</v>
      </c>
      <c r="C28" s="88">
        <v>16270</v>
      </c>
      <c r="D28" s="89">
        <v>16270</v>
      </c>
      <c r="E28" s="66">
        <v>9580</v>
      </c>
      <c r="F28" s="87">
        <f t="shared" si="0"/>
        <v>-41.118623232944074</v>
      </c>
      <c r="G28" s="88">
        <v>97011</v>
      </c>
      <c r="H28" s="89">
        <v>97011</v>
      </c>
      <c r="I28" s="66">
        <v>73009</v>
      </c>
      <c r="J28" s="117">
        <f t="shared" si="1"/>
        <v>-24.74152415705435</v>
      </c>
      <c r="K28" s="116">
        <f t="shared" si="2"/>
        <v>5.962569145666872</v>
      </c>
      <c r="L28" s="117">
        <f t="shared" si="3"/>
        <v>5.962569145666872</v>
      </c>
      <c r="M28" s="76">
        <f t="shared" si="3"/>
        <v>7.62098121085595</v>
      </c>
      <c r="N28" s="87">
        <f t="shared" si="4"/>
        <v>27.81371628024276</v>
      </c>
    </row>
    <row r="29" spans="1:14" ht="12.75">
      <c r="A29" s="54" t="s">
        <v>273</v>
      </c>
      <c r="B29" s="125">
        <v>7123390</v>
      </c>
      <c r="C29" s="65">
        <v>0</v>
      </c>
      <c r="D29" s="66">
        <v>0</v>
      </c>
      <c r="E29" s="66">
        <v>6195</v>
      </c>
      <c r="F29" s="67" t="str">
        <f t="shared" si="0"/>
        <v>--</v>
      </c>
      <c r="G29" s="65">
        <v>0</v>
      </c>
      <c r="H29" s="66">
        <v>0</v>
      </c>
      <c r="I29" s="66">
        <v>66807</v>
      </c>
      <c r="J29" s="76" t="str">
        <f t="shared" si="1"/>
        <v>--</v>
      </c>
      <c r="K29" s="115" t="str">
        <f t="shared" si="2"/>
        <v>--</v>
      </c>
      <c r="L29" s="76" t="str">
        <f t="shared" si="3"/>
        <v>--</v>
      </c>
      <c r="M29" s="76">
        <f t="shared" si="3"/>
        <v>10.784019370460049</v>
      </c>
      <c r="N29" s="91" t="s">
        <v>106</v>
      </c>
    </row>
    <row r="30" spans="1:14" ht="12.75">
      <c r="A30" s="54" t="s">
        <v>183</v>
      </c>
      <c r="B30" s="125">
        <v>8011100</v>
      </c>
      <c r="C30" s="65">
        <v>11139</v>
      </c>
      <c r="D30" s="66">
        <v>11139</v>
      </c>
      <c r="E30" s="66">
        <v>15720</v>
      </c>
      <c r="F30" s="67">
        <f t="shared" si="0"/>
        <v>41.12577430649071</v>
      </c>
      <c r="G30" s="65">
        <v>34738</v>
      </c>
      <c r="H30" s="66">
        <v>34738</v>
      </c>
      <c r="I30" s="66">
        <v>62530</v>
      </c>
      <c r="J30" s="76">
        <f t="shared" si="1"/>
        <v>80.00460590707583</v>
      </c>
      <c r="K30" s="115">
        <f t="shared" si="2"/>
        <v>3.1185923332435586</v>
      </c>
      <c r="L30" s="76">
        <f t="shared" si="3"/>
        <v>3.1185923332435586</v>
      </c>
      <c r="M30" s="76">
        <f t="shared" si="3"/>
        <v>3.977735368956743</v>
      </c>
      <c r="N30" s="67">
        <f t="shared" si="4"/>
        <v>27.54906521621614</v>
      </c>
    </row>
    <row r="31" spans="1:14" ht="12.75">
      <c r="A31" s="54" t="s">
        <v>144</v>
      </c>
      <c r="B31" s="125">
        <v>7129010</v>
      </c>
      <c r="C31" s="65">
        <v>5478</v>
      </c>
      <c r="D31" s="66">
        <v>5478</v>
      </c>
      <c r="E31" s="66">
        <v>7154</v>
      </c>
      <c r="F31" s="67">
        <f t="shared" si="0"/>
        <v>30.595107703541437</v>
      </c>
      <c r="G31" s="65">
        <v>34137</v>
      </c>
      <c r="H31" s="66">
        <v>34137</v>
      </c>
      <c r="I31" s="66">
        <v>45660</v>
      </c>
      <c r="J31" s="76">
        <f t="shared" si="1"/>
        <v>33.75516301959751</v>
      </c>
      <c r="K31" s="115">
        <f t="shared" si="2"/>
        <v>6.231653888280395</v>
      </c>
      <c r="L31" s="76">
        <f t="shared" si="3"/>
        <v>6.231653888280395</v>
      </c>
      <c r="M31" s="76">
        <f t="shared" si="3"/>
        <v>6.38244338831423</v>
      </c>
      <c r="N31" s="67">
        <f t="shared" si="4"/>
        <v>2.4197348366445492</v>
      </c>
    </row>
    <row r="32" spans="1:14" ht="12.75">
      <c r="A32" s="54" t="s">
        <v>142</v>
      </c>
      <c r="B32" s="125">
        <v>7129040</v>
      </c>
      <c r="C32" s="65">
        <v>16638</v>
      </c>
      <c r="D32" s="66">
        <v>16638</v>
      </c>
      <c r="E32" s="66">
        <v>6652</v>
      </c>
      <c r="F32" s="67">
        <f t="shared" si="0"/>
        <v>-60.01923308089915</v>
      </c>
      <c r="G32" s="65">
        <v>152672</v>
      </c>
      <c r="H32" s="66">
        <v>152672</v>
      </c>
      <c r="I32" s="66">
        <v>32995</v>
      </c>
      <c r="J32" s="76">
        <f t="shared" si="1"/>
        <v>-78.38830957870468</v>
      </c>
      <c r="K32" s="115">
        <f t="shared" si="2"/>
        <v>9.17610289698281</v>
      </c>
      <c r="L32" s="76">
        <f t="shared" si="3"/>
        <v>9.17610289698281</v>
      </c>
      <c r="M32" s="76">
        <f t="shared" si="3"/>
        <v>4.9601623571858084</v>
      </c>
      <c r="N32" s="67">
        <f t="shared" si="4"/>
        <v>-45.94478273759597</v>
      </c>
    </row>
    <row r="33" spans="1:14" ht="12.75">
      <c r="A33" s="183" t="s">
        <v>274</v>
      </c>
      <c r="B33" s="125">
        <v>9042090</v>
      </c>
      <c r="C33" s="88">
        <v>0</v>
      </c>
      <c r="D33" s="89">
        <v>0</v>
      </c>
      <c r="E33" s="66">
        <v>524</v>
      </c>
      <c r="F33" s="87" t="str">
        <f t="shared" si="0"/>
        <v>--</v>
      </c>
      <c r="G33" s="65">
        <v>20</v>
      </c>
      <c r="H33" s="66">
        <v>20</v>
      </c>
      <c r="I33" s="66">
        <v>7723</v>
      </c>
      <c r="J33" s="76">
        <f t="shared" si="1"/>
        <v>38515</v>
      </c>
      <c r="K33" s="116" t="str">
        <f t="shared" si="2"/>
        <v>--</v>
      </c>
      <c r="L33" s="117" t="str">
        <f t="shared" si="3"/>
        <v>--</v>
      </c>
      <c r="M33" s="76">
        <f t="shared" si="3"/>
        <v>14.738549618320612</v>
      </c>
      <c r="N33" s="91" t="s">
        <v>106</v>
      </c>
    </row>
    <row r="34" spans="1:14" ht="12.75">
      <c r="A34" s="54" t="s">
        <v>145</v>
      </c>
      <c r="B34" s="125">
        <v>12119043</v>
      </c>
      <c r="C34" s="65">
        <v>255</v>
      </c>
      <c r="D34" s="66">
        <v>255</v>
      </c>
      <c r="E34" s="66">
        <v>242</v>
      </c>
      <c r="F34" s="67">
        <f t="shared" si="0"/>
        <v>-5.098039215686279</v>
      </c>
      <c r="G34" s="65">
        <v>5690</v>
      </c>
      <c r="H34" s="66">
        <v>5690</v>
      </c>
      <c r="I34" s="66">
        <v>6198</v>
      </c>
      <c r="J34" s="76">
        <f t="shared" si="1"/>
        <v>8.927943760984181</v>
      </c>
      <c r="K34" s="115">
        <f t="shared" si="2"/>
        <v>22.313725490196077</v>
      </c>
      <c r="L34" s="76">
        <f t="shared" si="3"/>
        <v>22.313725490196077</v>
      </c>
      <c r="M34" s="76">
        <f t="shared" si="3"/>
        <v>25.611570247933884</v>
      </c>
      <c r="N34" s="67">
        <f t="shared" si="4"/>
        <v>14.779444872111425</v>
      </c>
    </row>
    <row r="35" spans="1:14" ht="12.75">
      <c r="A35" s="54" t="s">
        <v>275</v>
      </c>
      <c r="B35" s="125">
        <v>7123220</v>
      </c>
      <c r="C35" s="65">
        <v>4000</v>
      </c>
      <c r="D35" s="89">
        <v>4000</v>
      </c>
      <c r="E35" s="89">
        <v>0</v>
      </c>
      <c r="F35" s="87">
        <f t="shared" si="0"/>
        <v>-100</v>
      </c>
      <c r="G35" s="65">
        <v>42892</v>
      </c>
      <c r="H35" s="89">
        <v>42892</v>
      </c>
      <c r="I35" s="89">
        <v>0</v>
      </c>
      <c r="J35" s="117">
        <f t="shared" si="1"/>
        <v>-100</v>
      </c>
      <c r="K35" s="115">
        <f t="shared" si="2"/>
        <v>10.723</v>
      </c>
      <c r="L35" s="117">
        <f t="shared" si="3"/>
        <v>10.723</v>
      </c>
      <c r="M35" s="117" t="str">
        <f t="shared" si="3"/>
        <v>--</v>
      </c>
      <c r="N35" s="91" t="s">
        <v>106</v>
      </c>
    </row>
    <row r="36" spans="1:14" ht="12.75">
      <c r="A36" s="54" t="s">
        <v>276</v>
      </c>
      <c r="B36" s="125">
        <v>7123210</v>
      </c>
      <c r="C36" s="98">
        <v>6000</v>
      </c>
      <c r="D36" s="99">
        <v>6000</v>
      </c>
      <c r="E36" s="99">
        <v>0</v>
      </c>
      <c r="F36" s="100">
        <f t="shared" si="0"/>
        <v>-100</v>
      </c>
      <c r="G36" s="65">
        <v>68803</v>
      </c>
      <c r="H36" s="66">
        <v>68803</v>
      </c>
      <c r="I36" s="66">
        <v>0</v>
      </c>
      <c r="J36" s="76">
        <f t="shared" si="1"/>
        <v>-100</v>
      </c>
      <c r="K36" s="115">
        <f t="shared" si="2"/>
        <v>11.467166666666667</v>
      </c>
      <c r="L36" s="76">
        <f t="shared" si="3"/>
        <v>11.467166666666667</v>
      </c>
      <c r="M36" s="117" t="str">
        <f t="shared" si="3"/>
        <v>--</v>
      </c>
      <c r="N36" s="91" t="s">
        <v>106</v>
      </c>
    </row>
    <row r="37" spans="1:14" ht="12.75">
      <c r="A37" s="70"/>
      <c r="B37" s="71"/>
      <c r="C37" s="136">
        <v>147725142</v>
      </c>
      <c r="D37" s="136">
        <v>147725142</v>
      </c>
      <c r="E37" s="136">
        <v>144187949</v>
      </c>
      <c r="F37" s="55">
        <f t="shared" si="0"/>
        <v>-2.3944421051901865</v>
      </c>
      <c r="G37" s="40">
        <v>354073977</v>
      </c>
      <c r="H37" s="41">
        <v>354073977</v>
      </c>
      <c r="I37" s="41">
        <v>370301362</v>
      </c>
      <c r="J37" s="42">
        <f t="shared" si="1"/>
        <v>4.583049321356936</v>
      </c>
      <c r="K37" s="139">
        <f t="shared" si="2"/>
        <v>2.3968430302811963</v>
      </c>
      <c r="L37" s="72">
        <f t="shared" si="3"/>
        <v>2.3968430302811963</v>
      </c>
      <c r="M37" s="72">
        <f t="shared" si="3"/>
        <v>2.5681852371726293</v>
      </c>
      <c r="N37" s="42">
        <f t="shared" si="4"/>
        <v>7.148661999418926</v>
      </c>
    </row>
    <row r="38" spans="1:14" ht="12.75">
      <c r="A38" s="232" t="s">
        <v>263</v>
      </c>
      <c r="B38" s="210"/>
      <c r="C38" s="209"/>
      <c r="D38" s="209"/>
      <c r="E38" s="209"/>
      <c r="F38" s="209"/>
      <c r="G38" s="210"/>
      <c r="H38" s="210"/>
      <c r="I38" s="210"/>
      <c r="J38" s="210"/>
      <c r="K38" s="210"/>
      <c r="L38" s="210"/>
      <c r="M38" s="210"/>
      <c r="N38" s="211"/>
    </row>
  </sheetData>
  <sheetProtection/>
  <mergeCells count="7">
    <mergeCell ref="A38:N38"/>
    <mergeCell ref="A1:N1"/>
    <mergeCell ref="A2:A3"/>
    <mergeCell ref="B2:B3"/>
    <mergeCell ref="C2:F2"/>
    <mergeCell ref="G2:J2"/>
    <mergeCell ref="K2:N2"/>
  </mergeCells>
  <printOptions/>
  <pageMargins left="0.7086614173228347" right="0.7086614173228347" top="0.7480314960629921" bottom="0.7480314960629921" header="0.31496062992125984" footer="0.31496062992125984"/>
  <pageSetup fitToHeight="1" fitToWidth="1" horizontalDpi="600" verticalDpi="600" orientation="landscape" scale="72" r:id="rId2"/>
  <headerFooter>
    <oddFooter>&amp;C9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A1">
      <selection activeCell="A1" sqref="A1:N24"/>
    </sheetView>
  </sheetViews>
  <sheetFormatPr defaultColWidth="11.421875" defaultRowHeight="15"/>
  <cols>
    <col min="1" max="1" width="42.8515625" style="58" customWidth="1"/>
    <col min="2" max="2" width="9.8515625" style="49" customWidth="1"/>
    <col min="3" max="5" width="11.00390625" style="49" customWidth="1"/>
    <col min="6" max="6" width="7.140625" style="49" customWidth="1"/>
    <col min="7" max="9" width="11.00390625" style="49" customWidth="1"/>
    <col min="10" max="10" width="7.140625" style="49" customWidth="1"/>
    <col min="11" max="13" width="7.421875" style="49" customWidth="1"/>
    <col min="14" max="14" width="6.140625" style="49" customWidth="1"/>
    <col min="15" max="16384" width="11.421875" style="2" customWidth="1"/>
  </cols>
  <sheetData>
    <row r="1" spans="1:14" ht="14.25">
      <c r="A1" s="198" t="s">
        <v>146</v>
      </c>
      <c r="B1" s="199"/>
      <c r="C1" s="199"/>
      <c r="D1" s="199"/>
      <c r="E1" s="199"/>
      <c r="F1" s="199"/>
      <c r="G1" s="199"/>
      <c r="H1" s="199"/>
      <c r="I1" s="199"/>
      <c r="J1" s="199"/>
      <c r="K1" s="199"/>
      <c r="L1" s="199"/>
      <c r="M1" s="199"/>
      <c r="N1" s="200"/>
    </row>
    <row r="2" spans="1:14" ht="14.25">
      <c r="A2" s="212" t="s">
        <v>50</v>
      </c>
      <c r="B2" s="214" t="s">
        <v>51</v>
      </c>
      <c r="C2" s="202" t="s">
        <v>38</v>
      </c>
      <c r="D2" s="202"/>
      <c r="E2" s="202"/>
      <c r="F2" s="202"/>
      <c r="G2" s="202" t="s">
        <v>39</v>
      </c>
      <c r="H2" s="202"/>
      <c r="I2" s="202"/>
      <c r="J2" s="202"/>
      <c r="K2" s="202" t="s">
        <v>52</v>
      </c>
      <c r="L2" s="202"/>
      <c r="M2" s="202"/>
      <c r="N2" s="202"/>
    </row>
    <row r="3" spans="1:14" ht="25.5">
      <c r="A3" s="213"/>
      <c r="B3" s="215"/>
      <c r="C3" s="178">
        <v>2010</v>
      </c>
      <c r="D3" s="32" t="s">
        <v>260</v>
      </c>
      <c r="E3" s="32" t="s">
        <v>261</v>
      </c>
      <c r="F3" s="180" t="s">
        <v>264</v>
      </c>
      <c r="G3" s="178">
        <v>2010</v>
      </c>
      <c r="H3" s="32" t="s">
        <v>260</v>
      </c>
      <c r="I3" s="32" t="s">
        <v>261</v>
      </c>
      <c r="J3" s="180" t="s">
        <v>264</v>
      </c>
      <c r="K3" s="178">
        <v>2010</v>
      </c>
      <c r="L3" s="32" t="s">
        <v>260</v>
      </c>
      <c r="M3" s="32" t="s">
        <v>261</v>
      </c>
      <c r="N3" s="180" t="s">
        <v>264</v>
      </c>
    </row>
    <row r="4" spans="1:14" ht="14.25">
      <c r="A4" s="54" t="s">
        <v>147</v>
      </c>
      <c r="B4" s="59">
        <v>15091000</v>
      </c>
      <c r="C4" s="37">
        <v>3022369</v>
      </c>
      <c r="D4" s="38">
        <v>3022369</v>
      </c>
      <c r="E4" s="38">
        <v>6649962</v>
      </c>
      <c r="F4" s="67">
        <f aca="true" t="shared" si="0" ref="F4:F11">IF(D4=0,"--",100*(E4/D4-1))</f>
        <v>120.02482158862797</v>
      </c>
      <c r="G4" s="65">
        <v>12172977</v>
      </c>
      <c r="H4" s="66">
        <v>12172977</v>
      </c>
      <c r="I4" s="66">
        <v>24119367</v>
      </c>
      <c r="J4" s="67">
        <f aca="true" t="shared" si="1" ref="J4:J11">IF(H4=0,"--",100*(I4/H4-1))</f>
        <v>98.13860652164217</v>
      </c>
      <c r="K4" s="64">
        <f aca="true" t="shared" si="2" ref="K4:K11">IF(C4=0,"--",G4/C4)</f>
        <v>4.027627665582859</v>
      </c>
      <c r="L4" s="64">
        <f aca="true" t="shared" si="3" ref="L4:M11">IF(D4=0,"--",H4/D4)</f>
        <v>4.027627665582859</v>
      </c>
      <c r="M4" s="64">
        <f t="shared" si="3"/>
        <v>3.6269932068784754</v>
      </c>
      <c r="N4" s="68">
        <f aca="true" t="shared" si="4" ref="N4:N11">100*(M4/L4-1)</f>
        <v>-9.94715728387484</v>
      </c>
    </row>
    <row r="5" spans="1:14" ht="14.25">
      <c r="A5" s="54" t="s">
        <v>149</v>
      </c>
      <c r="B5" s="51">
        <v>15159010</v>
      </c>
      <c r="C5" s="37">
        <v>321578</v>
      </c>
      <c r="D5" s="38">
        <v>321578</v>
      </c>
      <c r="E5" s="38">
        <v>267816</v>
      </c>
      <c r="F5" s="67">
        <f t="shared" si="0"/>
        <v>-16.71818345782361</v>
      </c>
      <c r="G5" s="65">
        <v>4988121</v>
      </c>
      <c r="H5" s="66">
        <v>4988121</v>
      </c>
      <c r="I5" s="66">
        <v>4485402</v>
      </c>
      <c r="J5" s="67">
        <f t="shared" si="1"/>
        <v>-10.078324082354861</v>
      </c>
      <c r="K5" s="64">
        <f t="shared" si="2"/>
        <v>15.511387594922539</v>
      </c>
      <c r="L5" s="64">
        <f t="shared" si="3"/>
        <v>15.511387594922539</v>
      </c>
      <c r="M5" s="64">
        <f t="shared" si="3"/>
        <v>16.748073304059503</v>
      </c>
      <c r="N5" s="68">
        <f t="shared" si="4"/>
        <v>7.972760022718917</v>
      </c>
    </row>
    <row r="6" spans="1:14" ht="14.25">
      <c r="A6" s="54" t="s">
        <v>148</v>
      </c>
      <c r="B6" s="51">
        <v>15159090</v>
      </c>
      <c r="C6" s="37">
        <v>2029665</v>
      </c>
      <c r="D6" s="38">
        <v>2029665</v>
      </c>
      <c r="E6" s="38">
        <v>1423701</v>
      </c>
      <c r="F6" s="67">
        <f t="shared" si="0"/>
        <v>-29.855370221194132</v>
      </c>
      <c r="G6" s="65">
        <v>5108152</v>
      </c>
      <c r="H6" s="66">
        <v>5108152</v>
      </c>
      <c r="I6" s="66">
        <v>4235652</v>
      </c>
      <c r="J6" s="67">
        <f t="shared" si="1"/>
        <v>-17.0805410645572</v>
      </c>
      <c r="K6" s="64">
        <f t="shared" si="2"/>
        <v>2.5167463596209227</v>
      </c>
      <c r="L6" s="64">
        <f t="shared" si="3"/>
        <v>2.5167463596209227</v>
      </c>
      <c r="M6" s="64">
        <f t="shared" si="3"/>
        <v>2.975099406406261</v>
      </c>
      <c r="N6" s="68">
        <f t="shared" si="4"/>
        <v>18.21212713919953</v>
      </c>
    </row>
    <row r="7" spans="1:14" ht="14.25">
      <c r="A7" s="54" t="s">
        <v>152</v>
      </c>
      <c r="B7" s="51">
        <v>33011900</v>
      </c>
      <c r="C7" s="88">
        <v>0</v>
      </c>
      <c r="D7" s="89">
        <v>0</v>
      </c>
      <c r="E7" s="38">
        <v>439</v>
      </c>
      <c r="F7" s="87" t="str">
        <f t="shared" si="0"/>
        <v>--</v>
      </c>
      <c r="G7" s="65">
        <v>0</v>
      </c>
      <c r="H7" s="66">
        <v>0</v>
      </c>
      <c r="I7" s="66">
        <v>67565</v>
      </c>
      <c r="J7" s="87" t="str">
        <f t="shared" si="1"/>
        <v>--</v>
      </c>
      <c r="K7" s="90" t="str">
        <f t="shared" si="2"/>
        <v>--</v>
      </c>
      <c r="L7" s="90" t="str">
        <f t="shared" si="3"/>
        <v>--</v>
      </c>
      <c r="M7" s="64">
        <f t="shared" si="3"/>
        <v>153.90660592255125</v>
      </c>
      <c r="N7" s="91" t="s">
        <v>106</v>
      </c>
    </row>
    <row r="8" spans="1:14" ht="14.25">
      <c r="A8" s="54" t="s">
        <v>229</v>
      </c>
      <c r="B8" s="51">
        <v>33011200</v>
      </c>
      <c r="C8" s="37">
        <v>179</v>
      </c>
      <c r="D8" s="38">
        <v>179</v>
      </c>
      <c r="E8" s="38">
        <v>266</v>
      </c>
      <c r="F8" s="67">
        <f t="shared" si="0"/>
        <v>48.603351955307275</v>
      </c>
      <c r="G8" s="65">
        <v>12512</v>
      </c>
      <c r="H8" s="66">
        <v>12512</v>
      </c>
      <c r="I8" s="66">
        <v>45001</v>
      </c>
      <c r="J8" s="67">
        <f t="shared" si="1"/>
        <v>259.66272378516624</v>
      </c>
      <c r="K8" s="64">
        <f t="shared" si="2"/>
        <v>69.89944134078212</v>
      </c>
      <c r="L8" s="64">
        <f t="shared" si="3"/>
        <v>69.89944134078212</v>
      </c>
      <c r="M8" s="64">
        <f t="shared" si="3"/>
        <v>169.1766917293233</v>
      </c>
      <c r="N8" s="68">
        <f t="shared" si="4"/>
        <v>142.02867502836375</v>
      </c>
    </row>
    <row r="9" spans="1:14" ht="14.25">
      <c r="A9" s="54" t="s">
        <v>153</v>
      </c>
      <c r="B9" s="51">
        <v>15100000</v>
      </c>
      <c r="C9" s="88">
        <v>0</v>
      </c>
      <c r="D9" s="89">
        <v>0</v>
      </c>
      <c r="E9" s="38">
        <v>20055</v>
      </c>
      <c r="F9" s="87" t="str">
        <f t="shared" si="0"/>
        <v>--</v>
      </c>
      <c r="G9" s="65">
        <v>0</v>
      </c>
      <c r="H9" s="66">
        <v>0</v>
      </c>
      <c r="I9" s="66">
        <v>44100</v>
      </c>
      <c r="J9" s="87" t="str">
        <f t="shared" si="1"/>
        <v>--</v>
      </c>
      <c r="K9" s="90" t="str">
        <f t="shared" si="2"/>
        <v>--</v>
      </c>
      <c r="L9" s="90" t="str">
        <f t="shared" si="3"/>
        <v>--</v>
      </c>
      <c r="M9" s="64">
        <f t="shared" si="3"/>
        <v>2.1989528795811517</v>
      </c>
      <c r="N9" s="91" t="s">
        <v>106</v>
      </c>
    </row>
    <row r="10" spans="1:14" ht="25.5">
      <c r="A10" s="54" t="s">
        <v>150</v>
      </c>
      <c r="B10" s="56">
        <v>15099000</v>
      </c>
      <c r="C10" s="37">
        <v>13135</v>
      </c>
      <c r="D10" s="38">
        <v>13135</v>
      </c>
      <c r="E10" s="38">
        <v>1916</v>
      </c>
      <c r="F10" s="67">
        <f t="shared" si="0"/>
        <v>-85.41301865245528</v>
      </c>
      <c r="G10" s="65">
        <v>57955</v>
      </c>
      <c r="H10" s="66">
        <v>57955</v>
      </c>
      <c r="I10" s="66">
        <v>11330</v>
      </c>
      <c r="J10" s="67">
        <f t="shared" si="1"/>
        <v>-80.45034940902424</v>
      </c>
      <c r="K10" s="64">
        <f t="shared" si="2"/>
        <v>4.412257327750286</v>
      </c>
      <c r="L10" s="64">
        <f t="shared" si="3"/>
        <v>4.412257327750286</v>
      </c>
      <c r="M10" s="64">
        <f t="shared" si="3"/>
        <v>5.913361169102297</v>
      </c>
      <c r="N10" s="68">
        <f t="shared" si="4"/>
        <v>34.02122156183014</v>
      </c>
    </row>
    <row r="11" spans="1:14" ht="14.25">
      <c r="A11" s="235" t="s">
        <v>46</v>
      </c>
      <c r="B11" s="236"/>
      <c r="C11" s="40">
        <v>5386926</v>
      </c>
      <c r="D11" s="41">
        <v>5386926</v>
      </c>
      <c r="E11" s="41">
        <v>8364155</v>
      </c>
      <c r="F11" s="42">
        <f t="shared" si="0"/>
        <v>55.26767956344676</v>
      </c>
      <c r="G11" s="40">
        <v>22339717</v>
      </c>
      <c r="H11" s="41">
        <v>22339717</v>
      </c>
      <c r="I11" s="41">
        <v>33008417</v>
      </c>
      <c r="J11" s="42">
        <f t="shared" si="1"/>
        <v>47.75664794679359</v>
      </c>
      <c r="K11" s="139">
        <f t="shared" si="2"/>
        <v>4.1470250380272535</v>
      </c>
      <c r="L11" s="72">
        <f t="shared" si="3"/>
        <v>4.1470250380272535</v>
      </c>
      <c r="M11" s="72">
        <f t="shared" si="3"/>
        <v>3.9464138337943284</v>
      </c>
      <c r="N11" s="42">
        <f t="shared" si="4"/>
        <v>-4.837472703766366</v>
      </c>
    </row>
    <row r="12" spans="1:14" ht="14.25">
      <c r="A12" s="208" t="s">
        <v>263</v>
      </c>
      <c r="B12" s="209"/>
      <c r="C12" s="210"/>
      <c r="D12" s="210"/>
      <c r="E12" s="210"/>
      <c r="F12" s="210"/>
      <c r="G12" s="210"/>
      <c r="H12" s="210"/>
      <c r="I12" s="210"/>
      <c r="J12" s="210"/>
      <c r="K12" s="210"/>
      <c r="L12" s="210"/>
      <c r="M12" s="210"/>
      <c r="N12" s="211"/>
    </row>
  </sheetData>
  <sheetProtection/>
  <mergeCells count="8">
    <mergeCell ref="A11:B11"/>
    <mergeCell ref="A12:N12"/>
    <mergeCell ref="A1:N1"/>
    <mergeCell ref="A2:A3"/>
    <mergeCell ref="B2:B3"/>
    <mergeCell ref="C2:F2"/>
    <mergeCell ref="G2:J2"/>
    <mergeCell ref="K2:N2"/>
  </mergeCells>
  <printOptions/>
  <pageMargins left="0.7086614173228347" right="0.7086614173228347" top="0.7480314960629921" bottom="0.7480314960629921" header="0.31496062992125984" footer="0.31496062992125984"/>
  <pageSetup fitToHeight="2" fitToWidth="1" horizontalDpi="600" verticalDpi="600" orientation="landscape" scale="75" r:id="rId2"/>
  <headerFooter>
    <oddFooter>&amp;C10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2012-02-15T13:57:43Z</cp:lastPrinted>
  <dcterms:created xsi:type="dcterms:W3CDTF">2011-12-16T17:59:21Z</dcterms:created>
  <dcterms:modified xsi:type="dcterms:W3CDTF">2019-04-02T14:53:20Z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