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4.xml" ContentType="application/vnd.openxmlformats-officedocument.drawing+xml"/>
  <Override PartName="/xl/worksheets/sheet9.xml" ContentType="application/vnd.openxmlformats-officedocument.spreadsheetml.worksheet+xml"/>
  <Override PartName="/xl/drawings/drawing1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2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24.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Override PartName="/xl/drawings/drawing2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25" tabRatio="912" activeTab="0"/>
  </bookViews>
  <sheets>
    <sheet name="Portada " sheetId="1" r:id="rId1"/>
    <sheet name="Tabla de contenidos" sheetId="2" r:id="rId2"/>
    <sheet name="Comentarios" sheetId="3" r:id="rId3"/>
    <sheet name="Exportaciones" sheetId="4" r:id="rId4"/>
    <sheet name="Expo_variedad_DO" sheetId="5" r:id="rId5"/>
    <sheet name="Expo vinos DO x merc. " sheetId="6" r:id="rId6"/>
    <sheet name="Gráficos_Vino_ DO" sheetId="7" r:id="rId7"/>
    <sheet name="Gráficos_Vino_Granel" sheetId="8" r:id="rId8"/>
    <sheet name="Gráficos_Vino_espumoso" sheetId="9" r:id="rId9"/>
    <sheet name="Proyección" sheetId="10" r:id="rId10"/>
    <sheet name="Precios vinos nac." sheetId="11" r:id="rId11"/>
    <sheet name="Graficos_Mer_Nacional" sheetId="12" r:id="rId12"/>
    <sheet name="Precios VII Reg" sheetId="13" r:id="rId13"/>
    <sheet name="Inf VIII Reg." sheetId="14" r:id="rId14"/>
    <sheet name="Precios nominales VIII Reg." sheetId="15" r:id="rId15"/>
    <sheet name="Existencias" sheetId="16" r:id="rId16"/>
    <sheet name="Pisco x mercado" sheetId="17" r:id="rId17"/>
    <sheet name="Impor_licores" sheetId="18" r:id="rId18"/>
    <sheet name="Prod. vino Tabla 16" sheetId="19" r:id="rId19"/>
    <sheet name="Sup.plantada de vides" sheetId="20" r:id="rId20"/>
    <sheet name="Hoja1" sheetId="21" r:id="rId21"/>
  </sheets>
  <definedNames>
    <definedName name="area" localSheetId="15">'Existencias'!$A$1:$K$36</definedName>
    <definedName name="_xlnm.Print_Area" localSheetId="5">'Expo vinos DO x merc. '!$A$1:$J$19</definedName>
    <definedName name="_xlnm.Print_Area" localSheetId="4">'Expo_variedad_DO'!$A$1:$J$28</definedName>
    <definedName name="_xlnm.Print_Area" localSheetId="11">'Graficos_Mer_Nacional'!$A$1:$G$39</definedName>
    <definedName name="_xlnm.Print_Area" localSheetId="6">'Gráficos_Vino_ DO'!$A$1:$G$66</definedName>
    <definedName name="_xlnm.Print_Area" localSheetId="8">'Gráficos_Vino_espumoso'!$A$1:$H$66</definedName>
    <definedName name="_xlnm.Print_Area" localSheetId="7">'Gráficos_Vino_Granel'!$A$1:$H$66</definedName>
    <definedName name="_xlnm.Print_Area" localSheetId="17">'Impor_licores'!$A$1:$AF$37</definedName>
    <definedName name="_xlnm.Print_Area" localSheetId="16">'Pisco x mercado'!$A$1:$J$19</definedName>
    <definedName name="_xlnm.Print_Area" localSheetId="0">'Portada '!$A$1:$H$85</definedName>
    <definedName name="_xlnm.Print_Area" localSheetId="14">'Precios nominales VIII Reg.'!$A$1:$G$22</definedName>
    <definedName name="_xlnm.Print_Area" localSheetId="10">'Precios vinos nac.'!$A$1:$O$44</definedName>
    <definedName name="_xlnm.Print_Area" localSheetId="9">'Proyección'!$A$1:$N$27</definedName>
    <definedName name="_xlnm.Print_Area" localSheetId="19">'Sup.plantada de vides'!$A$1:$L$9</definedName>
    <definedName name="_xlnm.Print_Area" localSheetId="1">'Tabla de contenidos'!$A$1:$G$50</definedName>
    <definedName name="area1" localSheetId="5">'Expo vinos DO x merc. '!$A$1:$J$27</definedName>
    <definedName name="area2" localSheetId="11">'Graficos_Mer_Nacional'!$A$1:$G$38</definedName>
    <definedName name="area3" localSheetId="6">'Gráficos_Vino_ DO'!$A$1:$G$65</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_xlnm.Print_Area" localSheetId="2">'Comentarios'!$A$1:$A$40</definedName>
    <definedName name="_xlnm.Print_Area" localSheetId="15">'Existencias'!$A$1:$K$37</definedName>
    <definedName name="_xlnm.Print_Area" localSheetId="5">'Expo vinos DO x merc. '!$A$1:$J$20</definedName>
    <definedName name="_xlnm.Print_Area" localSheetId="4">'Expo_variedad_DO'!$A$1:$J$29</definedName>
    <definedName name="_xlnm.Print_Area" localSheetId="3">'Exportaciones'!$A$1:$K$42</definedName>
    <definedName name="_xlnm.Print_Area" localSheetId="11">'Graficos_Mer_Nacional'!$A$1:$G$37</definedName>
    <definedName name="_xlnm.Print_Area" localSheetId="6">'Gráficos_Vino_ DO'!$A$1:$G$65</definedName>
    <definedName name="_xlnm.Print_Area" localSheetId="8">'Gráficos_Vino_espumoso'!$A$1:$H$66</definedName>
    <definedName name="_xlnm.Print_Area" localSheetId="7">'Gráficos_Vino_Granel'!$A$1:$H$65</definedName>
    <definedName name="_xlnm.Print_Area" localSheetId="17">'Impor_licores'!$A$1:$AC$37</definedName>
    <definedName name="_xlnm.Print_Area" localSheetId="13">'Inf VIII Reg.'!$A$1:$E$16</definedName>
    <definedName name="_xlnm.Print_Area" localSheetId="16">'Pisco x mercado'!$A$1:$K$25</definedName>
    <definedName name="_xlnm.Print_Area" localSheetId="0">'Portada '!$A$1:$H$85</definedName>
    <definedName name="_xlnm.Print_Area" localSheetId="12">'Precios VII Reg'!$A$1:$AL$57</definedName>
    <definedName name="_xlnm.Print_Area" localSheetId="10">'Precios vinos nac.'!$A$1:$O$44</definedName>
    <definedName name="_xlnm.Print_Area" localSheetId="18">'Prod. vino Tabla 16'!$B$1:$N$15</definedName>
    <definedName name="_xlnm.Print_Area" localSheetId="9">'Proyección'!$A$1:$N$27</definedName>
    <definedName name="_xlnm.Print_Area" localSheetId="19">'Sup.plantada de vides'!$A$1:$L$40</definedName>
    <definedName name="_xlnm.Print_Area" localSheetId="1">'Tabla de contenidos'!$A$1:$G$50</definedName>
    <definedName name="ss" localSheetId="12">'Precios VII Reg'!$A$1:$O$57</definedName>
    <definedName name="sss" localSheetId="10">'Precios vinos nac.'!$A$1:$O$43</definedName>
    <definedName name="sss" localSheetId="19">'Sup.plantada de vides'!$B$1:$K$8</definedName>
    <definedName name="xx" localSheetId="8">'Gráficos_Vino_espumoso'!$A$1:$G$67</definedName>
    <definedName name="xxx" localSheetId="7">'Gráficos_Vino_Granel'!$A$1:$G$67</definedName>
    <definedName name="xxxx" localSheetId="0">'Portada '!$A$1:$G$85</definedName>
  </definedNames>
  <calcPr fullCalcOnLoad="1"/>
</workbook>
</file>

<file path=xl/sharedStrings.xml><?xml version="1.0" encoding="utf-8"?>
<sst xmlns="http://schemas.openxmlformats.org/spreadsheetml/2006/main" count="920" uniqueCount="433">
  <si>
    <t>Reino Unido</t>
  </si>
  <si>
    <t>Holanda</t>
  </si>
  <si>
    <t>Japón</t>
  </si>
  <si>
    <t>Canadá</t>
  </si>
  <si>
    <t>Brasil</t>
  </si>
  <si>
    <t>China</t>
  </si>
  <si>
    <t>Rusia</t>
  </si>
  <si>
    <t>Alemania</t>
  </si>
  <si>
    <t>Dinamarca</t>
  </si>
  <si>
    <t>TOTAL</t>
  </si>
  <si>
    <t>PAIS</t>
  </si>
  <si>
    <t>Fuente: Odepa con información del Servicio Nacional de Aduanas</t>
  </si>
  <si>
    <t>Acumulado 12 meses</t>
  </si>
  <si>
    <t>Vino embotellado</t>
  </si>
  <si>
    <t>Vino a granel</t>
  </si>
  <si>
    <t>Mosto a granel</t>
  </si>
  <si>
    <t>Los demás vinos envasados</t>
  </si>
  <si>
    <t>Vinos espumosos</t>
  </si>
  <si>
    <t>Vinos con pulpa de frutas</t>
  </si>
  <si>
    <t>Vino con DO</t>
  </si>
  <si>
    <t>ene</t>
  </si>
  <si>
    <t>feb</t>
  </si>
  <si>
    <t>mar</t>
  </si>
  <si>
    <t>abr</t>
  </si>
  <si>
    <t>may</t>
  </si>
  <si>
    <t>jun</t>
  </si>
  <si>
    <t>jul</t>
  </si>
  <si>
    <t>ago</t>
  </si>
  <si>
    <t>sep</t>
  </si>
  <si>
    <t>oct</t>
  </si>
  <si>
    <t>nov</t>
  </si>
  <si>
    <t>dic</t>
  </si>
  <si>
    <t>Los demás vinos (a granel)</t>
  </si>
  <si>
    <t>Vino espumoso</t>
  </si>
  <si>
    <t>Precios medios de exportación</t>
  </si>
  <si>
    <t>Precios medios de exportación (En $ / litro, convertidos según tipo de cambio de cada período)</t>
  </si>
  <si>
    <t>Volumen</t>
  </si>
  <si>
    <t>Valor</t>
  </si>
  <si>
    <t>$/arroba</t>
  </si>
  <si>
    <t>(Pesos nominales sin IVA)</t>
  </si>
  <si>
    <t xml:space="preserve">Año </t>
  </si>
  <si>
    <t xml:space="preserve">Ene </t>
  </si>
  <si>
    <t xml:space="preserve">Feb </t>
  </si>
  <si>
    <t xml:space="preserve">Mar </t>
  </si>
  <si>
    <t xml:space="preserve">Abr </t>
  </si>
  <si>
    <t xml:space="preserve">May </t>
  </si>
  <si>
    <t xml:space="preserve">Jun </t>
  </si>
  <si>
    <t xml:space="preserve">Jul </t>
  </si>
  <si>
    <t xml:space="preserve">Ago </t>
  </si>
  <si>
    <t xml:space="preserve">Sep </t>
  </si>
  <si>
    <t xml:space="preserve">Oct </t>
  </si>
  <si>
    <t xml:space="preserve">Nov </t>
  </si>
  <si>
    <t xml:space="preserve">Dic </t>
  </si>
  <si>
    <t/>
  </si>
  <si>
    <t>Cabernet</t>
  </si>
  <si>
    <t>País</t>
  </si>
  <si>
    <t>Semillón</t>
  </si>
  <si>
    <t>Máximo</t>
  </si>
  <si>
    <t>Baja</t>
  </si>
  <si>
    <t>Alta</t>
  </si>
  <si>
    <t>Millones de litros</t>
  </si>
  <si>
    <t xml:space="preserve">   Vino embotellado y envasado</t>
  </si>
  <si>
    <t xml:space="preserve">   Vino y mosto a granel</t>
  </si>
  <si>
    <t xml:space="preserve">   Vinos con D.O</t>
  </si>
  <si>
    <t xml:space="preserve">   Vinos sin D.O</t>
  </si>
  <si>
    <t xml:space="preserve">   Vinos de mesa</t>
  </si>
  <si>
    <t>(a) = escenario intermedio</t>
  </si>
  <si>
    <t>(b) = escenario pesimista</t>
  </si>
  <si>
    <t>(c) = escenario optimista</t>
  </si>
  <si>
    <t>Moscatel</t>
  </si>
  <si>
    <t>Aguardiente de uva (pisco y similares)</t>
  </si>
  <si>
    <t>Gin</t>
  </si>
  <si>
    <t>Ginebra</t>
  </si>
  <si>
    <t>Licores</t>
  </si>
  <si>
    <t>Los demás aguardientes de vino o de orujo de uvas</t>
  </si>
  <si>
    <t>Los demás licores y bebidas espirituosas</t>
  </si>
  <si>
    <t>Ron y aguardiente de caña (total)</t>
  </si>
  <si>
    <t>Tequila</t>
  </si>
  <si>
    <t>Vodka</t>
  </si>
  <si>
    <t>Whisky (total)</t>
  </si>
  <si>
    <t>Código</t>
  </si>
  <si>
    <t>Producto</t>
  </si>
  <si>
    <t>Merlot</t>
  </si>
  <si>
    <t>Syrah</t>
  </si>
  <si>
    <t>Carignan</t>
  </si>
  <si>
    <t>Sauvignon</t>
  </si>
  <si>
    <t>Chardonnay</t>
  </si>
  <si>
    <t>Torontel</t>
  </si>
  <si>
    <t>Enero</t>
  </si>
  <si>
    <t>Febrero</t>
  </si>
  <si>
    <t>Marzo</t>
  </si>
  <si>
    <t>Abril</t>
  </si>
  <si>
    <t>Mayo</t>
  </si>
  <si>
    <t>del Ministerio de Agricultura, Gobierno de Chile</t>
  </si>
  <si>
    <t>Director y Representante Legal</t>
  </si>
  <si>
    <t>Gustavo Rojas Le-Bert</t>
  </si>
  <si>
    <t>Se puede reproducir total o parcialmente citando la fuente</t>
  </si>
  <si>
    <t>Teatinos 40, piso 7. Santiago, Chile</t>
  </si>
  <si>
    <t>Teléfono :(56- 2) 3973000</t>
  </si>
  <si>
    <t>Fax :(56- 2) 3973111</t>
  </si>
  <si>
    <t xml:space="preserve">www.odepa.gob.cl  </t>
  </si>
  <si>
    <t>TABLA DE CONTENIDO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</si>
  <si>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</si>
  <si>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</si>
  <si>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</si>
  <si>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</si>
  <si>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</si>
  <si>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</si>
  <si>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</si>
  <si>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</si>
  <si>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</si>
  <si>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</si>
  <si>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</si>
  <si>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</si>
  <si>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</si>
  <si>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</si>
  <si>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</si>
  <si>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</si>
  <si>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Gráfico</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</si>
  <si>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</si>
  <si>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Boletín de vinos</t>
  </si>
  <si>
    <t>Comentarios</t>
  </si>
  <si>
    <t>Exportaciones de vinos y mostos</t>
  </si>
  <si>
    <t>Exportaciones de vinos con denominación de origen por destino</t>
  </si>
  <si>
    <t>Precio medio - US$ / litro</t>
  </si>
  <si>
    <t>Total exportaciones vinos</t>
  </si>
  <si>
    <t>Volumen (litros )</t>
  </si>
  <si>
    <t>Valor (US$ FOB)</t>
  </si>
  <si>
    <t>Tabla</t>
  </si>
  <si>
    <t>Consumo aparente</t>
  </si>
  <si>
    <t>Exportaciones</t>
  </si>
  <si>
    <t>Total ventas</t>
  </si>
  <si>
    <t>Importación</t>
  </si>
  <si>
    <t>Producción</t>
  </si>
  <si>
    <t>Item</t>
  </si>
  <si>
    <t>Estados Unidos</t>
  </si>
  <si>
    <t>Precio medio de exportación de vino con denominación de origen en pesos</t>
  </si>
  <si>
    <t>Exportación de vino a granel en volumen</t>
  </si>
  <si>
    <t>Exportación de vino a granel en valor</t>
  </si>
  <si>
    <t>Precio medio de exportación de vino con denominación de origen en dólares</t>
  </si>
  <si>
    <t>Precio medio de exportación de vino a granel en pesos</t>
  </si>
  <si>
    <t>Exportación de vino espumoso en volumen</t>
  </si>
  <si>
    <t>Exportación de vino espumoso en valor</t>
  </si>
  <si>
    <t>Precio medio de exportación de vino a granel en dólares</t>
  </si>
  <si>
    <t>Precio medio de exportación de vino espumoso en dólares</t>
  </si>
  <si>
    <t>Estadísticas y proyección del mercado del vino en Chile</t>
  </si>
  <si>
    <t>Precios de uvas</t>
  </si>
  <si>
    <t>Variedad</t>
  </si>
  <si>
    <t>Tintas</t>
  </si>
  <si>
    <t>Blancas</t>
  </si>
  <si>
    <t>Fuente: elaborado por Odepa con antecedentes de la Seremi de Agricultura de la Región del Maule</t>
  </si>
  <si>
    <t>Exportaciones de pisco por país de destino</t>
  </si>
  <si>
    <t>Importaciones de destilados</t>
  </si>
  <si>
    <t>Silvio Banfi Piazza</t>
  </si>
  <si>
    <t>Precio medio de exportación de vino espumoso en pesos</t>
  </si>
  <si>
    <t>Valor (miles de US$ FOB)</t>
  </si>
  <si>
    <t>Productos</t>
  </si>
  <si>
    <t>Otros</t>
  </si>
  <si>
    <t>-</t>
  </si>
  <si>
    <t>Volumen (miles de litros)</t>
  </si>
  <si>
    <t>Vino con denominación de origen</t>
  </si>
  <si>
    <t>Otros vinos y alcoholes</t>
  </si>
  <si>
    <t>Los demás vinos</t>
  </si>
  <si>
    <t>Pisco</t>
  </si>
  <si>
    <t>Tabla 3. Exportaciones  de vinos con denominación de origen por país de destino</t>
  </si>
  <si>
    <t>Tabla 4. Estadísticas y proyección del mercado del vino en Chile</t>
  </si>
  <si>
    <t>Exportación de vinos y alcoholes</t>
  </si>
  <si>
    <t>Otros países</t>
  </si>
  <si>
    <t>Sub Total</t>
  </si>
  <si>
    <t>Total</t>
  </si>
  <si>
    <t xml:space="preserve">Tabla 2. Exportaciones de vinos y alcoholes  </t>
  </si>
  <si>
    <t>Tinto genérico</t>
  </si>
  <si>
    <t>Cabernet Sauvignon</t>
  </si>
  <si>
    <t>Sauvignon Blanc</t>
  </si>
  <si>
    <t>Pinot Noir</t>
  </si>
  <si>
    <t>Cabernet S.</t>
  </si>
  <si>
    <t>Cali-dad</t>
  </si>
  <si>
    <t>Tintos</t>
  </si>
  <si>
    <t>Exp.</t>
  </si>
  <si>
    <t>Nac.</t>
  </si>
  <si>
    <t>Genérico</t>
  </si>
  <si>
    <t>Blancos</t>
  </si>
  <si>
    <t>Vinos con DO</t>
  </si>
  <si>
    <t>Vinos sin DO</t>
  </si>
  <si>
    <t>Vinos de mesa</t>
  </si>
  <si>
    <t>Vinos para pisco</t>
  </si>
  <si>
    <t>Vinos sin DO *</t>
  </si>
  <si>
    <t>Cot (Malbec)</t>
  </si>
  <si>
    <t>Viognier</t>
  </si>
  <si>
    <t>Otras</t>
  </si>
  <si>
    <t>litros</t>
  </si>
  <si>
    <t>%</t>
  </si>
  <si>
    <t>Precios a productor de vino Burdeos</t>
  </si>
  <si>
    <t>Precios a productor de vino Cabernet</t>
  </si>
  <si>
    <t>Precios a productor de vino País</t>
  </si>
  <si>
    <t>Precios a productor de vino Semillón</t>
  </si>
  <si>
    <t>Precios de vinos en el mercado nacional ($/arroba)</t>
  </si>
  <si>
    <t>Precios de vinos en el mercado nacional ($/litro)</t>
  </si>
  <si>
    <t>Volumen - millones de litros</t>
  </si>
  <si>
    <t>Valor - millones de US$</t>
  </si>
  <si>
    <t>Fuente: Odepa con información del Servicio Nacional de Aduanas.Cifras sujetas a revisión por informes de variación de valor (IVV).</t>
  </si>
  <si>
    <t>Fuente: Odepa con información del Servicio Nacional de Aduanas. Cifras sujetas a revisión por informes de variación de valor (IVV).</t>
  </si>
  <si>
    <t xml:space="preserve">Promedio </t>
  </si>
  <si>
    <t>Carménère</t>
  </si>
  <si>
    <t>% var.</t>
  </si>
  <si>
    <t>Fuente: elaborado por Odepa sobre la base de antecedentes del SAG y el Servicio Nacional de Aduanas</t>
  </si>
  <si>
    <t>Atacama</t>
  </si>
  <si>
    <t>Coquimbo</t>
  </si>
  <si>
    <t>Valparaíso</t>
  </si>
  <si>
    <t>Metropolitana</t>
  </si>
  <si>
    <t>Maule</t>
  </si>
  <si>
    <t>Araucanía</t>
  </si>
  <si>
    <t>Participación</t>
  </si>
  <si>
    <t>Variación</t>
  </si>
  <si>
    <t>* Incluye los vinos declarados con variedad sin denominación de origen y vinos viníferos corrientes.</t>
  </si>
  <si>
    <t>Fuente: elaborado por Odepa con información del SAG.</t>
  </si>
  <si>
    <t>Tabla 15. Importaciones de destilados</t>
  </si>
  <si>
    <t>O'Higgins</t>
  </si>
  <si>
    <t>Región</t>
  </si>
  <si>
    <t xml:space="preserve">Tabla 13. Existencias de vinos con DO por variedades </t>
  </si>
  <si>
    <t>Variedades</t>
  </si>
  <si>
    <t xml:space="preserve">  Nº 15</t>
  </si>
  <si>
    <t>Precios de vinos</t>
  </si>
  <si>
    <t>Existencias por regiones</t>
  </si>
  <si>
    <t>Existencias de vinos con DO por variedades</t>
  </si>
  <si>
    <t>Exportación de vino con denominación de origen, en volumen</t>
  </si>
  <si>
    <t>Exportación de vino con denominación de origen, en valor</t>
  </si>
  <si>
    <t>Total vinos y alcoholes</t>
  </si>
  <si>
    <t>Volumen (miles de litros )</t>
  </si>
  <si>
    <t>Junio</t>
  </si>
  <si>
    <t>Pedro Jiménez</t>
  </si>
  <si>
    <t>Vinos con D.O.</t>
  </si>
  <si>
    <t>Vinos sin D.O. (*)</t>
  </si>
  <si>
    <t>Bío Bío</t>
  </si>
  <si>
    <t>Producción de vinos años 2010 y 2011, por regiones y categorías (litros)</t>
  </si>
  <si>
    <t xml:space="preserve">  N° 16</t>
  </si>
  <si>
    <t xml:space="preserve">Producción de vinos con DO año 2011 por variedades </t>
  </si>
  <si>
    <t xml:space="preserve">  N° 15</t>
  </si>
  <si>
    <t>Evolución de la producción de vinos por categorías</t>
  </si>
  <si>
    <t>Fuente: Servicio Agrícola y Ganadero    (*) Incluye los vinos viníferos corrientes</t>
  </si>
  <si>
    <t>Julio</t>
  </si>
  <si>
    <t>Agosto</t>
  </si>
  <si>
    <t>Septiembre</t>
  </si>
  <si>
    <t>Informe de avance de producción de la Región del Bío Bío para la temporada agrícola 2011/12</t>
  </si>
  <si>
    <t>Octubre</t>
  </si>
  <si>
    <t>Vides</t>
  </si>
  <si>
    <t>Viníferas</t>
  </si>
  <si>
    <t>De mesa</t>
  </si>
  <si>
    <t>Pisqueras</t>
  </si>
  <si>
    <t xml:space="preserve">  N° 17</t>
  </si>
  <si>
    <t>Evolución de la superficie plantada con vides período 2002 a 2010 (ha)</t>
  </si>
  <si>
    <t>Vino de pisco</t>
  </si>
  <si>
    <t>Tabla 5. Precios a productor de vino genérico tinto</t>
  </si>
  <si>
    <t>Tabla 6. Precios a productor de vino Cabernet</t>
  </si>
  <si>
    <t>Tabla 7. Precios a productor de vino País</t>
  </si>
  <si>
    <t>Tabla 8. Precios a productor de vino Semillón</t>
  </si>
  <si>
    <t>Tabla 10. Precios de vinos ($/arroba de 40 litros)</t>
  </si>
  <si>
    <t>Regiones</t>
  </si>
  <si>
    <t xml:space="preserve">Vinos de mesa </t>
  </si>
  <si>
    <t>Tabla 17. Evolución de la superficie plantada con vides, período 2002 a 2010 (ha)</t>
  </si>
  <si>
    <t>Superficie plantada con vides (en hectáreas a diciembre de cada año)</t>
  </si>
  <si>
    <t>Noviembre</t>
  </si>
  <si>
    <t>Diciembre</t>
  </si>
  <si>
    <t>Fuente: elaborado por Odepa con antecedentes de la Seremi de Agricultura de la Región del Maule.</t>
  </si>
  <si>
    <t>Año 2011</t>
  </si>
  <si>
    <t xml:space="preserve">Chardonnay </t>
  </si>
  <si>
    <t xml:space="preserve">Pinot Noir </t>
  </si>
  <si>
    <t>Var. % 12/11</t>
  </si>
  <si>
    <t>100,0</t>
  </si>
  <si>
    <t>España</t>
  </si>
  <si>
    <t>% Part.2012</t>
  </si>
  <si>
    <t>2012 * (a)</t>
  </si>
  <si>
    <t>2012 * (b)</t>
  </si>
  <si>
    <t>2012 * (c)</t>
  </si>
  <si>
    <t>2,8</t>
  </si>
  <si>
    <t>s/i</t>
  </si>
  <si>
    <t xml:space="preserve">Los demás vinos blancos </t>
  </si>
  <si>
    <t>Mezclas de vinos blancos</t>
  </si>
  <si>
    <t>Los demás vinos tintos</t>
  </si>
  <si>
    <t xml:space="preserve">Mezclas de vino tinto </t>
  </si>
  <si>
    <t xml:space="preserve">Los demás vinos capacidad inferior o igual a 2 lts.                          </t>
  </si>
  <si>
    <t>Boletín de vinos y pisco: producción, precios y comercio exterior</t>
  </si>
  <si>
    <t>Publicación de la Oficina de Estudios y Políticas Agrarias (Odepa)</t>
  </si>
  <si>
    <t>Acumulado años 2011 y 2012</t>
  </si>
  <si>
    <t>Último mes</t>
  </si>
  <si>
    <r>
      <t xml:space="preserve">% </t>
    </r>
    <r>
      <rPr>
        <i/>
        <sz val="10"/>
        <rFont val="Arial"/>
        <family val="2"/>
      </rPr>
      <t>stock</t>
    </r>
    <r>
      <rPr>
        <sz val="10"/>
        <rFont val="Arial"/>
        <family val="2"/>
      </rPr>
      <t xml:space="preserve"> sobre ventas</t>
    </r>
  </si>
  <si>
    <r>
      <t xml:space="preserve">% </t>
    </r>
    <r>
      <rPr>
        <i/>
        <sz val="10"/>
        <rFont val="Arial"/>
        <family val="2"/>
      </rPr>
      <t>stock</t>
    </r>
    <r>
      <rPr>
        <sz val="10"/>
        <rFont val="Arial"/>
        <family val="2"/>
      </rPr>
      <t xml:space="preserve"> sobre producción</t>
    </r>
  </si>
  <si>
    <t>2012 * = proyección; los % indican los supuestos de variación respecto a 2011, según el escenario que se considere.</t>
  </si>
  <si>
    <t>Cabernet Franc</t>
  </si>
  <si>
    <t>Lib. Bernardo O’Higgins</t>
  </si>
  <si>
    <t>2,6</t>
  </si>
  <si>
    <t xml:space="preserve">País </t>
  </si>
  <si>
    <t xml:space="preserve">  N° 11</t>
  </si>
  <si>
    <t>Argentina</t>
  </si>
  <si>
    <t>Irlanda</t>
  </si>
  <si>
    <t>Tabla 1. Exportaciones  de vinos y mostos: comparación de 2011 y 2012</t>
  </si>
  <si>
    <t xml:space="preserve">Temporadas </t>
  </si>
  <si>
    <t xml:space="preserve">Moscatel de Alejandría </t>
  </si>
  <si>
    <t xml:space="preserve">2001-2002 </t>
  </si>
  <si>
    <t xml:space="preserve">25-30 </t>
  </si>
  <si>
    <t xml:space="preserve">25 -30 </t>
  </si>
  <si>
    <t xml:space="preserve">2002-2003 </t>
  </si>
  <si>
    <t xml:space="preserve">45-50 </t>
  </si>
  <si>
    <t xml:space="preserve">50-70 </t>
  </si>
  <si>
    <t xml:space="preserve">55-60 </t>
  </si>
  <si>
    <t xml:space="preserve">60-70 </t>
  </si>
  <si>
    <t xml:space="preserve">2003-2004 </t>
  </si>
  <si>
    <t xml:space="preserve">2004-2005 </t>
  </si>
  <si>
    <t xml:space="preserve">2005-2006 </t>
  </si>
  <si>
    <t xml:space="preserve">2006-2007 </t>
  </si>
  <si>
    <t xml:space="preserve">25-35 </t>
  </si>
  <si>
    <t xml:space="preserve">40-60 </t>
  </si>
  <si>
    <t xml:space="preserve">2007-2008 </t>
  </si>
  <si>
    <t xml:space="preserve">70-80 </t>
  </si>
  <si>
    <t xml:space="preserve">70-75 </t>
  </si>
  <si>
    <t xml:space="preserve">2008-2009 </t>
  </si>
  <si>
    <t xml:space="preserve">2009-2010 </t>
  </si>
  <si>
    <t xml:space="preserve">120 120 </t>
  </si>
  <si>
    <t xml:space="preserve">2010-2011 </t>
  </si>
  <si>
    <t xml:space="preserve">2011-2012 </t>
  </si>
  <si>
    <t xml:space="preserve">150-130 </t>
  </si>
  <si>
    <t xml:space="preserve">130-100 </t>
  </si>
  <si>
    <t xml:space="preserve">Tabla 11. Precios nominales por kilo de uva a productor en la Región de Ñuble en las  temporadas 2001-2002 a 2011-2012 </t>
  </si>
  <si>
    <t>Precios nominales por kilo de uva a productor en la Región de Ñuble</t>
  </si>
  <si>
    <t>8,9</t>
  </si>
  <si>
    <t>Sudáfrica</t>
  </si>
  <si>
    <t>Riesling y Viognier</t>
  </si>
  <si>
    <t xml:space="preserve">Cot (Malbec) </t>
  </si>
  <si>
    <t xml:space="preserve">Cabernet Franc </t>
  </si>
  <si>
    <t xml:space="preserve">% Part. 2011 </t>
  </si>
  <si>
    <t xml:space="preserve">Inicio cosecha </t>
  </si>
  <si>
    <t xml:space="preserve">Término de cosecha </t>
  </si>
  <si>
    <t>Fuente: Seremi de Agricultura Región del Bío Bío</t>
  </si>
  <si>
    <t>Tabla 12. Existencias por regiones al 31 de diciembre de cada año (litros)</t>
  </si>
  <si>
    <t xml:space="preserve">Chenin Blanc </t>
  </si>
  <si>
    <t xml:space="preserve">Pinot Blanc </t>
  </si>
  <si>
    <t xml:space="preserve">Sauvignon Blanc </t>
  </si>
  <si>
    <t>Volumen (litros)</t>
  </si>
  <si>
    <t>Valor (US$)</t>
  </si>
  <si>
    <t>Precio (US$/litro)</t>
  </si>
  <si>
    <t>% Variación</t>
  </si>
  <si>
    <t>7,1</t>
  </si>
  <si>
    <t>-4,8</t>
  </si>
  <si>
    <t>Ecuador</t>
  </si>
  <si>
    <t>--</t>
  </si>
  <si>
    <t>Tabla 16. Producción de vinos en los años 2011 y 2012, por regiones y categorías (miles de litros)</t>
  </si>
  <si>
    <t xml:space="preserve"> --</t>
  </si>
  <si>
    <t>Tabla 9. Precios de uvas en la Región del Maule ($/kg)</t>
  </si>
  <si>
    <t>% variación</t>
  </si>
  <si>
    <t>-1,9</t>
  </si>
  <si>
    <t>41,8</t>
  </si>
  <si>
    <t>7,6</t>
  </si>
  <si>
    <t>5,4</t>
  </si>
  <si>
    <t>5,6</t>
  </si>
  <si>
    <t>15,9</t>
  </si>
  <si>
    <t>4,8</t>
  </si>
  <si>
    <t>4011,8</t>
  </si>
  <si>
    <t>3224,0</t>
  </si>
  <si>
    <t>1,7</t>
  </si>
  <si>
    <t>ene-ago 2011</t>
  </si>
  <si>
    <t>ene-ago 2012</t>
  </si>
  <si>
    <t>Sep 10 - Ago 11</t>
  </si>
  <si>
    <t>Sep 11 - Ago 12</t>
  </si>
  <si>
    <t>-4,0</t>
  </si>
  <si>
    <t>-2,8</t>
  </si>
  <si>
    <t>14,7</t>
  </si>
  <si>
    <t>-5,9</t>
  </si>
  <si>
    <t>11,6</t>
  </si>
  <si>
    <t>25,3</t>
  </si>
  <si>
    <t>18,9</t>
  </si>
  <si>
    <t>40,0</t>
  </si>
  <si>
    <t>7,3</t>
  </si>
  <si>
    <t>6,8</t>
  </si>
  <si>
    <t>6,4</t>
  </si>
  <si>
    <t>23,8</t>
  </si>
  <si>
    <t>-2,3</t>
  </si>
  <si>
    <t>-6,6</t>
  </si>
  <si>
    <t>3,2</t>
  </si>
  <si>
    <t>-16,1</t>
  </si>
  <si>
    <t>-20,5</t>
  </si>
  <si>
    <t>-21,8</t>
  </si>
  <si>
    <t>-12,9</t>
  </si>
  <si>
    <t>4,6</t>
  </si>
  <si>
    <t>3,7</t>
  </si>
  <si>
    <t>67,1</t>
  </si>
  <si>
    <t>4,2</t>
  </si>
  <si>
    <t>32,9</t>
  </si>
  <si>
    <t>4,5</t>
  </si>
  <si>
    <t>3,8</t>
  </si>
  <si>
    <t>Enero-agosto</t>
  </si>
  <si>
    <t>S/A</t>
  </si>
  <si>
    <t xml:space="preserve"> ---</t>
  </si>
  <si>
    <t>Enero -agosto</t>
  </si>
  <si>
    <r>
      <rPr>
        <i/>
        <sz val="10"/>
        <rFont val="Arial"/>
        <family val="2"/>
      </rPr>
      <t>Stock</t>
    </r>
    <r>
      <rPr>
        <sz val="10"/>
        <rFont val="Arial"/>
        <family val="2"/>
      </rPr>
      <t xml:space="preserve"> </t>
    </r>
    <r>
      <rPr>
        <i/>
        <sz val="10"/>
        <rFont val="Arial"/>
        <family val="2"/>
      </rPr>
      <t>final **</t>
    </r>
  </si>
  <si>
    <t>Stock inicial **</t>
  </si>
  <si>
    <t>** Las cifras de stock inicial y stock final no incluyen las existencias de vino para pisco</t>
  </si>
  <si>
    <t>35,6</t>
  </si>
  <si>
    <t>37,5</t>
  </si>
  <si>
    <t>122,4</t>
  </si>
  <si>
    <t>24,2</t>
  </si>
  <si>
    <t>38,1</t>
  </si>
  <si>
    <t>75,7</t>
  </si>
  <si>
    <t>9,3</t>
  </si>
  <si>
    <t>-37,6</t>
  </si>
  <si>
    <t>-23,0</t>
  </si>
  <si>
    <t>5,7</t>
  </si>
  <si>
    <t>5,0</t>
  </si>
  <si>
    <t>112,5</t>
  </si>
  <si>
    <t>68,7</t>
  </si>
  <si>
    <t>-23,5</t>
  </si>
  <si>
    <t>-7,8</t>
  </si>
  <si>
    <t>240,5</t>
  </si>
  <si>
    <t>80,4</t>
  </si>
  <si>
    <t>2,0</t>
  </si>
  <si>
    <t>19,1</t>
  </si>
  <si>
    <t>32,6</t>
  </si>
  <si>
    <t>149,2</t>
  </si>
  <si>
    <t>150,1</t>
  </si>
  <si>
    <t>91,8</t>
  </si>
  <si>
    <t>-25,8</t>
  </si>
  <si>
    <t>-24,5</t>
  </si>
  <si>
    <t>8,2</t>
  </si>
  <si>
    <t>111,7</t>
  </si>
  <si>
    <t>110,1</t>
  </si>
  <si>
    <t>Francia (*)</t>
  </si>
  <si>
    <t xml:space="preserve"> Avance agosto de 2012</t>
  </si>
  <si>
    <t xml:space="preserve">         Septiembre 2012</t>
  </si>
  <si>
    <t>EE.UU.</t>
  </si>
  <si>
    <t>SUBTOTAL</t>
  </si>
  <si>
    <t>S/A: sin antecedentes.</t>
  </si>
  <si>
    <t>Tabla 14. Exportaciones de pisco y similares por país de destino (código 22082010)</t>
  </si>
  <si>
    <t>(*) De acuerdo con información proporcionada por la Asociación de Productores de Pisco, las exportaciones aparecidas en el código 22082010 no discriminan entre pisco y otros productos similares. En el caso de las exportaciones a Francia, se afirma que corresponden a exportaciones de "alcohol pisquero" efectuadas a granel, que, por este hecho, no pueden llevar la Denominación de Origen "Pisco", ya que para ello se requiere que sean envasadas en origen. De todos modos se hace presente que serían exportaciones de un destilado elaborado a partir de uvas pisqueras, que también contribuyen al desarrollo del sector.</t>
  </si>
  <si>
    <t>Nota: las cifras de vides viníferas de los años 2008, 2009 y 2010 están ajustadas y no corresponden exactamente a las publicadas por el SAG.</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</si>
</sst>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0"/>
    <numFmt numFmtId="175" formatCode="0.0%"/>
    <numFmt numFmtId="176" formatCode="0.0"/>
    <numFmt numFmtId="177" formatCode="_(* #,##0_);_(* \(#,##0\);_(* &quot;-&quot;??_);_(@_)"/>
    <numFmt numFmtId="178" formatCode="_-* #,##0.00\ _p_t_a_-;\-* #,##0.00\ _p_t_a_-;_-* &quot;-&quot;??\ _p_t_a_-;_-@_-"/>
    <numFmt numFmtId="179" formatCode="_-* #,##0_-;\-* #,##0_-;_-* &quot;-&quot;??_-;_-@_-"/>
    <numFmt numFmtId="180" formatCode="#,##0.0##"/>
    <numFmt numFmtId="181" formatCode="_(* #,##0.00_);_(* \(#,##0.00\);_(* &quot;-&quot;??_);_(@_)"/>
    <numFmt numFmtId="182" formatCode="mmm\-yy"/>
  </numFmts>
  <fonts count="141">
    <font>
      <sz val="11"/>
      <color theme="1"/>
      <name val="Arial"/>
      <family val="2"/>
    </font>
    <font>
      <sz val="11"/>
      <color indexed="8"/>
      <name val="Calibri"/>
      <family val="2"/>
    </font>
    <font>
      <b/>
      <sz val="10"/>
      <name val="Arial"/>
      <family val="2"/>
    </font>
    <font>
      <sz val="10"/>
      <name val="Arial"/>
      <family val="2"/>
    </font>
    <font>
      <sz val="12"/>
      <name val="Arial"/>
      <family val="2"/>
    </font>
    <font>
      <sz val="8"/>
      <name val="Arial"/>
      <family val="2"/>
    </font>
    <font>
      <b/>
      <sz val="9"/>
      <name val="Times New Roman"/>
      <family val="1"/>
    </font>
    <font>
      <b/>
      <sz val="9"/>
      <name val="Verdana"/>
      <family val="2"/>
    </font>
    <font>
      <sz val="12"/>
      <name val="Tw Cen MT"/>
      <family val="2"/>
    </font>
    <font>
      <sz val="8"/>
      <name val="Verdana"/>
      <family val="2"/>
    </font>
    <font>
      <sz val="7"/>
      <name val="Verdana"/>
      <family val="2"/>
    </font>
    <font>
      <b/>
      <sz val="8"/>
      <name val="Arial"/>
      <family val="2"/>
    </font>
    <font>
      <sz val="9"/>
      <name val="Verdana"/>
      <family val="2"/>
    </font>
    <font>
      <sz val="11"/>
      <name val="Arial"/>
      <family val="2"/>
    </font>
    <font>
      <b/>
      <sz val="10"/>
      <color indexed="9"/>
      <name val="Arial"/>
      <family val="2"/>
    </font>
    <font>
      <sz val="9"/>
      <name val="Arial"/>
      <family val="2"/>
    </font>
    <font>
      <b/>
      <sz val="12"/>
      <name val="Arial"/>
      <family val="2"/>
    </font>
    <font>
      <i/>
      <sz val="10"/>
      <name val="Arial"/>
      <family val="2"/>
    </font>
    <font>
      <sz val="10"/>
      <color indexed="8"/>
      <name val="Calibri"/>
      <family val="0"/>
    </font>
    <font>
      <sz val="9"/>
      <color indexed="8"/>
      <name val="Calibri"/>
      <family val="0"/>
    </font>
    <font>
      <sz val="8"/>
      <color indexed="8"/>
      <name val="Calibri"/>
      <family val="0"/>
    </font>
    <font>
      <sz val="7"/>
      <color indexed="8"/>
      <name val="Calibri"/>
      <family val="0"/>
    </font>
    <font>
      <sz val="11"/>
      <color indexed="8"/>
      <name val="Arial"/>
      <family val="2"/>
    </font>
    <font>
      <sz val="11"/>
      <color indexed="9"/>
      <name val="Arial"/>
      <family val="2"/>
    </font>
    <font>
      <sz val="11"/>
      <color indexed="9"/>
      <name val="Calibri"/>
      <family val="2"/>
    </font>
    <font>
      <sz val="11"/>
      <color indexed="17"/>
      <name val="Arial"/>
      <family val="2"/>
    </font>
    <font>
      <sz val="11"/>
      <color indexed="17"/>
      <name val="Calibri"/>
      <family val="2"/>
    </font>
    <font>
      <b/>
      <sz val="11"/>
      <color indexed="52"/>
      <name val="Arial"/>
      <family val="2"/>
    </font>
    <font>
      <b/>
      <sz val="11"/>
      <color indexed="52"/>
      <name val="Calibri"/>
      <family val="2"/>
    </font>
    <font>
      <b/>
      <sz val="11"/>
      <color indexed="9"/>
      <name val="Arial"/>
      <family val="2"/>
    </font>
    <font>
      <b/>
      <sz val="11"/>
      <color indexed="9"/>
      <name val="Calibri"/>
      <family val="2"/>
    </font>
    <font>
      <sz val="11"/>
      <color indexed="52"/>
      <name val="Arial"/>
      <family val="2"/>
    </font>
    <font>
      <sz val="11"/>
      <color indexed="52"/>
      <name val="Calibri"/>
      <family val="2"/>
    </font>
    <font>
      <b/>
      <sz val="11"/>
      <color indexed="56"/>
      <name val="Arial"/>
      <family val="2"/>
    </font>
    <font>
      <b/>
      <sz val="11"/>
      <color indexed="56"/>
      <name val="Calibri"/>
      <family val="2"/>
    </font>
    <font>
      <sz val="11"/>
      <color indexed="62"/>
      <name val="Arial"/>
      <family val="2"/>
    </font>
    <font>
      <sz val="11"/>
      <color indexed="62"/>
      <name val="Calibri"/>
      <family val="2"/>
    </font>
    <font>
      <u val="single"/>
      <sz val="10"/>
      <color indexed="12"/>
      <name val="Arial"/>
      <family val="2"/>
    </font>
    <font>
      <sz val="11"/>
      <color indexed="20"/>
      <name val="Arial"/>
      <family val="2"/>
    </font>
    <font>
      <sz val="11"/>
      <color indexed="20"/>
      <name val="Calibri"/>
      <family val="2"/>
    </font>
    <font>
      <sz val="11"/>
      <color indexed="60"/>
      <name val="Arial"/>
      <family val="2"/>
    </font>
    <font>
      <sz val="11"/>
      <color indexed="60"/>
      <name val="Calibri"/>
      <family val="2"/>
    </font>
    <font>
      <b/>
      <sz val="11"/>
      <color indexed="63"/>
      <name val="Arial"/>
      <family val="2"/>
    </font>
    <font>
      <b/>
      <sz val="11"/>
      <color indexed="63"/>
      <name val="Calibri"/>
      <family val="2"/>
    </font>
    <font>
      <sz val="11"/>
      <color indexed="10"/>
      <name val="Arial"/>
      <family val="2"/>
    </font>
    <font>
      <sz val="11"/>
      <color indexed="10"/>
      <name val="Calibri"/>
      <family val="2"/>
    </font>
    <font>
      <i/>
      <sz val="11"/>
      <color indexed="23"/>
      <name val="Arial"/>
      <family val="2"/>
    </font>
    <font>
      <i/>
      <sz val="11"/>
      <color indexed="23"/>
      <name val="Calibri"/>
      <family val="2"/>
    </font>
    <font>
      <b/>
      <sz val="18"/>
      <color indexed="56"/>
      <name val="Cambria"/>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8"/>
      <name val="Arial"/>
      <family val="2"/>
    </font>
    <font>
      <b/>
      <sz val="11"/>
      <color indexed="8"/>
      <name val="Calibri"/>
      <family val="2"/>
    </font>
    <font>
      <sz val="10"/>
      <color indexed="8"/>
      <name val="Arial"/>
      <family val="2"/>
    </font>
    <font>
      <sz val="12"/>
      <color indexed="8"/>
      <name val="Tw Cen MT"/>
      <family val="2"/>
    </font>
    <font>
      <sz val="11"/>
      <color indexed="8"/>
      <name val="Tw Cen MT"/>
      <family val="2"/>
    </font>
    <font>
      <b/>
      <sz val="10"/>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b/>
      <i/>
      <sz val="10"/>
      <color indexed="8"/>
      <name val="Arial"/>
      <family val="2"/>
    </font>
    <font>
      <sz val="8"/>
      <color indexed="8"/>
      <name val="Arial"/>
      <family val="2"/>
    </font>
    <font>
      <i/>
      <sz val="10"/>
      <color indexed="10"/>
      <name val="Arial"/>
      <family val="2"/>
    </font>
    <font>
      <sz val="8"/>
      <color indexed="10"/>
      <name val="Arial"/>
      <family val="2"/>
    </font>
    <font>
      <i/>
      <sz val="8"/>
      <color indexed="10"/>
      <name val="Arial"/>
      <family val="2"/>
    </font>
    <font>
      <sz val="10"/>
      <color indexed="9"/>
      <name val="Arial"/>
      <family val="2"/>
    </font>
    <font>
      <sz val="9"/>
      <color indexed="8"/>
      <name val="Arial"/>
      <family val="2"/>
    </font>
    <font>
      <b/>
      <sz val="9"/>
      <color indexed="8"/>
      <name val="Arial"/>
      <family val="2"/>
    </font>
    <font>
      <sz val="10"/>
      <color indexed="10"/>
      <name val="Arial"/>
      <family val="2"/>
    </font>
    <font>
      <b/>
      <sz val="12"/>
      <color indexed="8"/>
      <name val="Verdana"/>
      <family val="2"/>
    </font>
    <font>
      <sz val="16"/>
      <color indexed="30"/>
      <name val="Verdana"/>
      <family val="2"/>
    </font>
    <font>
      <b/>
      <sz val="10"/>
      <color indexed="8"/>
      <name val="Calibri"/>
      <family val="0"/>
    </font>
    <font>
      <sz val="11"/>
      <name val="Calibri"/>
      <family val="0"/>
    </font>
    <font>
      <b/>
      <sz val="9"/>
      <color indexed="8"/>
      <name val="Calibri"/>
      <family val="0"/>
    </font>
    <font>
      <sz val="11"/>
      <color theme="1"/>
      <name val="Calibri"/>
      <family val="2"/>
    </font>
    <font>
      <sz val="11"/>
      <color theme="0"/>
      <name val="Arial"/>
      <family val="2"/>
    </font>
    <font>
      <sz val="11"/>
      <color theme="0"/>
      <name val="Calibri"/>
      <family val="2"/>
    </font>
    <font>
      <sz val="11"/>
      <color rgb="FF006100"/>
      <name val="Calibri"/>
      <family val="2"/>
    </font>
    <font>
      <sz val="11"/>
      <color rgb="FF006100"/>
      <name val="Arial"/>
      <family val="2"/>
    </font>
    <font>
      <b/>
      <sz val="11"/>
      <color rgb="FFFA7D00"/>
      <name val="Arial"/>
      <family val="2"/>
    </font>
    <font>
      <b/>
      <sz val="11"/>
      <color rgb="FFFA7D00"/>
      <name val="Calibri"/>
      <family val="2"/>
    </font>
    <font>
      <b/>
      <sz val="11"/>
      <color theme="0"/>
      <name val="Arial"/>
      <family val="2"/>
    </font>
    <font>
      <b/>
      <sz val="11"/>
      <color theme="0"/>
      <name val="Calibri"/>
      <family val="2"/>
    </font>
    <font>
      <sz val="11"/>
      <color rgb="FFFA7D00"/>
      <name val="Arial"/>
      <family val="2"/>
    </font>
    <font>
      <sz val="11"/>
      <color rgb="FFFA7D00"/>
      <name val="Calibri"/>
      <family val="2"/>
    </font>
    <font>
      <b/>
      <sz val="15"/>
      <color theme="3"/>
      <name val="Arial"/>
      <family val="2"/>
    </font>
    <font>
      <b/>
      <sz val="11"/>
      <color theme="3"/>
      <name val="Arial"/>
      <family val="2"/>
    </font>
    <font>
      <b/>
      <sz val="11"/>
      <color theme="3"/>
      <name val="Calibri"/>
      <family val="2"/>
    </font>
    <font>
      <sz val="11"/>
      <color rgb="FF3F3F76"/>
      <name val="Arial"/>
      <family val="2"/>
    </font>
    <font>
      <sz val="11"/>
      <color rgb="FF3F3F76"/>
      <name val="Calibri"/>
      <family val="2"/>
    </font>
    <font>
      <u val="single"/>
      <sz val="10"/>
      <color theme="10"/>
      <name val="Arial"/>
      <family val="2"/>
    </font>
    <font>
      <sz val="11"/>
      <color rgb="FF9C0006"/>
      <name val="Arial"/>
      <family val="2"/>
    </font>
    <font>
      <sz val="11"/>
      <color rgb="FF9C0006"/>
      <name val="Calibri"/>
      <family val="2"/>
    </font>
    <font>
      <sz val="11"/>
      <color rgb="FF9C6500"/>
      <name val="Arial"/>
      <family val="2"/>
    </font>
    <font>
      <sz val="11"/>
      <color rgb="FF9C6500"/>
      <name val="Calibri"/>
      <family val="2"/>
    </font>
    <font>
      <b/>
      <sz val="11"/>
      <color rgb="FF3F3F3F"/>
      <name val="Arial"/>
      <family val="2"/>
    </font>
    <font>
      <b/>
      <sz val="11"/>
      <color rgb="FF3F3F3F"/>
      <name val="Calibri"/>
      <family val="2"/>
    </font>
    <font>
      <sz val="11"/>
      <color rgb="FFFF0000"/>
      <name val="Arial"/>
      <family val="2"/>
    </font>
    <font>
      <sz val="11"/>
      <color rgb="FFFF0000"/>
      <name val="Calibri"/>
      <family val="2"/>
    </font>
    <font>
      <i/>
      <sz val="11"/>
      <color rgb="FF7F7F7F"/>
      <name val="Arial"/>
      <family val="2"/>
    </font>
    <font>
      <i/>
      <sz val="11"/>
      <color rgb="FF7F7F7F"/>
      <name val="Calibri"/>
      <family val="2"/>
    </font>
    <font>
      <b/>
      <sz val="18"/>
      <color theme="3"/>
      <name val="Cambria"/>
      <family val="2"/>
    </font>
    <font>
      <b/>
      <sz val="15"/>
      <color theme="3"/>
      <name val="Calibri"/>
      <family val="2"/>
    </font>
    <font>
      <b/>
      <sz val="13"/>
      <color theme="3"/>
      <name val="Arial"/>
      <family val="2"/>
    </font>
    <font>
      <b/>
      <sz val="13"/>
      <color theme="3"/>
      <name val="Calibri"/>
      <family val="2"/>
    </font>
    <font>
      <b/>
      <sz val="11"/>
      <color theme="1"/>
      <name val="Arial"/>
      <family val="2"/>
    </font>
    <font>
      <b/>
      <sz val="11"/>
      <color theme="1"/>
      <name val="Calibri"/>
      <family val="2"/>
    </font>
    <font>
      <sz val="10"/>
      <color theme="1"/>
      <name val="Arial"/>
      <family val="2"/>
    </font>
    <font>
      <sz val="12"/>
      <color theme="1"/>
      <name val="Tw Cen MT"/>
      <family val="2"/>
    </font>
    <font>
      <sz val="11"/>
      <color theme="1"/>
      <name val="Tw Cen MT"/>
      <family val="2"/>
    </font>
    <font>
      <b/>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b/>
      <i/>
      <sz val="10"/>
      <color theme="1"/>
      <name val="Arial"/>
      <family val="2"/>
    </font>
    <font>
      <sz val="8"/>
      <color theme="1"/>
      <name val="Arial"/>
      <family val="2"/>
    </font>
    <font>
      <i/>
      <sz val="10"/>
      <color rgb="FFFF0000"/>
      <name val="Arial"/>
      <family val="2"/>
    </font>
    <font>
      <sz val="8"/>
      <color rgb="FFFF0000"/>
      <name val="Arial"/>
      <family val="2"/>
    </font>
    <font>
      <i/>
      <sz val="8"/>
      <color rgb="FFFF0000"/>
      <name val="Arial"/>
      <family val="2"/>
    </font>
    <font>
      <b/>
      <sz val="11"/>
      <color rgb="FF000000"/>
      <name val="Arial"/>
      <family val="2"/>
    </font>
    <font>
      <b/>
      <sz val="10"/>
      <color theme="0"/>
      <name val="Arial"/>
      <family val="2"/>
    </font>
    <font>
      <sz val="10"/>
      <color theme="0"/>
      <name val="Arial"/>
      <family val="2"/>
    </font>
    <font>
      <sz val="9"/>
      <color theme="1"/>
      <name val="Arial"/>
      <family val="2"/>
    </font>
    <font>
      <b/>
      <sz val="9"/>
      <color theme="1"/>
      <name val="Arial"/>
      <family val="2"/>
    </font>
    <font>
      <sz val="10"/>
      <color rgb="FFFF0000"/>
      <name val="Arial"/>
      <family val="2"/>
    </font>
    <font>
      <sz val="10"/>
      <color rgb="FF000000"/>
      <name val="Arial"/>
      <family val="2"/>
    </font>
    <font>
      <b/>
      <sz val="12"/>
      <color theme="1"/>
      <name val="Verdana"/>
      <family val="2"/>
    </font>
    <font>
      <sz val="16"/>
      <color rgb="FF0066CC"/>
      <name val="Verdana"/>
      <family val="2"/>
    </font>
    <font>
      <b/>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theme="0" tint="-0.04997999966144562"/>
        <bgColor indexed="64"/>
      </patternFill>
    </fill>
    <fill>
      <patternFill patternType="solid">
        <fgColor indexed="9"/>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bottom/>
    </border>
    <border>
      <left style="thin"/>
      <right style="medium"/>
      <top/>
      <bottom style="medium"/>
    </border>
    <border>
      <left style="thin"/>
      <right style="thin"/>
      <top style="thin"/>
      <bottom style="thin"/>
    </border>
    <border>
      <left style="thin"/>
      <right style="thin"/>
      <top style="thin"/>
      <bottom/>
    </border>
    <border>
      <left style="thin"/>
      <right style="thin"/>
      <top/>
      <bottom style="thin"/>
    </border>
    <border>
      <left/>
      <right/>
      <top style="thin"/>
      <bottom style="thin"/>
    </border>
    <border>
      <left/>
      <right/>
      <top/>
      <bottom style="thin"/>
    </border>
    <border>
      <left style="thin"/>
      <right/>
      <top style="thin"/>
      <bottom/>
    </border>
    <border>
      <left style="thin"/>
      <right/>
      <top style="thin"/>
      <bottom style="thin"/>
    </border>
    <border>
      <left/>
      <right style="thin"/>
      <top/>
      <bottom/>
    </border>
    <border>
      <left style="thin"/>
      <right/>
      <top/>
      <bottom/>
    </border>
    <border>
      <left style="thin"/>
      <right/>
      <top/>
      <bottom style="thin"/>
    </border>
    <border>
      <left/>
      <right style="thin"/>
      <top/>
      <bottom style="thin"/>
    </border>
    <border>
      <left style="thin">
        <color indexed="8"/>
      </left>
      <right style="thin">
        <color indexed="8"/>
      </right>
      <top style="thin">
        <color indexed="8"/>
      </top>
      <bottom/>
    </border>
    <border>
      <left/>
      <right style="thin"/>
      <top style="thin"/>
      <bottom style="thin"/>
    </border>
    <border>
      <left/>
      <right/>
      <top style="thin"/>
      <bottom/>
    </border>
    <border>
      <left/>
      <right style="thin"/>
      <top style="thin"/>
      <bottom/>
    </border>
    <border>
      <left style="medium"/>
      <right style="thin"/>
      <top style="medium"/>
      <bottom style="medium"/>
    </border>
    <border>
      <left style="thin"/>
      <right style="thin"/>
      <top style="medium"/>
      <bottom style="medium"/>
    </border>
    <border>
      <left style="medium"/>
      <right/>
      <top style="medium"/>
      <bottom style="medium"/>
    </border>
    <border>
      <left style="medium"/>
      <right style="thin"/>
      <top/>
      <bottom/>
    </border>
    <border>
      <left style="thin"/>
      <right style="medium"/>
      <top/>
      <bottom/>
    </border>
    <border>
      <left style="thin"/>
      <right style="medium"/>
      <top/>
      <bottom style="thin"/>
    </border>
    <border>
      <left style="medium"/>
      <right style="thin"/>
      <top style="thin"/>
      <bottom/>
    </border>
    <border>
      <left style="thin"/>
      <right style="medium"/>
      <top style="thin"/>
      <bottom/>
    </border>
    <border>
      <left style="medium"/>
      <right/>
      <top/>
      <bottom/>
    </border>
    <border>
      <left style="medium"/>
      <right/>
      <top/>
      <bottom style="thin"/>
    </border>
    <border>
      <left style="medium"/>
      <right style="thin"/>
      <top style="thin"/>
      <bottom style="thin"/>
    </border>
    <border>
      <left style="medium"/>
      <right/>
      <top style="thin"/>
      <bottom/>
    </border>
    <border>
      <left/>
      <right style="medium"/>
      <top style="thin"/>
      <bottom/>
    </border>
    <border>
      <left/>
      <right style="medium"/>
      <top/>
      <bottom/>
    </border>
    <border>
      <left style="medium"/>
      <right/>
      <top style="thin"/>
      <bottom style="medium"/>
    </border>
    <border>
      <left style="thin"/>
      <right style="thin"/>
      <top style="thin"/>
      <bottom style="medium"/>
    </border>
    <border>
      <left/>
      <right style="medium"/>
      <top style="thin"/>
      <bottom style="medium"/>
    </border>
    <border>
      <left/>
      <right style="medium">
        <color rgb="FF808080"/>
      </right>
      <top/>
      <bottom style="medium">
        <color rgb="FF808080"/>
      </bottom>
    </border>
    <border>
      <left style="medium">
        <color rgb="FF808080"/>
      </left>
      <right style="medium">
        <color rgb="FF808080"/>
      </right>
      <top/>
      <bottom style="medium">
        <color rgb="FF808080"/>
      </bottom>
    </border>
    <border>
      <left/>
      <right style="medium"/>
      <top style="thin"/>
      <bottom style="thin"/>
    </border>
    <border>
      <left style="medium"/>
      <right/>
      <top style="thin"/>
      <bottom style="thin"/>
    </border>
    <border>
      <left style="medium"/>
      <right/>
      <top style="thin">
        <color rgb="FF808080"/>
      </top>
      <bottom style="medium"/>
    </border>
    <border>
      <left/>
      <right/>
      <top style="thin">
        <color rgb="FF808080"/>
      </top>
      <bottom style="medium"/>
    </border>
    <border>
      <left/>
      <right style="medium"/>
      <top style="thin">
        <color rgb="FF808080"/>
      </top>
      <bottom style="medium"/>
    </border>
    <border>
      <left/>
      <right/>
      <top style="medium"/>
      <bottom style="medium"/>
    </border>
    <border>
      <left/>
      <right style="medium"/>
      <top style="medium"/>
      <bottom style="medium"/>
    </border>
    <border>
      <left/>
      <right style="medium"/>
      <top style="medium"/>
      <bottom/>
    </border>
    <border>
      <left/>
      <right style="medium"/>
      <top/>
      <bottom style="medium"/>
    </border>
    <border>
      <left style="medium"/>
      <right style="medium"/>
      <top style="medium"/>
      <bottom/>
    </border>
    <border>
      <left style="medium"/>
      <right style="medium"/>
      <top/>
      <bottom/>
    </border>
    <border>
      <left style="medium"/>
      <right style="medium"/>
      <top/>
      <bottom style="medium"/>
    </border>
    <border>
      <left/>
      <right/>
      <top style="thin">
        <color indexed="55"/>
      </top>
      <bottom/>
    </border>
    <border>
      <left style="medium">
        <color rgb="FF808080"/>
      </left>
      <right/>
      <top style="medium">
        <color rgb="FF808080"/>
      </top>
      <bottom style="medium">
        <color rgb="FF808080"/>
      </bottom>
    </border>
    <border>
      <left/>
      <right/>
      <top style="medium">
        <color rgb="FF808080"/>
      </top>
      <bottom style="medium">
        <color rgb="FF808080"/>
      </bottom>
    </border>
    <border>
      <left/>
      <right style="medium">
        <color rgb="FF808080"/>
      </right>
      <top style="medium">
        <color rgb="FF808080"/>
      </top>
      <bottom style="medium">
        <color rgb="FF808080"/>
      </bottom>
    </border>
    <border>
      <left style="medium">
        <color rgb="FF808080"/>
      </left>
      <right style="medium">
        <color rgb="FF808080"/>
      </right>
      <top style="medium">
        <color rgb="FF808080"/>
      </top>
      <bottom/>
    </border>
    <border>
      <left style="medium"/>
      <right/>
      <top style="medium"/>
      <bottom style="thin"/>
    </border>
    <border>
      <left/>
      <right/>
      <top style="medium"/>
      <bottom style="thin"/>
    </border>
    <border>
      <left/>
      <right style="medium"/>
      <top style="medium"/>
      <bottom style="thin"/>
    </border>
  </borders>
  <cellStyleXfs count="13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81" fillId="2" borderId="0" applyNumberFormat="0" applyBorder="0" applyAlignment="0" applyProtection="0"/>
    <xf numFmtId="0" fontId="0" fillId="3" borderId="0" applyNumberFormat="0" applyBorder="0" applyAlignment="0" applyProtection="0"/>
    <xf numFmtId="0" fontId="81" fillId="3" borderId="0" applyNumberFormat="0" applyBorder="0" applyAlignment="0" applyProtection="0"/>
    <xf numFmtId="0" fontId="0" fillId="4" borderId="0" applyNumberFormat="0" applyBorder="0" applyAlignment="0" applyProtection="0"/>
    <xf numFmtId="0" fontId="81" fillId="4" borderId="0" applyNumberFormat="0" applyBorder="0" applyAlignment="0" applyProtection="0"/>
    <xf numFmtId="0" fontId="0" fillId="5" borderId="0" applyNumberFormat="0" applyBorder="0" applyAlignment="0" applyProtection="0"/>
    <xf numFmtId="0" fontId="81" fillId="5" borderId="0" applyNumberFormat="0" applyBorder="0" applyAlignment="0" applyProtection="0"/>
    <xf numFmtId="0" fontId="0" fillId="6" borderId="0" applyNumberFormat="0" applyBorder="0" applyAlignment="0" applyProtection="0"/>
    <xf numFmtId="0" fontId="81" fillId="6" borderId="0" applyNumberFormat="0" applyBorder="0" applyAlignment="0" applyProtection="0"/>
    <xf numFmtId="0" fontId="0" fillId="7" borderId="0" applyNumberFormat="0" applyBorder="0" applyAlignment="0" applyProtection="0"/>
    <xf numFmtId="0" fontId="81" fillId="7" borderId="0" applyNumberFormat="0" applyBorder="0" applyAlignment="0" applyProtection="0"/>
    <xf numFmtId="0" fontId="0" fillId="8" borderId="0" applyNumberFormat="0" applyBorder="0" applyAlignment="0" applyProtection="0"/>
    <xf numFmtId="0" fontId="81" fillId="8" borderId="0" applyNumberFormat="0" applyBorder="0" applyAlignment="0" applyProtection="0"/>
    <xf numFmtId="0" fontId="0" fillId="9" borderId="0" applyNumberFormat="0" applyBorder="0" applyAlignment="0" applyProtection="0"/>
    <xf numFmtId="0" fontId="81" fillId="9" borderId="0" applyNumberFormat="0" applyBorder="0" applyAlignment="0" applyProtection="0"/>
    <xf numFmtId="0" fontId="0" fillId="10" borderId="0" applyNumberFormat="0" applyBorder="0" applyAlignment="0" applyProtection="0"/>
    <xf numFmtId="0" fontId="81" fillId="10" borderId="0" applyNumberFormat="0" applyBorder="0" applyAlignment="0" applyProtection="0"/>
    <xf numFmtId="0" fontId="0" fillId="11" borderId="0" applyNumberFormat="0" applyBorder="0" applyAlignment="0" applyProtection="0"/>
    <xf numFmtId="0" fontId="81" fillId="11" borderId="0" applyNumberFormat="0" applyBorder="0" applyAlignment="0" applyProtection="0"/>
    <xf numFmtId="0" fontId="0" fillId="12" borderId="0" applyNumberFormat="0" applyBorder="0" applyAlignment="0" applyProtection="0"/>
    <xf numFmtId="0" fontId="81" fillId="12" borderId="0" applyNumberFormat="0" applyBorder="0" applyAlignment="0" applyProtection="0"/>
    <xf numFmtId="0" fontId="0" fillId="13" borderId="0" applyNumberFormat="0" applyBorder="0" applyAlignment="0" applyProtection="0"/>
    <xf numFmtId="0" fontId="81" fillId="13" borderId="0" applyNumberFormat="0" applyBorder="0" applyAlignment="0" applyProtection="0"/>
    <xf numFmtId="0" fontId="82" fillId="14" borderId="0" applyNumberFormat="0" applyBorder="0" applyAlignment="0" applyProtection="0"/>
    <xf numFmtId="0" fontId="83" fillId="14" borderId="0" applyNumberFormat="0" applyBorder="0" applyAlignment="0" applyProtection="0"/>
    <xf numFmtId="0" fontId="82" fillId="15" borderId="0" applyNumberFormat="0" applyBorder="0" applyAlignment="0" applyProtection="0"/>
    <xf numFmtId="0" fontId="83" fillId="15" borderId="0" applyNumberFormat="0" applyBorder="0" applyAlignment="0" applyProtection="0"/>
    <xf numFmtId="0" fontId="82" fillId="16" borderId="0" applyNumberFormat="0" applyBorder="0" applyAlignment="0" applyProtection="0"/>
    <xf numFmtId="0" fontId="83" fillId="16" borderId="0" applyNumberFormat="0" applyBorder="0" applyAlignment="0" applyProtection="0"/>
    <xf numFmtId="0" fontId="82" fillId="17" borderId="0" applyNumberFormat="0" applyBorder="0" applyAlignment="0" applyProtection="0"/>
    <xf numFmtId="0" fontId="83" fillId="17" borderId="0" applyNumberFormat="0" applyBorder="0" applyAlignment="0" applyProtection="0"/>
    <xf numFmtId="0" fontId="82" fillId="18" borderId="0" applyNumberFormat="0" applyBorder="0" applyAlignment="0" applyProtection="0"/>
    <xf numFmtId="0" fontId="83" fillId="18" borderId="0" applyNumberFormat="0" applyBorder="0" applyAlignment="0" applyProtection="0"/>
    <xf numFmtId="0" fontId="82" fillId="19" borderId="0" applyNumberFormat="0" applyBorder="0" applyAlignment="0" applyProtection="0"/>
    <xf numFmtId="0" fontId="83" fillId="19" borderId="0" applyNumberFormat="0" applyBorder="0" applyAlignment="0" applyProtection="0"/>
    <xf numFmtId="0" fontId="84" fillId="20" borderId="0" applyNumberFormat="0" applyBorder="0" applyAlignment="0" applyProtection="0"/>
    <xf numFmtId="0" fontId="85" fillId="20" borderId="0" applyNumberFormat="0" applyBorder="0" applyAlignment="0" applyProtection="0"/>
    <xf numFmtId="0" fontId="86" fillId="21" borderId="1" applyNumberFormat="0" applyAlignment="0" applyProtection="0"/>
    <xf numFmtId="0" fontId="87" fillId="21" borderId="1" applyNumberFormat="0" applyAlignment="0" applyProtection="0"/>
    <xf numFmtId="0" fontId="88" fillId="22" borderId="2" applyNumberFormat="0" applyAlignment="0" applyProtection="0"/>
    <xf numFmtId="0" fontId="89" fillId="22" borderId="2" applyNumberFormat="0" applyAlignment="0" applyProtection="0"/>
    <xf numFmtId="0" fontId="90" fillId="0" borderId="3" applyNumberFormat="0" applyFill="0" applyAlignment="0" applyProtection="0"/>
    <xf numFmtId="0" fontId="91" fillId="0" borderId="3" applyNumberFormat="0" applyFill="0" applyAlignment="0" applyProtection="0"/>
    <xf numFmtId="0" fontId="92" fillId="0" borderId="4" applyNumberFormat="0" applyFill="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82" fillId="23" borderId="0" applyNumberFormat="0" applyBorder="0" applyAlignment="0" applyProtection="0"/>
    <xf numFmtId="0" fontId="83" fillId="23" borderId="0" applyNumberFormat="0" applyBorder="0" applyAlignment="0" applyProtection="0"/>
    <xf numFmtId="0" fontId="82" fillId="24" borderId="0" applyNumberFormat="0" applyBorder="0" applyAlignment="0" applyProtection="0"/>
    <xf numFmtId="0" fontId="83" fillId="24" borderId="0" applyNumberFormat="0" applyBorder="0" applyAlignment="0" applyProtection="0"/>
    <xf numFmtId="0" fontId="82" fillId="25" borderId="0" applyNumberFormat="0" applyBorder="0" applyAlignment="0" applyProtection="0"/>
    <xf numFmtId="0" fontId="83" fillId="25" borderId="0" applyNumberFormat="0" applyBorder="0" applyAlignment="0" applyProtection="0"/>
    <xf numFmtId="0" fontId="82" fillId="26" borderId="0" applyNumberFormat="0" applyBorder="0" applyAlignment="0" applyProtection="0"/>
    <xf numFmtId="0" fontId="83" fillId="26" borderId="0" applyNumberFormat="0" applyBorder="0" applyAlignment="0" applyProtection="0"/>
    <xf numFmtId="0" fontId="82" fillId="27" borderId="0" applyNumberFormat="0" applyBorder="0" applyAlignment="0" applyProtection="0"/>
    <xf numFmtId="0" fontId="83" fillId="27" borderId="0" applyNumberFormat="0" applyBorder="0" applyAlignment="0" applyProtection="0"/>
    <xf numFmtId="0" fontId="82" fillId="28" borderId="0" applyNumberFormat="0" applyBorder="0" applyAlignment="0" applyProtection="0"/>
    <xf numFmtId="0" fontId="83" fillId="28" borderId="0" applyNumberFormat="0" applyBorder="0" applyAlignment="0" applyProtection="0"/>
    <xf numFmtId="0" fontId="95" fillId="29" borderId="1" applyNumberFormat="0" applyAlignment="0" applyProtection="0"/>
    <xf numFmtId="0" fontId="96" fillId="29" borderId="1" applyNumberFormat="0" applyAlignment="0" applyProtection="0"/>
    <xf numFmtId="0" fontId="97" fillId="0" borderId="0" applyNumberFormat="0" applyFill="0" applyBorder="0" applyAlignment="0" applyProtection="0"/>
    <xf numFmtId="0" fontId="98" fillId="30" borderId="0" applyNumberFormat="0" applyBorder="0" applyAlignment="0" applyProtection="0"/>
    <xf numFmtId="0" fontId="99" fillId="30" borderId="0" applyNumberFormat="0" applyBorder="0" applyAlignment="0" applyProtection="0"/>
    <xf numFmtId="173" fontId="0" fillId="0" borderId="0" applyFont="0" applyFill="0" applyBorder="0" applyAlignment="0" applyProtection="0"/>
    <xf numFmtId="172" fontId="0" fillId="0" borderId="0" applyFont="0" applyFill="0" applyBorder="0" applyAlignment="0" applyProtection="0"/>
    <xf numFmtId="173" fontId="3" fillId="0" borderId="0" applyFont="0" applyFill="0" applyBorder="0" applyAlignment="0" applyProtection="0"/>
    <xf numFmtId="178"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0" fillId="31" borderId="0" applyNumberFormat="0" applyBorder="0" applyAlignment="0" applyProtection="0"/>
    <xf numFmtId="0" fontId="101" fillId="31" borderId="0" applyNumberFormat="0" applyBorder="0" applyAlignment="0" applyProtection="0"/>
    <xf numFmtId="0" fontId="81" fillId="0" borderId="0">
      <alignment/>
      <protection/>
    </xf>
    <xf numFmtId="0" fontId="3" fillId="0" borderId="0">
      <alignment/>
      <protection/>
    </xf>
    <xf numFmtId="0" fontId="81" fillId="0" borderId="0">
      <alignment/>
      <protection/>
    </xf>
    <xf numFmtId="0" fontId="3" fillId="0" borderId="0">
      <alignment/>
      <protection/>
    </xf>
    <xf numFmtId="0" fontId="81" fillId="0" borderId="0">
      <alignment/>
      <protection/>
    </xf>
    <xf numFmtId="0" fontId="3" fillId="0" borderId="0">
      <alignment/>
      <protection/>
    </xf>
    <xf numFmtId="0" fontId="3" fillId="0" borderId="0">
      <alignment/>
      <protection/>
    </xf>
    <xf numFmtId="0" fontId="81" fillId="0" borderId="0">
      <alignment/>
      <protection/>
    </xf>
    <xf numFmtId="0" fontId="81" fillId="0" borderId="0">
      <alignment/>
      <protection/>
    </xf>
    <xf numFmtId="0" fontId="3" fillId="0" borderId="0">
      <alignment/>
      <protection/>
    </xf>
    <xf numFmtId="0" fontId="81" fillId="0" borderId="0">
      <alignment/>
      <protection/>
    </xf>
    <xf numFmtId="0" fontId="3" fillId="0" borderId="0">
      <alignment/>
      <protection/>
    </xf>
    <xf numFmtId="0" fontId="3" fillId="0" borderId="0">
      <alignment/>
      <protection/>
    </xf>
    <xf numFmtId="0" fontId="4" fillId="0" borderId="0">
      <alignment/>
      <protection/>
    </xf>
    <xf numFmtId="0" fontId="0" fillId="32" borderId="5" applyNumberFormat="0" applyFont="0" applyAlignment="0" applyProtection="0"/>
    <xf numFmtId="0" fontId="81" fillId="32" borderId="5" applyNumberFormat="0" applyFont="0" applyAlignment="0" applyProtection="0"/>
    <xf numFmtId="0" fontId="81" fillId="32" borderId="5" applyNumberFormat="0" applyFont="0" applyAlignment="0" applyProtection="0"/>
    <xf numFmtId="0" fontId="81" fillId="32" borderId="5" applyNumberFormat="0" applyFont="0" applyAlignment="0" applyProtection="0"/>
    <xf numFmtId="0" fontId="81" fillId="32" borderId="5" applyNumberFormat="0" applyFont="0" applyAlignment="0" applyProtection="0"/>
    <xf numFmtId="0" fontId="81" fillId="32" borderId="5" applyNumberFormat="0" applyFont="0" applyAlignment="0" applyProtection="0"/>
    <xf numFmtId="0" fontId="81" fillId="32" borderId="5" applyNumberFormat="0" applyFont="0" applyAlignment="0" applyProtection="0"/>
    <xf numFmtId="0" fontId="81" fillId="32" borderId="5" applyNumberFormat="0" applyFont="0" applyAlignment="0" applyProtection="0"/>
    <xf numFmtId="0" fontId="81" fillId="32" borderId="5" applyNumberFormat="0" applyFont="0" applyAlignment="0" applyProtection="0"/>
    <xf numFmtId="0" fontId="81" fillId="32" borderId="5" applyNumberFormat="0" applyFont="0" applyAlignment="0" applyProtection="0"/>
    <xf numFmtId="0" fontId="81" fillId="32" borderId="5" applyNumberFormat="0" applyFont="0" applyAlignment="0" applyProtection="0"/>
    <xf numFmtId="0" fontId="81" fillId="32" borderId="5" applyNumberFormat="0" applyFont="0" applyAlignment="0" applyProtection="0"/>
    <xf numFmtId="0" fontId="81" fillId="32" borderId="5" applyNumberFormat="0" applyFont="0" applyAlignment="0" applyProtection="0"/>
    <xf numFmtId="0" fontId="81" fillId="32" borderId="5" applyNumberFormat="0" applyFont="0" applyAlignment="0" applyProtection="0"/>
    <xf numFmtId="0" fontId="81" fillId="32" borderId="5" applyNumberFormat="0" applyFont="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02" fillId="21" borderId="6" applyNumberFormat="0" applyAlignment="0" applyProtection="0"/>
    <xf numFmtId="0" fontId="103" fillId="21" borderId="6" applyNumberFormat="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9" fillId="0" borderId="4" applyNumberFormat="0" applyFill="0" applyAlignment="0" applyProtection="0"/>
    <xf numFmtId="0" fontId="110" fillId="0" borderId="7" applyNumberFormat="0" applyFill="0" applyAlignment="0" applyProtection="0"/>
    <xf numFmtId="0" fontId="111" fillId="0" borderId="7" applyNumberFormat="0" applyFill="0" applyAlignment="0" applyProtection="0"/>
    <xf numFmtId="0" fontId="93" fillId="0" borderId="8" applyNumberFormat="0" applyFill="0" applyAlignment="0" applyProtection="0"/>
    <xf numFmtId="0" fontId="94" fillId="0" borderId="8" applyNumberFormat="0" applyFill="0" applyAlignment="0" applyProtection="0"/>
    <xf numFmtId="0" fontId="112" fillId="0" borderId="9" applyNumberFormat="0" applyFill="0" applyAlignment="0" applyProtection="0"/>
    <xf numFmtId="0" fontId="113" fillId="0" borderId="9" applyNumberFormat="0" applyFill="0" applyAlignment="0" applyProtection="0"/>
  </cellStyleXfs>
  <cellXfs count="531">
    <xf numFmtId="0" fontId="0" fillId="0" borderId="0" xfId="0" applyAlignment="1">
      <alignment/>
    </xf>
    <xf numFmtId="3" fontId="0" fillId="0" borderId="0" xfId="0" applyNumberFormat="1" applyAlignment="1">
      <alignment/>
    </xf>
    <xf numFmtId="176" fontId="0" fillId="0" borderId="0" xfId="0" applyNumberFormat="1" applyAlignment="1">
      <alignment/>
    </xf>
    <xf numFmtId="174" fontId="0" fillId="0" borderId="0" xfId="0" applyNumberFormat="1" applyAlignment="1">
      <alignment/>
    </xf>
    <xf numFmtId="2" fontId="0" fillId="0" borderId="0" xfId="0" applyNumberFormat="1" applyAlignment="1">
      <alignment/>
    </xf>
    <xf numFmtId="0" fontId="0" fillId="33" borderId="0" xfId="0" applyFill="1" applyAlignment="1">
      <alignment/>
    </xf>
    <xf numFmtId="0" fontId="0" fillId="33" borderId="0" xfId="0" applyFill="1" applyAlignment="1">
      <alignment horizontal="right" wrapText="1"/>
    </xf>
    <xf numFmtId="0" fontId="113" fillId="0" borderId="0" xfId="0" applyFont="1" applyAlignment="1">
      <alignment horizontal="center" vertical="center" wrapText="1"/>
    </xf>
    <xf numFmtId="1" fontId="0" fillId="0" borderId="0" xfId="0" applyNumberFormat="1" applyAlignment="1">
      <alignment/>
    </xf>
    <xf numFmtId="0" fontId="2" fillId="34" borderId="10" xfId="0" applyFont="1" applyFill="1" applyBorder="1" applyAlignment="1">
      <alignment horizontal="center" vertical="center" wrapText="1"/>
    </xf>
    <xf numFmtId="17" fontId="0" fillId="0" borderId="0" xfId="0" applyNumberFormat="1" applyAlignment="1">
      <alignment/>
    </xf>
    <xf numFmtId="3" fontId="0" fillId="0" borderId="0" xfId="0" applyNumberFormat="1" applyBorder="1" applyAlignment="1">
      <alignment horizontal="right" vertical="center" wrapText="1"/>
    </xf>
    <xf numFmtId="0" fontId="114" fillId="0" borderId="0" xfId="0" applyFont="1" applyAlignment="1">
      <alignment/>
    </xf>
    <xf numFmtId="177" fontId="3" fillId="34" borderId="11" xfId="79" applyNumberFormat="1" applyFont="1" applyFill="1" applyBorder="1" applyAlignment="1">
      <alignment horizontal="center"/>
    </xf>
    <xf numFmtId="177" fontId="3" fillId="34" borderId="11" xfId="79" applyNumberFormat="1" applyFont="1" applyFill="1" applyBorder="1" applyAlignment="1">
      <alignment/>
    </xf>
    <xf numFmtId="177" fontId="2" fillId="34" borderId="12" xfId="79" applyNumberFormat="1" applyFont="1" applyFill="1" applyBorder="1" applyAlignment="1">
      <alignment/>
    </xf>
    <xf numFmtId="0" fontId="3" fillId="34" borderId="11" xfId="0" applyFont="1" applyFill="1" applyBorder="1" applyAlignment="1">
      <alignment/>
    </xf>
    <xf numFmtId="0" fontId="112" fillId="0" borderId="0" xfId="0" applyFont="1" applyAlignment="1">
      <alignment/>
    </xf>
    <xf numFmtId="0" fontId="0" fillId="0" borderId="0" xfId="0" applyAlignment="1">
      <alignment vertical="center"/>
    </xf>
    <xf numFmtId="177" fontId="114" fillId="0" borderId="0" xfId="0" applyNumberFormat="1" applyFont="1" applyAlignment="1">
      <alignment/>
    </xf>
    <xf numFmtId="0" fontId="114" fillId="0" borderId="13" xfId="0" applyFont="1" applyBorder="1" applyAlignment="1">
      <alignment/>
    </xf>
    <xf numFmtId="0" fontId="114" fillId="0" borderId="14" xfId="0" applyFont="1" applyBorder="1" applyAlignment="1">
      <alignment/>
    </xf>
    <xf numFmtId="177" fontId="114" fillId="0" borderId="14" xfId="0" applyNumberFormat="1" applyFont="1" applyBorder="1" applyAlignment="1">
      <alignment/>
    </xf>
    <xf numFmtId="9" fontId="114" fillId="0" borderId="14" xfId="122" applyFont="1" applyBorder="1" applyAlignment="1">
      <alignment/>
    </xf>
    <xf numFmtId="0" fontId="114" fillId="0" borderId="15" xfId="0" applyFont="1" applyBorder="1" applyAlignment="1">
      <alignment/>
    </xf>
    <xf numFmtId="177" fontId="114" fillId="0" borderId="15" xfId="0" applyNumberFormat="1" applyFont="1" applyBorder="1" applyAlignment="1">
      <alignment/>
    </xf>
    <xf numFmtId="9" fontId="114" fillId="0" borderId="15" xfId="122" applyFont="1" applyBorder="1" applyAlignment="1">
      <alignment/>
    </xf>
    <xf numFmtId="0" fontId="115" fillId="0" borderId="0" xfId="0" applyFont="1" applyAlignment="1">
      <alignment horizontal="justify"/>
    </xf>
    <xf numFmtId="0" fontId="6" fillId="0" borderId="0" xfId="0" applyFont="1" applyAlignment="1">
      <alignment horizontal="justify"/>
    </xf>
    <xf numFmtId="0" fontId="116" fillId="0" borderId="0" xfId="0" applyFont="1" applyAlignment="1">
      <alignment horizontal="justify"/>
    </xf>
    <xf numFmtId="0" fontId="0" fillId="0" borderId="0" xfId="0" applyAlignment="1">
      <alignment/>
    </xf>
    <xf numFmtId="0" fontId="117" fillId="0" borderId="16" xfId="0" applyFont="1" applyBorder="1" applyAlignment="1">
      <alignment horizontal="center"/>
    </xf>
    <xf numFmtId="0" fontId="118" fillId="0" borderId="0" xfId="93" applyFont="1">
      <alignment/>
      <protection/>
    </xf>
    <xf numFmtId="0" fontId="119" fillId="0" borderId="0" xfId="93" applyFont="1">
      <alignment/>
      <protection/>
    </xf>
    <xf numFmtId="0" fontId="81" fillId="0" borderId="0" xfId="93">
      <alignment/>
      <protection/>
    </xf>
    <xf numFmtId="0" fontId="120" fillId="0" borderId="0" xfId="93" applyFont="1" applyAlignment="1">
      <alignment horizontal="center"/>
      <protection/>
    </xf>
    <xf numFmtId="17" fontId="120" fillId="0" borderId="0" xfId="93" applyNumberFormat="1" applyFont="1" applyAlignment="1" quotePrefix="1">
      <alignment horizontal="center"/>
      <protection/>
    </xf>
    <xf numFmtId="0" fontId="121" fillId="0" borderId="0" xfId="93" applyFont="1" applyAlignment="1">
      <alignment horizontal="left" indent="15"/>
      <protection/>
    </xf>
    <xf numFmtId="0" fontId="122" fillId="0" borderId="0" xfId="93" applyFont="1" applyAlignment="1">
      <alignment horizontal="center"/>
      <protection/>
    </xf>
    <xf numFmtId="0" fontId="123" fillId="0" borderId="0" xfId="93" applyFont="1" applyAlignment="1">
      <alignment/>
      <protection/>
    </xf>
    <xf numFmtId="0" fontId="124" fillId="0" borderId="0" xfId="93" applyFont="1">
      <alignment/>
      <protection/>
    </xf>
    <xf numFmtId="0" fontId="118" fillId="0" borderId="0" xfId="93" applyFont="1" quotePrefix="1">
      <alignment/>
      <protection/>
    </xf>
    <xf numFmtId="0" fontId="9" fillId="0" borderId="0" xfId="93" applyFont="1">
      <alignment/>
      <protection/>
    </xf>
    <xf numFmtId="0" fontId="10" fillId="0" borderId="0" xfId="93" applyFont="1">
      <alignment/>
      <protection/>
    </xf>
    <xf numFmtId="0" fontId="125" fillId="0" borderId="0" xfId="93" applyFont="1">
      <alignment/>
      <protection/>
    </xf>
    <xf numFmtId="0" fontId="2" fillId="0" borderId="0" xfId="93" applyFont="1">
      <alignment/>
      <protection/>
    </xf>
    <xf numFmtId="0" fontId="5" fillId="0" borderId="0" xfId="106" applyFont="1" applyBorder="1" applyProtection="1">
      <alignment/>
      <protection/>
    </xf>
    <xf numFmtId="0" fontId="2" fillId="0" borderId="16" xfId="106" applyFont="1" applyBorder="1" applyAlignment="1" applyProtection="1">
      <alignment horizontal="left"/>
      <protection/>
    </xf>
    <xf numFmtId="0" fontId="2" fillId="0" borderId="16" xfId="106" applyFont="1" applyBorder="1" applyProtection="1">
      <alignment/>
      <protection/>
    </xf>
    <xf numFmtId="0" fontId="2" fillId="0" borderId="16" xfId="106" applyFont="1" applyBorder="1" applyAlignment="1" applyProtection="1">
      <alignment horizontal="center"/>
      <protection/>
    </xf>
    <xf numFmtId="17" fontId="120" fillId="0" borderId="0" xfId="93" applyNumberFormat="1" applyFont="1" applyAlignment="1">
      <alignment horizontal="left"/>
      <protection/>
    </xf>
    <xf numFmtId="0" fontId="3" fillId="0" borderId="0" xfId="106" applyFont="1" applyBorder="1" applyProtection="1">
      <alignment/>
      <protection/>
    </xf>
    <xf numFmtId="0" fontId="3" fillId="0" borderId="0" xfId="106" applyFont="1" applyBorder="1" applyAlignment="1" applyProtection="1">
      <alignment horizontal="center"/>
      <protection/>
    </xf>
    <xf numFmtId="0" fontId="9" fillId="0" borderId="0" xfId="106" applyFont="1" applyBorder="1" applyAlignment="1" applyProtection="1">
      <alignment horizontal="left"/>
      <protection/>
    </xf>
    <xf numFmtId="0" fontId="9" fillId="0" borderId="0" xfId="106" applyFont="1" applyBorder="1" applyAlignment="1" applyProtection="1">
      <alignment horizontal="center"/>
      <protection/>
    </xf>
    <xf numFmtId="0" fontId="5" fillId="0" borderId="0" xfId="106" applyFont="1" applyBorder="1" applyAlignment="1" applyProtection="1">
      <alignment horizontal="left"/>
      <protection/>
    </xf>
    <xf numFmtId="0" fontId="5" fillId="0" borderId="0" xfId="106" applyFont="1" applyBorder="1" applyAlignment="1" applyProtection="1">
      <alignment horizontal="right"/>
      <protection/>
    </xf>
    <xf numFmtId="0" fontId="11" fillId="0" borderId="16" xfId="106" applyFont="1" applyBorder="1" applyAlignment="1" applyProtection="1">
      <alignment horizontal="left"/>
      <protection/>
    </xf>
    <xf numFmtId="0" fontId="11" fillId="0" borderId="16" xfId="106" applyFont="1" applyBorder="1" applyProtection="1">
      <alignment/>
      <protection/>
    </xf>
    <xf numFmtId="0" fontId="11" fillId="0" borderId="0" xfId="106" applyFont="1" applyBorder="1" applyAlignment="1" applyProtection="1">
      <alignment horizontal="left"/>
      <protection/>
    </xf>
    <xf numFmtId="0" fontId="5" fillId="0" borderId="17" xfId="106" applyFont="1" applyBorder="1" applyAlignment="1" applyProtection="1">
      <alignment horizontal="left"/>
      <protection/>
    </xf>
    <xf numFmtId="0" fontId="5" fillId="0" borderId="17" xfId="106" applyFont="1" applyBorder="1" applyProtection="1">
      <alignment/>
      <protection/>
    </xf>
    <xf numFmtId="0" fontId="5" fillId="0" borderId="17" xfId="106" applyFont="1" applyBorder="1" applyAlignment="1" applyProtection="1">
      <alignment horizontal="right"/>
      <protection/>
    </xf>
    <xf numFmtId="0" fontId="9" fillId="0" borderId="0" xfId="93" applyFont="1" applyBorder="1" applyAlignment="1">
      <alignment horizontal="justify" vertical="center" wrapText="1"/>
      <protection/>
    </xf>
    <xf numFmtId="0" fontId="12" fillId="0" borderId="0" xfId="93" applyFont="1" applyBorder="1" applyAlignment="1">
      <alignment horizontal="justify" vertical="top" wrapText="1"/>
      <protection/>
    </xf>
    <xf numFmtId="0" fontId="81" fillId="0" borderId="0" xfId="93" applyBorder="1">
      <alignment/>
      <protection/>
    </xf>
    <xf numFmtId="0" fontId="114" fillId="0" borderId="0" xfId="0" applyFont="1" applyAlignment="1">
      <alignment/>
    </xf>
    <xf numFmtId="0" fontId="2" fillId="0" borderId="0" xfId="0" applyFont="1" applyFill="1" applyBorder="1" applyAlignment="1">
      <alignment horizontal="center" vertical="center"/>
    </xf>
    <xf numFmtId="0" fontId="2" fillId="0" borderId="0" xfId="0" applyFont="1" applyFill="1" applyBorder="1" applyAlignment="1">
      <alignment vertical="center" wrapText="1"/>
    </xf>
    <xf numFmtId="0" fontId="117" fillId="0" borderId="0" xfId="0" applyFont="1" applyAlignment="1">
      <alignment/>
    </xf>
    <xf numFmtId="0" fontId="117" fillId="0" borderId="18" xfId="0" applyFont="1" applyBorder="1" applyAlignment="1">
      <alignment horizontal="center" vertical="top"/>
    </xf>
    <xf numFmtId="0" fontId="117" fillId="0" borderId="14" xfId="0" applyFont="1" applyBorder="1" applyAlignment="1">
      <alignment horizontal="center" vertical="top"/>
    </xf>
    <xf numFmtId="3" fontId="114" fillId="0" borderId="13" xfId="0" applyNumberFormat="1" applyFont="1" applyBorder="1" applyAlignment="1">
      <alignment/>
    </xf>
    <xf numFmtId="0" fontId="126" fillId="0" borderId="0" xfId="0" applyFont="1" applyAlignment="1">
      <alignment horizontal="center"/>
    </xf>
    <xf numFmtId="3" fontId="3" fillId="0" borderId="0" xfId="0" applyNumberFormat="1" applyFont="1" applyAlignment="1">
      <alignment/>
    </xf>
    <xf numFmtId="0" fontId="114" fillId="0" borderId="0" xfId="0" applyFont="1" applyBorder="1" applyAlignment="1">
      <alignment/>
    </xf>
    <xf numFmtId="0" fontId="2" fillId="34" borderId="0" xfId="0" applyFont="1" applyFill="1" applyBorder="1" applyAlignment="1">
      <alignment horizontal="center" vertical="center" wrapText="1"/>
    </xf>
    <xf numFmtId="0" fontId="6" fillId="0" borderId="0" xfId="0" applyFont="1" applyFill="1" applyAlignment="1">
      <alignment horizontal="justify"/>
    </xf>
    <xf numFmtId="0" fontId="8" fillId="0" borderId="0" xfId="0" applyFont="1" applyFill="1" applyAlignment="1">
      <alignment horizontal="justify"/>
    </xf>
    <xf numFmtId="0" fontId="116" fillId="0" borderId="0" xfId="0" applyFont="1" applyFill="1" applyAlignment="1">
      <alignment horizontal="justify"/>
    </xf>
    <xf numFmtId="0" fontId="117" fillId="0" borderId="0" xfId="0" applyFont="1" applyBorder="1" applyAlignment="1">
      <alignment horizontal="center"/>
    </xf>
    <xf numFmtId="177" fontId="114" fillId="0" borderId="0" xfId="0" applyNumberFormat="1" applyFont="1" applyBorder="1" applyAlignment="1">
      <alignment/>
    </xf>
    <xf numFmtId="0" fontId="114" fillId="0" borderId="0" xfId="0" applyFont="1" applyBorder="1" applyAlignment="1">
      <alignment horizontal="left"/>
    </xf>
    <xf numFmtId="0" fontId="9" fillId="0" borderId="0" xfId="93" applyFont="1" applyAlignment="1">
      <alignment horizontal="left"/>
      <protection/>
    </xf>
    <xf numFmtId="0" fontId="117" fillId="0" borderId="19" xfId="0" applyFont="1" applyBorder="1" applyAlignment="1">
      <alignment horizontal="center"/>
    </xf>
    <xf numFmtId="0" fontId="117" fillId="0" borderId="18" xfId="0" applyFont="1" applyBorder="1" applyAlignment="1">
      <alignment horizontal="center" vertical="top"/>
    </xf>
    <xf numFmtId="0" fontId="0" fillId="0" borderId="0" xfId="0" applyAlignment="1">
      <alignment/>
    </xf>
    <xf numFmtId="174" fontId="3" fillId="0" borderId="20" xfId="0" applyNumberFormat="1" applyFont="1" applyFill="1" applyBorder="1" applyAlignment="1">
      <alignment horizontal="center" vertical="center"/>
    </xf>
    <xf numFmtId="174" fontId="3" fillId="0" borderId="11" xfId="0" applyNumberFormat="1" applyFont="1" applyFill="1" applyBorder="1" applyAlignment="1">
      <alignment horizontal="center" vertical="center"/>
    </xf>
    <xf numFmtId="174" fontId="3" fillId="0" borderId="15" xfId="0" applyNumberFormat="1" applyFont="1" applyFill="1" applyBorder="1" applyAlignment="1">
      <alignment horizontal="center" vertical="center"/>
    </xf>
    <xf numFmtId="174" fontId="3" fillId="0" borderId="21" xfId="0" applyNumberFormat="1" applyFont="1" applyFill="1" applyBorder="1" applyAlignment="1">
      <alignment horizontal="center" vertical="center"/>
    </xf>
    <xf numFmtId="174" fontId="3" fillId="0" borderId="22" xfId="0" applyNumberFormat="1" applyFont="1" applyFill="1" applyBorder="1" applyAlignment="1">
      <alignment horizontal="center" vertical="center"/>
    </xf>
    <xf numFmtId="174" fontId="3" fillId="0" borderId="23" xfId="0" applyNumberFormat="1" applyFont="1" applyFill="1" applyBorder="1" applyAlignment="1">
      <alignment horizontal="center" vertical="center"/>
    </xf>
    <xf numFmtId="175" fontId="2" fillId="0" borderId="14" xfId="122" applyNumberFormat="1" applyFont="1" applyFill="1" applyBorder="1" applyAlignment="1">
      <alignment horizontal="center" vertical="center"/>
    </xf>
    <xf numFmtId="175" fontId="2" fillId="0" borderId="11" xfId="122" applyNumberFormat="1" applyFont="1" applyFill="1" applyBorder="1" applyAlignment="1">
      <alignment horizontal="center" vertical="center"/>
    </xf>
    <xf numFmtId="175" fontId="2" fillId="0" borderId="15" xfId="122" applyNumberFormat="1" applyFont="1" applyFill="1" applyBorder="1" applyAlignment="1">
      <alignment horizontal="center" vertical="center"/>
    </xf>
    <xf numFmtId="174" fontId="2" fillId="0" borderId="15" xfId="0" applyNumberFormat="1" applyFont="1" applyFill="1" applyBorder="1" applyAlignment="1">
      <alignment horizontal="center" vertical="center"/>
    </xf>
    <xf numFmtId="174" fontId="2" fillId="0" borderId="15" xfId="122" applyNumberFormat="1" applyFont="1" applyFill="1" applyBorder="1" applyAlignment="1">
      <alignment horizontal="center" vertical="center"/>
    </xf>
    <xf numFmtId="4" fontId="3" fillId="0" borderId="14" xfId="0" applyNumberFormat="1" applyFont="1" applyFill="1" applyBorder="1" applyAlignment="1">
      <alignment horizontal="center" vertical="center"/>
    </xf>
    <xf numFmtId="4" fontId="3" fillId="0" borderId="11" xfId="0" applyNumberFormat="1" applyFont="1" applyFill="1" applyBorder="1" applyAlignment="1">
      <alignment horizontal="center" vertical="center"/>
    </xf>
    <xf numFmtId="0" fontId="3" fillId="0" borderId="13" xfId="0" applyFont="1" applyBorder="1" applyAlignment="1">
      <alignment horizontal="center" vertical="center" wrapText="1"/>
    </xf>
    <xf numFmtId="0" fontId="3" fillId="34" borderId="13" xfId="0" applyFont="1" applyFill="1" applyBorder="1" applyAlignment="1">
      <alignment/>
    </xf>
    <xf numFmtId="3" fontId="3" fillId="34" borderId="13" xfId="80" applyNumberFormat="1" applyFont="1" applyFill="1" applyBorder="1" applyAlignment="1">
      <alignment horizontal="center"/>
    </xf>
    <xf numFmtId="3" fontId="3" fillId="34" borderId="13" xfId="0" applyNumberFormat="1" applyFont="1" applyFill="1" applyBorder="1" applyAlignment="1">
      <alignment horizontal="center"/>
    </xf>
    <xf numFmtId="0" fontId="3" fillId="35" borderId="13" xfId="0" applyFont="1" applyFill="1" applyBorder="1" applyAlignment="1">
      <alignment/>
    </xf>
    <xf numFmtId="3" fontId="3" fillId="35" borderId="13" xfId="0" applyNumberFormat="1" applyFont="1" applyFill="1" applyBorder="1" applyAlignment="1">
      <alignment horizontal="center" vertical="center"/>
    </xf>
    <xf numFmtId="0" fontId="3" fillId="35" borderId="13" xfId="0" applyFont="1" applyFill="1" applyBorder="1" applyAlignment="1">
      <alignment vertical="center"/>
    </xf>
    <xf numFmtId="3" fontId="3" fillId="35" borderId="13" xfId="0" applyNumberFormat="1" applyFont="1" applyFill="1" applyBorder="1" applyAlignment="1">
      <alignment horizontal="center"/>
    </xf>
    <xf numFmtId="174" fontId="3" fillId="34" borderId="13" xfId="0" applyNumberFormat="1" applyFont="1" applyFill="1" applyBorder="1" applyAlignment="1">
      <alignment horizontal="center"/>
    </xf>
    <xf numFmtId="0" fontId="3" fillId="0" borderId="0" xfId="0" applyFont="1" applyAlignment="1">
      <alignment/>
    </xf>
    <xf numFmtId="0" fontId="114" fillId="0" borderId="11" xfId="0" applyFont="1" applyBorder="1" applyAlignment="1">
      <alignment/>
    </xf>
    <xf numFmtId="0" fontId="2" fillId="0" borderId="0" xfId="94" applyFont="1" applyFill="1" applyAlignment="1">
      <alignment vertical="center"/>
      <protection/>
    </xf>
    <xf numFmtId="174" fontId="3" fillId="0" borderId="0" xfId="94" applyNumberFormat="1" applyFont="1" applyFill="1" applyAlignment="1">
      <alignment vertical="center"/>
      <protection/>
    </xf>
    <xf numFmtId="0" fontId="3" fillId="0" borderId="0" xfId="94" applyFont="1" applyFill="1" applyAlignment="1">
      <alignment vertical="center"/>
      <protection/>
    </xf>
    <xf numFmtId="0" fontId="2" fillId="0" borderId="0" xfId="94" applyFont="1" applyFill="1" applyBorder="1" applyAlignment="1">
      <alignment horizontal="center"/>
      <protection/>
    </xf>
    <xf numFmtId="0" fontId="2" fillId="0" borderId="0" xfId="94" applyFont="1" applyFill="1" applyBorder="1" applyAlignment="1">
      <alignment vertical="center"/>
      <protection/>
    </xf>
    <xf numFmtId="0" fontId="3" fillId="0" borderId="0" xfId="94" applyFont="1" applyFill="1" applyBorder="1">
      <alignment/>
      <protection/>
    </xf>
    <xf numFmtId="3" fontId="3" fillId="0" borderId="0" xfId="94" applyNumberFormat="1" applyFont="1" applyFill="1" applyBorder="1" applyAlignment="1">
      <alignment vertical="center"/>
      <protection/>
    </xf>
    <xf numFmtId="3" fontId="114" fillId="0" borderId="14" xfId="0" applyNumberFormat="1" applyFont="1" applyBorder="1" applyAlignment="1">
      <alignment/>
    </xf>
    <xf numFmtId="3" fontId="114" fillId="0" borderId="11" xfId="0" applyNumberFormat="1" applyFont="1" applyBorder="1" applyAlignment="1">
      <alignment/>
    </xf>
    <xf numFmtId="3" fontId="114" fillId="0" borderId="15" xfId="0" applyNumberFormat="1" applyFont="1" applyBorder="1" applyAlignment="1">
      <alignment/>
    </xf>
    <xf numFmtId="4" fontId="114" fillId="0" borderId="14" xfId="0" applyNumberFormat="1" applyFont="1" applyBorder="1" applyAlignment="1">
      <alignment/>
    </xf>
    <xf numFmtId="4" fontId="114" fillId="0" borderId="11" xfId="0" applyNumberFormat="1" applyFont="1" applyBorder="1" applyAlignment="1">
      <alignment/>
    </xf>
    <xf numFmtId="4" fontId="114" fillId="0" borderId="15" xfId="0" applyNumberFormat="1" applyFont="1" applyBorder="1" applyAlignment="1">
      <alignment/>
    </xf>
    <xf numFmtId="3" fontId="114" fillId="0" borderId="0" xfId="0" applyNumberFormat="1" applyFont="1" applyBorder="1" applyAlignment="1">
      <alignment horizontal="right" vertical="center" wrapText="1"/>
    </xf>
    <xf numFmtId="1" fontId="114" fillId="0" borderId="10" xfId="0" applyNumberFormat="1" applyFont="1" applyBorder="1" applyAlignment="1">
      <alignment horizontal="left" vertical="center" wrapText="1"/>
    </xf>
    <xf numFmtId="3" fontId="114" fillId="0" borderId="10" xfId="0" applyNumberFormat="1" applyFont="1" applyBorder="1" applyAlignment="1">
      <alignment horizontal="right" vertical="center" wrapText="1"/>
    </xf>
    <xf numFmtId="0" fontId="114" fillId="0" borderId="0" xfId="0" applyFont="1" applyBorder="1" applyAlignment="1" applyProtection="1">
      <alignment horizontal="center" vertical="center" wrapText="1"/>
      <protection/>
    </xf>
    <xf numFmtId="1" fontId="114" fillId="0" borderId="24" xfId="0" applyNumberFormat="1" applyFont="1" applyBorder="1" applyAlignment="1">
      <alignment horizontal="left" vertical="center" wrapText="1"/>
    </xf>
    <xf numFmtId="3" fontId="114" fillId="0" borderId="24" xfId="0" applyNumberFormat="1" applyFont="1" applyBorder="1" applyAlignment="1">
      <alignment horizontal="right" vertical="center" wrapText="1"/>
    </xf>
    <xf numFmtId="1" fontId="114" fillId="0" borderId="13" xfId="0" applyNumberFormat="1" applyFont="1" applyBorder="1" applyAlignment="1">
      <alignment horizontal="left" vertical="center" wrapText="1"/>
    </xf>
    <xf numFmtId="3" fontId="114" fillId="0" borderId="13" xfId="0" applyNumberFormat="1" applyFont="1" applyBorder="1" applyAlignment="1">
      <alignment horizontal="right" vertical="center" wrapText="1"/>
    </xf>
    <xf numFmtId="0" fontId="2" fillId="0" borderId="18" xfId="94" applyFont="1" applyFill="1" applyBorder="1">
      <alignment/>
      <protection/>
    </xf>
    <xf numFmtId="0" fontId="2" fillId="0" borderId="21" xfId="94" applyFont="1" applyFill="1" applyBorder="1">
      <alignment/>
      <protection/>
    </xf>
    <xf numFmtId="0" fontId="2" fillId="0" borderId="22" xfId="94" applyFont="1" applyFill="1" applyBorder="1">
      <alignment/>
      <protection/>
    </xf>
    <xf numFmtId="0" fontId="2" fillId="0" borderId="13" xfId="94" applyFont="1" applyFill="1" applyBorder="1" applyAlignment="1">
      <alignment horizontal="center"/>
      <protection/>
    </xf>
    <xf numFmtId="0" fontId="127" fillId="0" borderId="0" xfId="0" applyFont="1" applyBorder="1" applyAlignment="1">
      <alignment/>
    </xf>
    <xf numFmtId="0" fontId="127" fillId="0" borderId="0" xfId="0" applyFont="1" applyBorder="1" applyAlignment="1" applyProtection="1">
      <alignment horizontal="center" vertical="center" wrapText="1"/>
      <protection/>
    </xf>
    <xf numFmtId="0" fontId="3" fillId="0" borderId="14" xfId="94" applyFont="1" applyFill="1" applyBorder="1">
      <alignment/>
      <protection/>
    </xf>
    <xf numFmtId="3" fontId="2" fillId="0" borderId="11" xfId="94" applyNumberFormat="1" applyFont="1" applyFill="1" applyBorder="1" applyAlignment="1">
      <alignment vertical="center" wrapText="1"/>
      <protection/>
    </xf>
    <xf numFmtId="0" fontId="3" fillId="0" borderId="11" xfId="94" applyFont="1" applyFill="1" applyBorder="1">
      <alignment/>
      <protection/>
    </xf>
    <xf numFmtId="0" fontId="2" fillId="0" borderId="11" xfId="94" applyFont="1" applyFill="1" applyBorder="1">
      <alignment/>
      <protection/>
    </xf>
    <xf numFmtId="0" fontId="3" fillId="0" borderId="0" xfId="94" applyFont="1" applyFill="1" applyAlignment="1">
      <alignment horizontal="center" vertical="center"/>
      <protection/>
    </xf>
    <xf numFmtId="3" fontId="3" fillId="0" borderId="0" xfId="94" applyNumberFormat="1" applyFont="1" applyFill="1" applyAlignment="1">
      <alignment vertical="center"/>
      <protection/>
    </xf>
    <xf numFmtId="3" fontId="0" fillId="0" borderId="0" xfId="0" applyNumberFormat="1" applyBorder="1" applyAlignment="1">
      <alignment/>
    </xf>
    <xf numFmtId="4" fontId="3" fillId="34" borderId="13" xfId="0" applyNumberFormat="1" applyFont="1" applyFill="1" applyBorder="1" applyAlignment="1">
      <alignment horizontal="center"/>
    </xf>
    <xf numFmtId="3" fontId="128" fillId="34" borderId="13" xfId="0" applyNumberFormat="1" applyFont="1" applyFill="1" applyBorder="1" applyAlignment="1">
      <alignment horizontal="center"/>
    </xf>
    <xf numFmtId="3" fontId="128" fillId="34" borderId="13" xfId="80" applyNumberFormat="1" applyFont="1" applyFill="1" applyBorder="1" applyAlignment="1">
      <alignment horizontal="center"/>
    </xf>
    <xf numFmtId="3" fontId="128" fillId="35" borderId="13" xfId="0" applyNumberFormat="1" applyFont="1" applyFill="1" applyBorder="1" applyAlignment="1">
      <alignment horizontal="center" vertical="center"/>
    </xf>
    <xf numFmtId="174" fontId="128" fillId="34" borderId="13" xfId="0" applyNumberFormat="1" applyFont="1" applyFill="1" applyBorder="1" applyAlignment="1">
      <alignment horizontal="center"/>
    </xf>
    <xf numFmtId="9" fontId="129" fillId="34" borderId="13" xfId="122" applyFont="1" applyFill="1" applyBorder="1" applyAlignment="1">
      <alignment horizontal="center"/>
    </xf>
    <xf numFmtId="9" fontId="130" fillId="34" borderId="13" xfId="122" applyFont="1" applyFill="1" applyBorder="1" applyAlignment="1">
      <alignment horizontal="center"/>
    </xf>
    <xf numFmtId="9" fontId="114" fillId="0" borderId="0" xfId="0" applyNumberFormat="1" applyFont="1" applyAlignment="1">
      <alignment/>
    </xf>
    <xf numFmtId="1" fontId="114" fillId="0" borderId="0" xfId="0" applyNumberFormat="1" applyFont="1" applyAlignment="1">
      <alignment/>
    </xf>
    <xf numFmtId="176" fontId="114" fillId="0" borderId="0" xfId="0" applyNumberFormat="1" applyFont="1" applyAlignment="1">
      <alignment/>
    </xf>
    <xf numFmtId="3" fontId="114" fillId="0" borderId="0" xfId="0" applyNumberFormat="1" applyFont="1" applyAlignment="1">
      <alignment/>
    </xf>
    <xf numFmtId="0" fontId="114" fillId="0" borderId="0" xfId="0" applyFont="1" applyAlignment="1">
      <alignment/>
    </xf>
    <xf numFmtId="0" fontId="117" fillId="0" borderId="16" xfId="0" applyFont="1" applyBorder="1" applyAlignment="1">
      <alignment horizontal="center"/>
    </xf>
    <xf numFmtId="179" fontId="114" fillId="0" borderId="14" xfId="79" applyNumberFormat="1" applyFont="1" applyBorder="1" applyAlignment="1">
      <alignment/>
    </xf>
    <xf numFmtId="179" fontId="114" fillId="0" borderId="15" xfId="79" applyNumberFormat="1" applyFont="1" applyBorder="1" applyAlignment="1">
      <alignment/>
    </xf>
    <xf numFmtId="179" fontId="114" fillId="0" borderId="13" xfId="79" applyNumberFormat="1" applyFont="1" applyBorder="1" applyAlignment="1">
      <alignment/>
    </xf>
    <xf numFmtId="0" fontId="114" fillId="0" borderId="0" xfId="0" applyFont="1" applyAlignment="1">
      <alignment/>
    </xf>
    <xf numFmtId="0" fontId="117" fillId="0" borderId="14" xfId="0" applyFont="1" applyBorder="1" applyAlignment="1">
      <alignment horizontal="center" vertical="center" wrapText="1"/>
    </xf>
    <xf numFmtId="0" fontId="117" fillId="0" borderId="15" xfId="0" applyFont="1" applyBorder="1" applyAlignment="1">
      <alignment horizontal="center" vertical="center" wrapText="1"/>
    </xf>
    <xf numFmtId="0" fontId="114" fillId="0" borderId="14" xfId="0" applyFont="1" applyBorder="1" applyAlignment="1">
      <alignment horizontal="center" wrapText="1"/>
    </xf>
    <xf numFmtId="0" fontId="114" fillId="0" borderId="15" xfId="0" applyFont="1" applyBorder="1" applyAlignment="1">
      <alignment horizontal="center" wrapText="1"/>
    </xf>
    <xf numFmtId="0" fontId="117" fillId="0" borderId="19" xfId="0" applyFont="1" applyBorder="1" applyAlignment="1">
      <alignment horizontal="center"/>
    </xf>
    <xf numFmtId="0" fontId="117" fillId="0" borderId="16" xfId="0" applyFont="1" applyBorder="1" applyAlignment="1">
      <alignment horizontal="center"/>
    </xf>
    <xf numFmtId="0" fontId="114" fillId="0" borderId="13" xfId="0" applyFont="1" applyBorder="1" applyAlignment="1">
      <alignment horizontal="center"/>
    </xf>
    <xf numFmtId="0" fontId="2" fillId="0" borderId="13" xfId="94" applyFont="1" applyFill="1" applyBorder="1" applyAlignment="1" quotePrefix="1">
      <alignment horizontal="center"/>
      <protection/>
    </xf>
    <xf numFmtId="0" fontId="117" fillId="0" borderId="13" xfId="0" applyFont="1" applyBorder="1" applyAlignment="1">
      <alignment horizontal="center"/>
    </xf>
    <xf numFmtId="17" fontId="117" fillId="0" borderId="13" xfId="0" applyNumberFormat="1" applyFont="1" applyBorder="1" applyAlignment="1">
      <alignment horizontal="center"/>
    </xf>
    <xf numFmtId="17" fontId="117" fillId="0" borderId="13" xfId="0" applyNumberFormat="1" applyFont="1" applyBorder="1" applyAlignment="1">
      <alignment horizontal="center" vertical="center"/>
    </xf>
    <xf numFmtId="0" fontId="117" fillId="0" borderId="0" xfId="0" applyFont="1" applyBorder="1" applyAlignment="1">
      <alignment/>
    </xf>
    <xf numFmtId="0" fontId="114" fillId="0" borderId="19" xfId="0" applyFont="1" applyBorder="1" applyAlignment="1">
      <alignment/>
    </xf>
    <xf numFmtId="0" fontId="114" fillId="0" borderId="16" xfId="0" applyFont="1" applyBorder="1" applyAlignment="1">
      <alignment/>
    </xf>
    <xf numFmtId="0" fontId="114" fillId="0" borderId="25" xfId="0" applyFont="1" applyBorder="1" applyAlignment="1">
      <alignment/>
    </xf>
    <xf numFmtId="175" fontId="114" fillId="0" borderId="13" xfId="122" applyNumberFormat="1" applyFont="1" applyBorder="1" applyAlignment="1">
      <alignment/>
    </xf>
    <xf numFmtId="0" fontId="114" fillId="0" borderId="16" xfId="0" applyFont="1" applyFill="1" applyBorder="1" applyAlignment="1">
      <alignment/>
    </xf>
    <xf numFmtId="0" fontId="114" fillId="0" borderId="25" xfId="0" applyFont="1" applyFill="1" applyBorder="1" applyAlignment="1">
      <alignment/>
    </xf>
    <xf numFmtId="0" fontId="123" fillId="0" borderId="0" xfId="93" applyFont="1" applyAlignment="1">
      <alignment horizontal="left"/>
      <protection/>
    </xf>
    <xf numFmtId="0" fontId="114" fillId="0" borderId="13" xfId="0" applyFont="1" applyBorder="1" applyAlignment="1">
      <alignment horizontal="center"/>
    </xf>
    <xf numFmtId="0" fontId="117" fillId="0" borderId="16" xfId="0" applyFont="1" applyBorder="1" applyAlignment="1">
      <alignment horizontal="center"/>
    </xf>
    <xf numFmtId="0" fontId="117" fillId="0" borderId="25" xfId="0" applyFont="1" applyBorder="1" applyAlignment="1">
      <alignment horizontal="center"/>
    </xf>
    <xf numFmtId="0" fontId="0" fillId="0" borderId="0" xfId="0" applyFill="1" applyAlignment="1">
      <alignment/>
    </xf>
    <xf numFmtId="176" fontId="0" fillId="0" borderId="0" xfId="0" applyNumberFormat="1" applyFill="1" applyAlignment="1">
      <alignment/>
    </xf>
    <xf numFmtId="0" fontId="0" fillId="0" borderId="0" xfId="0" applyFill="1" applyAlignment="1">
      <alignment horizontal="right" wrapText="1"/>
    </xf>
    <xf numFmtId="3" fontId="0" fillId="0" borderId="0" xfId="0" applyNumberFormat="1" applyFill="1" applyAlignment="1">
      <alignment/>
    </xf>
    <xf numFmtId="9" fontId="0" fillId="0" borderId="0" xfId="122" applyFont="1" applyFill="1" applyAlignment="1">
      <alignment/>
    </xf>
    <xf numFmtId="0" fontId="114" fillId="0" borderId="0" xfId="0" applyFont="1" applyAlignment="1">
      <alignment/>
    </xf>
    <xf numFmtId="177" fontId="4" fillId="34" borderId="0" xfId="79" applyNumberFormat="1" applyFont="1" applyFill="1" applyBorder="1" applyAlignment="1">
      <alignment horizontal="center"/>
    </xf>
    <xf numFmtId="0" fontId="114" fillId="0" borderId="0" xfId="0" applyFont="1" applyAlignment="1">
      <alignment/>
    </xf>
    <xf numFmtId="0" fontId="117" fillId="0" borderId="16" xfId="0" applyFont="1" applyBorder="1" applyAlignment="1">
      <alignment horizontal="center"/>
    </xf>
    <xf numFmtId="0" fontId="117" fillId="0" borderId="25" xfId="0" applyFont="1" applyBorder="1" applyAlignment="1">
      <alignment horizontal="center"/>
    </xf>
    <xf numFmtId="0" fontId="120" fillId="0" borderId="0" xfId="0" applyFont="1" applyFill="1" applyBorder="1" applyAlignment="1">
      <alignment vertical="top"/>
    </xf>
    <xf numFmtId="0" fontId="131" fillId="0" borderId="0" xfId="0" applyFont="1" applyAlignment="1">
      <alignment horizontal="center" readingOrder="1"/>
    </xf>
    <xf numFmtId="0" fontId="117" fillId="0" borderId="25" xfId="0" applyFont="1" applyBorder="1" applyAlignment="1">
      <alignment horizontal="center"/>
    </xf>
    <xf numFmtId="0" fontId="117" fillId="0" borderId="25" xfId="0" applyFont="1" applyBorder="1" applyAlignment="1">
      <alignment horizontal="center"/>
    </xf>
    <xf numFmtId="0" fontId="117" fillId="0" borderId="25" xfId="0" applyFont="1" applyBorder="1" applyAlignment="1">
      <alignment horizontal="center"/>
    </xf>
    <xf numFmtId="0" fontId="11" fillId="0" borderId="0" xfId="94" applyFont="1" applyFill="1" applyBorder="1">
      <alignment/>
      <protection/>
    </xf>
    <xf numFmtId="0" fontId="5" fillId="0" borderId="0" xfId="94" applyFont="1" applyFill="1" applyBorder="1">
      <alignment/>
      <protection/>
    </xf>
    <xf numFmtId="3" fontId="11" fillId="0" borderId="0" xfId="94" applyNumberFormat="1" applyFont="1" applyFill="1" applyBorder="1">
      <alignment/>
      <protection/>
    </xf>
    <xf numFmtId="174" fontId="11" fillId="0" borderId="0" xfId="94" applyNumberFormat="1" applyFont="1" applyFill="1" applyBorder="1">
      <alignment/>
      <protection/>
    </xf>
    <xf numFmtId="3" fontId="11" fillId="0" borderId="0" xfId="94" applyNumberFormat="1" applyFont="1" applyFill="1" applyBorder="1" applyAlignment="1">
      <alignment vertical="center" wrapText="1"/>
      <protection/>
    </xf>
    <xf numFmtId="174" fontId="11" fillId="0" borderId="0" xfId="94" applyNumberFormat="1" applyFont="1" applyFill="1" applyBorder="1" applyAlignment="1">
      <alignment vertical="center" wrapText="1"/>
      <protection/>
    </xf>
    <xf numFmtId="3" fontId="5" fillId="0" borderId="0" xfId="94" applyNumberFormat="1" applyFont="1" applyFill="1" applyBorder="1">
      <alignment/>
      <protection/>
    </xf>
    <xf numFmtId="174" fontId="5" fillId="0" borderId="0" xfId="94" applyNumberFormat="1" applyFont="1" applyFill="1" applyBorder="1">
      <alignment/>
      <protection/>
    </xf>
    <xf numFmtId="0" fontId="117" fillId="0" borderId="19" xfId="0" applyFont="1" applyBorder="1" applyAlignment="1">
      <alignment horizontal="center"/>
    </xf>
    <xf numFmtId="0" fontId="117" fillId="0" borderId="25" xfId="0" applyFont="1" applyBorder="1" applyAlignment="1">
      <alignment horizontal="center"/>
    </xf>
    <xf numFmtId="3" fontId="114" fillId="0" borderId="25" xfId="0" applyNumberFormat="1" applyFont="1" applyBorder="1" applyAlignment="1">
      <alignment/>
    </xf>
    <xf numFmtId="0" fontId="114" fillId="0" borderId="22" xfId="0" applyFont="1" applyFill="1" applyBorder="1" applyAlignment="1">
      <alignment/>
    </xf>
    <xf numFmtId="0" fontId="114" fillId="0" borderId="0" xfId="0" applyFont="1" applyAlignment="1">
      <alignment/>
    </xf>
    <xf numFmtId="174" fontId="2" fillId="0" borderId="0" xfId="0" applyNumberFormat="1" applyFont="1" applyFill="1" applyBorder="1" applyAlignment="1">
      <alignment horizontal="center" vertical="center"/>
    </xf>
    <xf numFmtId="176" fontId="114" fillId="0" borderId="13" xfId="0" applyNumberFormat="1" applyFont="1" applyBorder="1" applyAlignment="1">
      <alignment horizontal="center" vertical="center"/>
    </xf>
    <xf numFmtId="176" fontId="114" fillId="0" borderId="0" xfId="79" applyNumberFormat="1" applyFont="1" applyAlignment="1">
      <alignment/>
    </xf>
    <xf numFmtId="176" fontId="3" fillId="0" borderId="20" xfId="0" applyNumberFormat="1" applyFont="1" applyFill="1" applyBorder="1" applyAlignment="1">
      <alignment horizontal="center" vertical="center"/>
    </xf>
    <xf numFmtId="0" fontId="117" fillId="0" borderId="14" xfId="0" applyFont="1" applyBorder="1" applyAlignment="1">
      <alignment horizontal="center"/>
    </xf>
    <xf numFmtId="0" fontId="117" fillId="0" borderId="15" xfId="0" applyFont="1" applyBorder="1" applyAlignment="1">
      <alignment horizontal="center"/>
    </xf>
    <xf numFmtId="0" fontId="114" fillId="0" borderId="19" xfId="0" applyFont="1" applyBorder="1" applyAlignment="1">
      <alignment horizontal="left" vertical="center"/>
    </xf>
    <xf numFmtId="0" fontId="114" fillId="0" borderId="25" xfId="0" applyFont="1" applyBorder="1" applyAlignment="1">
      <alignment horizontal="left" vertical="center"/>
    </xf>
    <xf numFmtId="0" fontId="3" fillId="0" borderId="14" xfId="94" applyFont="1" applyFill="1" applyBorder="1" applyAlignment="1">
      <alignment horizontal="center"/>
      <protection/>
    </xf>
    <xf numFmtId="3" fontId="3" fillId="0" borderId="11" xfId="94" applyNumberFormat="1" applyFont="1" applyFill="1" applyBorder="1">
      <alignment/>
      <protection/>
    </xf>
    <xf numFmtId="3" fontId="2" fillId="0" borderId="11" xfId="94" applyNumberFormat="1" applyFont="1" applyFill="1" applyBorder="1">
      <alignment/>
      <protection/>
    </xf>
    <xf numFmtId="3" fontId="3" fillId="0" borderId="15" xfId="94" applyNumberFormat="1" applyFont="1" applyFill="1" applyBorder="1">
      <alignment/>
      <protection/>
    </xf>
    <xf numFmtId="0" fontId="114" fillId="0" borderId="0" xfId="0" applyFont="1" applyAlignment="1">
      <alignment/>
    </xf>
    <xf numFmtId="0" fontId="117" fillId="0" borderId="25" xfId="0" applyFont="1" applyBorder="1" applyAlignment="1">
      <alignment horizontal="center"/>
    </xf>
    <xf numFmtId="180" fontId="0" fillId="0" borderId="0" xfId="0" applyNumberFormat="1" applyBorder="1" applyAlignment="1">
      <alignment horizontal="right" vertical="center"/>
    </xf>
    <xf numFmtId="0" fontId="114" fillId="0" borderId="0" xfId="0" applyFont="1" applyAlignment="1">
      <alignment/>
    </xf>
    <xf numFmtId="0" fontId="14" fillId="0" borderId="0" xfId="0" applyFont="1" applyFill="1" applyBorder="1" applyAlignment="1">
      <alignment horizontal="center" vertical="center" wrapText="1"/>
    </xf>
    <xf numFmtId="180" fontId="0" fillId="0" borderId="0" xfId="0" applyNumberFormat="1" applyFill="1" applyBorder="1" applyAlignment="1">
      <alignment horizontal="right" vertical="center" wrapText="1"/>
    </xf>
    <xf numFmtId="0" fontId="0" fillId="0" borderId="0" xfId="0" applyFill="1" applyBorder="1" applyAlignment="1">
      <alignment horizontal="left" vertical="center" wrapText="1"/>
    </xf>
    <xf numFmtId="0" fontId="114" fillId="0" borderId="26" xfId="0" applyFont="1" applyBorder="1" applyAlignment="1">
      <alignment/>
    </xf>
    <xf numFmtId="0" fontId="114" fillId="0" borderId="27" xfId="0" applyFont="1" applyBorder="1" applyAlignment="1">
      <alignment/>
    </xf>
    <xf numFmtId="0" fontId="132" fillId="0" borderId="0" xfId="0" applyFont="1" applyAlignment="1">
      <alignment/>
    </xf>
    <xf numFmtId="2" fontId="133" fillId="0" borderId="0" xfId="0" applyNumberFormat="1" applyFont="1" applyAlignment="1">
      <alignment/>
    </xf>
    <xf numFmtId="175" fontId="133" fillId="0" borderId="0" xfId="122" applyNumberFormat="1" applyFont="1" applyAlignment="1">
      <alignment/>
    </xf>
    <xf numFmtId="174" fontId="133" fillId="0" borderId="0" xfId="94" applyNumberFormat="1" applyFont="1" applyFill="1" applyAlignment="1">
      <alignment vertical="center"/>
      <protection/>
    </xf>
    <xf numFmtId="0" fontId="133" fillId="0" borderId="0" xfId="94" applyFont="1" applyFill="1" applyAlignment="1">
      <alignment vertical="center"/>
      <protection/>
    </xf>
    <xf numFmtId="0" fontId="133" fillId="0" borderId="0" xfId="0" applyFont="1" applyAlignment="1">
      <alignment/>
    </xf>
    <xf numFmtId="0" fontId="133" fillId="0" borderId="0" xfId="0" applyFont="1" applyBorder="1" applyAlignment="1">
      <alignment/>
    </xf>
    <xf numFmtId="0" fontId="82" fillId="0" borderId="0" xfId="0" applyFont="1" applyAlignment="1">
      <alignment/>
    </xf>
    <xf numFmtId="176" fontId="133" fillId="0" borderId="0" xfId="0" applyNumberFormat="1" applyFont="1" applyAlignment="1">
      <alignment/>
    </xf>
    <xf numFmtId="0" fontId="127" fillId="0" borderId="0" xfId="0" applyFont="1" applyBorder="1" applyAlignment="1" applyProtection="1">
      <alignment horizontal="left"/>
      <protection/>
    </xf>
    <xf numFmtId="0" fontId="127" fillId="0" borderId="0" xfId="0" applyFont="1" applyBorder="1" applyAlignment="1" applyProtection="1">
      <alignment horizontal="center"/>
      <protection/>
    </xf>
    <xf numFmtId="0" fontId="15" fillId="0" borderId="0" xfId="94" applyFont="1" applyFill="1" applyBorder="1">
      <alignment/>
      <protection/>
    </xf>
    <xf numFmtId="0" fontId="117" fillId="0" borderId="19" xfId="0" applyFont="1" applyBorder="1" applyAlignment="1">
      <alignment/>
    </xf>
    <xf numFmtId="0" fontId="117" fillId="0" borderId="16" xfId="0" applyFont="1" applyBorder="1" applyAlignment="1">
      <alignment/>
    </xf>
    <xf numFmtId="3" fontId="0" fillId="0" borderId="26" xfId="0" applyNumberFormat="1" applyBorder="1" applyAlignment="1">
      <alignment/>
    </xf>
    <xf numFmtId="0" fontId="112" fillId="0" borderId="16" xfId="0" applyFont="1" applyBorder="1" applyAlignment="1">
      <alignment horizontal="center" vertical="center"/>
    </xf>
    <xf numFmtId="0" fontId="134" fillId="0" borderId="14" xfId="0" applyFont="1" applyBorder="1" applyAlignment="1">
      <alignment horizontal="center" vertical="center"/>
    </xf>
    <xf numFmtId="0" fontId="134" fillId="0" borderId="14" xfId="0" applyFont="1" applyBorder="1" applyAlignment="1">
      <alignment/>
    </xf>
    <xf numFmtId="177" fontId="134" fillId="0" borderId="14" xfId="0" applyNumberFormat="1" applyFont="1" applyBorder="1" applyAlignment="1">
      <alignment/>
    </xf>
    <xf numFmtId="9" fontId="134" fillId="0" borderId="14" xfId="122" applyFont="1" applyBorder="1" applyAlignment="1">
      <alignment/>
    </xf>
    <xf numFmtId="179" fontId="134" fillId="0" borderId="14" xfId="79" applyNumberFormat="1" applyFont="1" applyBorder="1" applyAlignment="1">
      <alignment/>
    </xf>
    <xf numFmtId="0" fontId="134" fillId="0" borderId="15" xfId="0" applyFont="1" applyBorder="1" applyAlignment="1">
      <alignment/>
    </xf>
    <xf numFmtId="177" fontId="134" fillId="0" borderId="15" xfId="0" applyNumberFormat="1" applyFont="1" applyBorder="1" applyAlignment="1">
      <alignment/>
    </xf>
    <xf numFmtId="9" fontId="134" fillId="0" borderId="15" xfId="122" applyFont="1" applyBorder="1" applyAlignment="1">
      <alignment/>
    </xf>
    <xf numFmtId="179" fontId="134" fillId="0" borderId="15" xfId="79" applyNumberFormat="1" applyFont="1" applyBorder="1" applyAlignment="1">
      <alignment/>
    </xf>
    <xf numFmtId="177" fontId="134" fillId="0" borderId="11" xfId="0" applyNumberFormat="1" applyFont="1" applyBorder="1" applyAlignment="1">
      <alignment/>
    </xf>
    <xf numFmtId="179" fontId="134" fillId="0" borderId="11" xfId="79" applyNumberFormat="1" applyFont="1" applyBorder="1" applyAlignment="1">
      <alignment/>
    </xf>
    <xf numFmtId="0" fontId="134" fillId="0" borderId="13" xfId="0" applyFont="1" applyBorder="1" applyAlignment="1">
      <alignment/>
    </xf>
    <xf numFmtId="177" fontId="134" fillId="0" borderId="13" xfId="0" applyNumberFormat="1" applyFont="1" applyBorder="1" applyAlignment="1">
      <alignment/>
    </xf>
    <xf numFmtId="9" fontId="134" fillId="0" borderId="13" xfId="122" applyFont="1" applyBorder="1" applyAlignment="1">
      <alignment/>
    </xf>
    <xf numFmtId="179" fontId="134" fillId="0" borderId="13" xfId="79" applyNumberFormat="1" applyFont="1" applyBorder="1" applyAlignment="1">
      <alignment/>
    </xf>
    <xf numFmtId="0" fontId="135" fillId="0" borderId="19" xfId="0" applyFont="1" applyBorder="1" applyAlignment="1">
      <alignment horizontal="center"/>
    </xf>
    <xf numFmtId="0" fontId="135" fillId="0" borderId="22" xfId="0" applyFont="1" applyBorder="1" applyAlignment="1">
      <alignment horizontal="center"/>
    </xf>
    <xf numFmtId="0" fontId="135" fillId="0" borderId="15" xfId="0" applyFont="1" applyBorder="1" applyAlignment="1">
      <alignment horizontal="center"/>
    </xf>
    <xf numFmtId="0" fontId="135" fillId="0" borderId="17" xfId="0" applyFont="1" applyBorder="1" applyAlignment="1">
      <alignment horizontal="center"/>
    </xf>
    <xf numFmtId="0" fontId="135" fillId="0" borderId="23" xfId="0" applyFont="1" applyBorder="1" applyAlignment="1">
      <alignment horizontal="center"/>
    </xf>
    <xf numFmtId="0" fontId="134" fillId="0" borderId="0" xfId="0" applyFont="1" applyBorder="1" applyAlignment="1">
      <alignment/>
    </xf>
    <xf numFmtId="0" fontId="134" fillId="0" borderId="0" xfId="0" applyFont="1" applyAlignment="1">
      <alignment/>
    </xf>
    <xf numFmtId="0" fontId="134" fillId="0" borderId="13" xfId="0" applyFont="1" applyBorder="1" applyAlignment="1">
      <alignment horizontal="center" vertical="center"/>
    </xf>
    <xf numFmtId="0" fontId="117" fillId="0" borderId="18" xfId="0" applyFont="1" applyBorder="1" applyAlignment="1">
      <alignment horizontal="center" vertical="top"/>
    </xf>
    <xf numFmtId="0" fontId="3" fillId="0" borderId="15" xfId="94" applyFont="1" applyFill="1" applyBorder="1">
      <alignment/>
      <protection/>
    </xf>
    <xf numFmtId="176" fontId="2" fillId="0" borderId="11" xfId="94" applyNumberFormat="1" applyFont="1" applyFill="1" applyBorder="1" applyAlignment="1">
      <alignment horizontal="center" vertical="center" wrapText="1"/>
      <protection/>
    </xf>
    <xf numFmtId="176" fontId="3" fillId="0" borderId="11" xfId="94" applyNumberFormat="1" applyFont="1" applyFill="1" applyBorder="1" applyAlignment="1">
      <alignment horizontal="center"/>
      <protection/>
    </xf>
    <xf numFmtId="176" fontId="2" fillId="0" borderId="11" xfId="94" applyNumberFormat="1" applyFont="1" applyFill="1" applyBorder="1" applyAlignment="1">
      <alignment horizontal="center"/>
      <protection/>
    </xf>
    <xf numFmtId="176" fontId="3" fillId="0" borderId="15" xfId="94" applyNumberFormat="1" applyFont="1" applyFill="1" applyBorder="1" applyAlignment="1">
      <alignment horizontal="center"/>
      <protection/>
    </xf>
    <xf numFmtId="0" fontId="13" fillId="0" borderId="0" xfId="0" applyFont="1" applyAlignment="1">
      <alignment/>
    </xf>
    <xf numFmtId="176" fontId="13" fillId="0" borderId="0" xfId="0" applyNumberFormat="1" applyFont="1" applyAlignment="1">
      <alignment/>
    </xf>
    <xf numFmtId="2" fontId="13" fillId="0" borderId="0" xfId="0" applyNumberFormat="1" applyFont="1" applyAlignment="1">
      <alignment/>
    </xf>
    <xf numFmtId="3" fontId="13" fillId="0" borderId="0" xfId="0" applyNumberFormat="1" applyFont="1" applyAlignment="1">
      <alignment/>
    </xf>
    <xf numFmtId="1" fontId="13" fillId="0" borderId="0" xfId="0" applyNumberFormat="1" applyFont="1" applyAlignment="1">
      <alignment/>
    </xf>
    <xf numFmtId="174" fontId="13" fillId="0" borderId="0" xfId="0" applyNumberFormat="1" applyFont="1" applyAlignment="1">
      <alignment/>
    </xf>
    <xf numFmtId="0" fontId="13" fillId="0" borderId="0" xfId="0" applyFont="1" applyFill="1" applyAlignment="1">
      <alignment/>
    </xf>
    <xf numFmtId="2" fontId="13" fillId="0" borderId="0" xfId="0" applyNumberFormat="1" applyFont="1" applyFill="1" applyAlignment="1">
      <alignment/>
    </xf>
    <xf numFmtId="0" fontId="114" fillId="0" borderId="0" xfId="0" applyFont="1" applyAlignment="1">
      <alignment/>
    </xf>
    <xf numFmtId="0" fontId="114" fillId="0" borderId="13" xfId="0" applyFont="1" applyBorder="1" applyAlignment="1">
      <alignment horizontal="center"/>
    </xf>
    <xf numFmtId="0" fontId="117" fillId="0" borderId="16" xfId="0" applyFont="1" applyBorder="1" applyAlignment="1">
      <alignment horizontal="center"/>
    </xf>
    <xf numFmtId="174" fontId="114" fillId="0" borderId="0" xfId="0" applyNumberFormat="1" applyFont="1" applyAlignment="1">
      <alignment/>
    </xf>
    <xf numFmtId="0" fontId="114" fillId="0" borderId="0" xfId="0" applyFont="1" applyAlignment="1">
      <alignment/>
    </xf>
    <xf numFmtId="0" fontId="114" fillId="0" borderId="0" xfId="0" applyFont="1" applyBorder="1" applyAlignment="1">
      <alignment horizontal="left"/>
    </xf>
    <xf numFmtId="0" fontId="114" fillId="0" borderId="0" xfId="0" applyFont="1" applyAlignment="1">
      <alignment horizontal="left"/>
    </xf>
    <xf numFmtId="0" fontId="114" fillId="0" borderId="13" xfId="0" applyFont="1" applyBorder="1" applyAlignment="1">
      <alignment horizontal="center"/>
    </xf>
    <xf numFmtId="0" fontId="14" fillId="0" borderId="0" xfId="0" applyFont="1" applyFill="1" applyBorder="1" applyAlignment="1">
      <alignment horizontal="left" vertical="center" wrapText="1"/>
    </xf>
    <xf numFmtId="180" fontId="0" fillId="0" borderId="0" xfId="0" applyNumberFormat="1" applyFill="1" applyBorder="1" applyAlignment="1">
      <alignment horizontal="left" vertical="center" wrapText="1"/>
    </xf>
    <xf numFmtId="177" fontId="4" fillId="34" borderId="0" xfId="84" applyNumberFormat="1" applyFont="1" applyFill="1" applyBorder="1" applyAlignment="1">
      <alignment/>
    </xf>
    <xf numFmtId="177" fontId="16" fillId="34" borderId="0" xfId="84" applyNumberFormat="1" applyFont="1" applyFill="1" applyBorder="1" applyAlignment="1">
      <alignment/>
    </xf>
    <xf numFmtId="179" fontId="114" fillId="0" borderId="0" xfId="0" applyNumberFormat="1" applyFont="1" applyAlignment="1">
      <alignment/>
    </xf>
    <xf numFmtId="3" fontId="114" fillId="0" borderId="13" xfId="0" applyNumberFormat="1" applyFont="1" applyBorder="1" applyAlignment="1">
      <alignment horizontal="center"/>
    </xf>
    <xf numFmtId="175" fontId="114" fillId="0" borderId="13" xfId="122" applyNumberFormat="1" applyFont="1" applyBorder="1" applyAlignment="1">
      <alignment horizontal="center"/>
    </xf>
    <xf numFmtId="0" fontId="2" fillId="0" borderId="0" xfId="94" applyFont="1" applyFill="1" applyBorder="1" applyAlignment="1" quotePrefix="1">
      <alignment horizontal="right"/>
      <protection/>
    </xf>
    <xf numFmtId="3" fontId="2" fillId="0" borderId="11" xfId="94" applyNumberFormat="1" applyFont="1" applyFill="1" applyBorder="1" applyAlignment="1">
      <alignment horizontal="right" vertical="center" wrapText="1"/>
      <protection/>
    </xf>
    <xf numFmtId="3" fontId="3" fillId="0" borderId="11" xfId="94" applyNumberFormat="1" applyFont="1" applyFill="1" applyBorder="1" applyAlignment="1">
      <alignment horizontal="right"/>
      <protection/>
    </xf>
    <xf numFmtId="3" fontId="2" fillId="0" borderId="11" xfId="94" applyNumberFormat="1" applyFont="1" applyFill="1" applyBorder="1" applyAlignment="1">
      <alignment horizontal="right"/>
      <protection/>
    </xf>
    <xf numFmtId="3" fontId="3" fillId="0" borderId="15" xfId="94" applyNumberFormat="1" applyFont="1" applyFill="1" applyBorder="1" applyAlignment="1">
      <alignment horizontal="right"/>
      <protection/>
    </xf>
    <xf numFmtId="174" fontId="2" fillId="0" borderId="20" xfId="94" applyNumberFormat="1" applyFont="1" applyFill="1" applyBorder="1" applyAlignment="1">
      <alignment horizontal="center" vertical="center" wrapText="1"/>
      <protection/>
    </xf>
    <xf numFmtId="0" fontId="3" fillId="0" borderId="20" xfId="94" applyFont="1" applyFill="1" applyBorder="1" applyAlignment="1">
      <alignment horizontal="center" vertical="center"/>
      <protection/>
    </xf>
    <xf numFmtId="174" fontId="2" fillId="0" borderId="20" xfId="94" applyNumberFormat="1" applyFont="1" applyFill="1" applyBorder="1" applyAlignment="1">
      <alignment horizontal="center"/>
      <protection/>
    </xf>
    <xf numFmtId="174" fontId="3" fillId="0" borderId="20" xfId="94" applyNumberFormat="1" applyFont="1" applyFill="1" applyBorder="1" applyAlignment="1">
      <alignment horizontal="center"/>
      <protection/>
    </xf>
    <xf numFmtId="0" fontId="3" fillId="0" borderId="20" xfId="94" applyFont="1" applyFill="1" applyBorder="1" applyAlignment="1">
      <alignment horizontal="center"/>
      <protection/>
    </xf>
    <xf numFmtId="174" fontId="3" fillId="0" borderId="23" xfId="94" applyNumberFormat="1" applyFont="1" applyFill="1" applyBorder="1" applyAlignment="1">
      <alignment horizontal="center"/>
      <protection/>
    </xf>
    <xf numFmtId="0" fontId="114" fillId="0" borderId="0" xfId="0" applyFont="1" applyAlignment="1">
      <alignment/>
    </xf>
    <xf numFmtId="17" fontId="2" fillId="0" borderId="28" xfId="0" applyNumberFormat="1" applyFont="1" applyFill="1" applyBorder="1" applyAlignment="1">
      <alignment horizontal="center" vertical="center"/>
    </xf>
    <xf numFmtId="17" fontId="2" fillId="0" borderId="28" xfId="0" applyNumberFormat="1" applyFont="1" applyFill="1" applyBorder="1" applyAlignment="1">
      <alignment horizontal="center" vertical="center" wrapText="1"/>
    </xf>
    <xf numFmtId="177" fontId="16" fillId="34" borderId="0" xfId="84" applyNumberFormat="1" applyFont="1" applyFill="1" applyBorder="1" applyAlignment="1">
      <alignment/>
    </xf>
    <xf numFmtId="177" fontId="4" fillId="36" borderId="0" xfId="84" applyNumberFormat="1" applyFont="1" applyFill="1" applyBorder="1" applyAlignment="1">
      <alignment/>
    </xf>
    <xf numFmtId="9" fontId="129" fillId="35" borderId="13" xfId="122" applyFont="1" applyFill="1" applyBorder="1" applyAlignment="1">
      <alignment horizontal="center"/>
    </xf>
    <xf numFmtId="0" fontId="114" fillId="0" borderId="0" xfId="0" applyFont="1" applyAlignment="1">
      <alignment/>
    </xf>
    <xf numFmtId="0" fontId="114" fillId="0" borderId="0" xfId="0" applyFont="1" applyAlignment="1">
      <alignment/>
    </xf>
    <xf numFmtId="3" fontId="5" fillId="0" borderId="0" xfId="0" applyNumberFormat="1" applyFont="1" applyFill="1" applyBorder="1" applyAlignment="1">
      <alignment/>
    </xf>
    <xf numFmtId="174" fontId="5" fillId="0" borderId="0" xfId="0" applyNumberFormat="1" applyFont="1" applyFill="1" applyBorder="1" applyAlignment="1">
      <alignment/>
    </xf>
    <xf numFmtId="3" fontId="11" fillId="0" borderId="0" xfId="0" applyNumberFormat="1" applyFont="1" applyFill="1" applyBorder="1" applyAlignment="1">
      <alignment/>
    </xf>
    <xf numFmtId="174" fontId="11" fillId="0" borderId="0" xfId="0" applyNumberFormat="1" applyFont="1" applyFill="1" applyBorder="1" applyAlignment="1">
      <alignment/>
    </xf>
    <xf numFmtId="0" fontId="114" fillId="0" borderId="0" xfId="0" applyFont="1" applyBorder="1" applyAlignment="1">
      <alignment horizontal="left"/>
    </xf>
    <xf numFmtId="0" fontId="114" fillId="0" borderId="13" xfId="0" applyFont="1" applyBorder="1" applyAlignment="1">
      <alignment horizontal="center"/>
    </xf>
    <xf numFmtId="177" fontId="16" fillId="34" borderId="0" xfId="85" applyNumberFormat="1" applyFont="1" applyFill="1" applyBorder="1" applyAlignment="1">
      <alignment/>
    </xf>
    <xf numFmtId="177" fontId="4" fillId="36" borderId="0" xfId="85" applyNumberFormat="1" applyFont="1" applyFill="1" applyBorder="1" applyAlignment="1">
      <alignment/>
    </xf>
    <xf numFmtId="177" fontId="4" fillId="34" borderId="0" xfId="85" applyNumberFormat="1" applyFont="1" applyFill="1" applyBorder="1" applyAlignment="1">
      <alignment/>
    </xf>
    <xf numFmtId="179" fontId="134" fillId="0" borderId="0" xfId="79" applyNumberFormat="1" applyFont="1" applyBorder="1" applyAlignment="1">
      <alignment/>
    </xf>
    <xf numFmtId="175" fontId="3" fillId="35" borderId="13" xfId="122" applyNumberFormat="1" applyFont="1" applyFill="1" applyBorder="1" applyAlignment="1">
      <alignment horizontal="center"/>
    </xf>
    <xf numFmtId="175" fontId="136" fillId="35" borderId="13" xfId="122" applyNumberFormat="1" applyFont="1" applyFill="1" applyBorder="1" applyAlignment="1">
      <alignment horizontal="center"/>
    </xf>
    <xf numFmtId="175" fontId="128" fillId="35" borderId="13" xfId="122" applyNumberFormat="1" applyFont="1" applyFill="1" applyBorder="1" applyAlignment="1">
      <alignment horizontal="center"/>
    </xf>
    <xf numFmtId="17" fontId="2" fillId="0" borderId="29" xfId="0" applyNumberFormat="1" applyFont="1" applyFill="1" applyBorder="1" applyAlignment="1">
      <alignment horizontal="center" vertical="center" wrapText="1"/>
    </xf>
    <xf numFmtId="174" fontId="2" fillId="0" borderId="14" xfId="0" applyNumberFormat="1" applyFont="1" applyFill="1" applyBorder="1" applyAlignment="1">
      <alignment horizontal="center" vertical="center"/>
    </xf>
    <xf numFmtId="174" fontId="2" fillId="0" borderId="14" xfId="122" applyNumberFormat="1" applyFont="1" applyFill="1" applyBorder="1" applyAlignment="1">
      <alignment horizontal="center" vertical="center"/>
    </xf>
    <xf numFmtId="0" fontId="114" fillId="0" borderId="30" xfId="0" applyFont="1" applyFill="1" applyBorder="1" applyAlignment="1">
      <alignment/>
    </xf>
    <xf numFmtId="0" fontId="114" fillId="0" borderId="31" xfId="0" applyFont="1" applyFill="1" applyBorder="1" applyAlignment="1">
      <alignment vertical="center"/>
    </xf>
    <xf numFmtId="175" fontId="2" fillId="0" borderId="32" xfId="122" applyNumberFormat="1" applyFont="1" applyFill="1" applyBorder="1" applyAlignment="1">
      <alignment horizontal="center" vertical="center"/>
    </xf>
    <xf numFmtId="175" fontId="2" fillId="0" borderId="33" xfId="122" applyNumberFormat="1" applyFont="1" applyFill="1" applyBorder="1" applyAlignment="1">
      <alignment horizontal="center" vertical="center"/>
    </xf>
    <xf numFmtId="0" fontId="2" fillId="0" borderId="34" xfId="0" applyFont="1" applyFill="1" applyBorder="1" applyAlignment="1">
      <alignment vertical="center"/>
    </xf>
    <xf numFmtId="175" fontId="2" fillId="0" borderId="35" xfId="122" applyNumberFormat="1" applyFont="1" applyFill="1" applyBorder="1" applyAlignment="1">
      <alignment horizontal="center" vertical="center"/>
    </xf>
    <xf numFmtId="0" fontId="114" fillId="0" borderId="36" xfId="0" applyFont="1" applyFill="1" applyBorder="1" applyAlignment="1">
      <alignment vertical="center"/>
    </xf>
    <xf numFmtId="0" fontId="114" fillId="0" borderId="37" xfId="0" applyFont="1" applyFill="1" applyBorder="1" applyAlignment="1">
      <alignment vertical="center"/>
    </xf>
    <xf numFmtId="0" fontId="2" fillId="0" borderId="38" xfId="0" applyFont="1" applyFill="1" applyBorder="1" applyAlignment="1">
      <alignment vertical="center"/>
    </xf>
    <xf numFmtId="0" fontId="114" fillId="0" borderId="39" xfId="0" applyFont="1" applyFill="1" applyBorder="1" applyAlignment="1">
      <alignment vertical="center"/>
    </xf>
    <xf numFmtId="175" fontId="2" fillId="0" borderId="40" xfId="122" applyNumberFormat="1" applyFont="1" applyFill="1" applyBorder="1" applyAlignment="1">
      <alignment horizontal="center" vertical="center"/>
    </xf>
    <xf numFmtId="175" fontId="2" fillId="0" borderId="41" xfId="122" applyNumberFormat="1" applyFont="1" applyFill="1" applyBorder="1" applyAlignment="1">
      <alignment horizontal="center" vertical="center"/>
    </xf>
    <xf numFmtId="0" fontId="2" fillId="0" borderId="42" xfId="0" applyFont="1" applyFill="1" applyBorder="1" applyAlignment="1">
      <alignment vertical="center"/>
    </xf>
    <xf numFmtId="4" fontId="2" fillId="0" borderId="43" xfId="0" applyNumberFormat="1" applyFont="1" applyFill="1" applyBorder="1" applyAlignment="1">
      <alignment horizontal="center" vertical="center"/>
    </xf>
    <xf numFmtId="175" fontId="2" fillId="0" borderId="43" xfId="122" applyNumberFormat="1" applyFont="1" applyFill="1" applyBorder="1" applyAlignment="1">
      <alignment horizontal="center" vertical="center"/>
    </xf>
    <xf numFmtId="175" fontId="2" fillId="0" borderId="44" xfId="122" applyNumberFormat="1" applyFont="1" applyFill="1" applyBorder="1" applyAlignment="1">
      <alignment horizontal="center" vertical="center"/>
    </xf>
    <xf numFmtId="0" fontId="5" fillId="0" borderId="0" xfId="94" applyFont="1" applyFill="1" applyAlignment="1">
      <alignment vertical="distributed"/>
      <protection/>
    </xf>
    <xf numFmtId="0" fontId="114" fillId="0" borderId="0" xfId="0" applyFont="1" applyAlignment="1">
      <alignment/>
    </xf>
    <xf numFmtId="0" fontId="114" fillId="0" borderId="0" xfId="0" applyFont="1" applyBorder="1" applyAlignment="1">
      <alignment horizontal="left"/>
    </xf>
    <xf numFmtId="0" fontId="137" fillId="0" borderId="13" xfId="0" applyFont="1" applyBorder="1" applyAlignment="1">
      <alignment/>
    </xf>
    <xf numFmtId="0" fontId="137" fillId="0" borderId="13" xfId="0" applyFont="1" applyBorder="1" applyAlignment="1">
      <alignment horizontal="center" vertical="center"/>
    </xf>
    <xf numFmtId="0" fontId="137" fillId="0" borderId="13" xfId="0" applyFont="1" applyBorder="1" applyAlignment="1">
      <alignment horizontal="center" vertical="center" wrapText="1"/>
    </xf>
    <xf numFmtId="0" fontId="137" fillId="0" borderId="13" xfId="0" applyFont="1" applyBorder="1" applyAlignment="1">
      <alignment horizontal="center"/>
    </xf>
    <xf numFmtId="176" fontId="82" fillId="0" borderId="0" xfId="0" applyNumberFormat="1" applyFont="1" applyFill="1" applyAlignment="1">
      <alignment/>
    </xf>
    <xf numFmtId="0" fontId="82" fillId="0" borderId="0" xfId="0" applyFont="1" applyFill="1" applyAlignment="1">
      <alignment/>
    </xf>
    <xf numFmtId="2" fontId="82" fillId="0" borderId="0" xfId="0" applyNumberFormat="1" applyFont="1" applyFill="1" applyAlignment="1">
      <alignment/>
    </xf>
    <xf numFmtId="0" fontId="82" fillId="0" borderId="0" xfId="0" applyFont="1" applyFill="1" applyAlignment="1">
      <alignment horizontal="right" wrapText="1"/>
    </xf>
    <xf numFmtId="0" fontId="89" fillId="0" borderId="0" xfId="0" applyFont="1" applyFill="1" applyAlignment="1">
      <alignment horizontal="center" vertical="center" wrapText="1"/>
    </xf>
    <xf numFmtId="3" fontId="82" fillId="0" borderId="0" xfId="0" applyNumberFormat="1" applyFont="1" applyFill="1" applyAlignment="1">
      <alignment/>
    </xf>
    <xf numFmtId="1" fontId="82" fillId="0" borderId="0" xfId="0" applyNumberFormat="1" applyFont="1" applyFill="1" applyAlignment="1">
      <alignment/>
    </xf>
    <xf numFmtId="9" fontId="82" fillId="0" borderId="0" xfId="122" applyFont="1" applyFill="1" applyAlignment="1">
      <alignment/>
    </xf>
    <xf numFmtId="179" fontId="133" fillId="0" borderId="0" xfId="0" applyNumberFormat="1" applyFont="1" applyAlignment="1">
      <alignment/>
    </xf>
    <xf numFmtId="0" fontId="114" fillId="0" borderId="0" xfId="0" applyFont="1" applyAlignment="1">
      <alignment/>
    </xf>
    <xf numFmtId="179" fontId="114" fillId="0" borderId="14" xfId="79" applyNumberFormat="1" applyFont="1" applyBorder="1" applyAlignment="1">
      <alignment horizontal="center" vertical="center"/>
    </xf>
    <xf numFmtId="179" fontId="114" fillId="0" borderId="15" xfId="79" applyNumberFormat="1" applyFont="1" applyBorder="1" applyAlignment="1">
      <alignment horizontal="center" vertical="center"/>
    </xf>
    <xf numFmtId="0" fontId="137" fillId="0" borderId="13" xfId="0" applyFont="1" applyBorder="1" applyAlignment="1">
      <alignment horizontal="center"/>
    </xf>
    <xf numFmtId="0" fontId="114" fillId="0" borderId="13" xfId="0" applyFont="1" applyBorder="1" applyAlignment="1">
      <alignment horizontal="center"/>
    </xf>
    <xf numFmtId="0" fontId="114" fillId="0" borderId="0" xfId="0" applyFont="1" applyAlignment="1">
      <alignment/>
    </xf>
    <xf numFmtId="0" fontId="114" fillId="0" borderId="0" xfId="0" applyFont="1" applyAlignment="1">
      <alignment/>
    </xf>
    <xf numFmtId="2" fontId="114" fillId="0" borderId="0" xfId="0" applyNumberFormat="1" applyFont="1" applyAlignment="1">
      <alignment/>
    </xf>
    <xf numFmtId="3" fontId="114" fillId="0" borderId="13" xfId="0" applyNumberFormat="1" applyFont="1" applyFill="1" applyBorder="1" applyAlignment="1">
      <alignment/>
    </xf>
    <xf numFmtId="0" fontId="117" fillId="0" borderId="45" xfId="0" applyFont="1" applyFill="1" applyBorder="1" applyAlignment="1">
      <alignment horizontal="center" vertical="center"/>
    </xf>
    <xf numFmtId="0" fontId="114" fillId="0" borderId="46" xfId="0" applyFont="1" applyBorder="1" applyAlignment="1">
      <alignment horizontal="center" vertical="center"/>
    </xf>
    <xf numFmtId="3" fontId="114" fillId="0" borderId="45" xfId="0" applyNumberFormat="1" applyFont="1" applyBorder="1" applyAlignment="1">
      <alignment horizontal="center" vertical="center"/>
    </xf>
    <xf numFmtId="175" fontId="114" fillId="0" borderId="45" xfId="122" applyNumberFormat="1" applyFont="1" applyBorder="1" applyAlignment="1">
      <alignment horizontal="center" vertical="center"/>
    </xf>
    <xf numFmtId="0" fontId="114" fillId="0" borderId="45" xfId="0" applyFont="1" applyBorder="1" applyAlignment="1">
      <alignment horizontal="center" vertical="center"/>
    </xf>
    <xf numFmtId="175" fontId="114" fillId="0" borderId="45" xfId="122" applyNumberFormat="1" applyFont="1" applyBorder="1" applyAlignment="1" quotePrefix="1">
      <alignment horizontal="center" vertical="center"/>
    </xf>
    <xf numFmtId="3" fontId="117" fillId="0" borderId="45" xfId="0" applyNumberFormat="1" applyFont="1" applyBorder="1" applyAlignment="1">
      <alignment horizontal="center" vertical="center"/>
    </xf>
    <xf numFmtId="0" fontId="117" fillId="0" borderId="46" xfId="0" applyFont="1" applyFill="1" applyBorder="1" applyAlignment="1">
      <alignment horizontal="center" vertical="center"/>
    </xf>
    <xf numFmtId="3" fontId="117" fillId="0" borderId="45" xfId="0" applyNumberFormat="1" applyFont="1" applyFill="1" applyBorder="1" applyAlignment="1">
      <alignment horizontal="center" vertical="center"/>
    </xf>
    <xf numFmtId="175" fontId="117" fillId="0" borderId="45" xfId="122" applyNumberFormat="1" applyFont="1" applyFill="1" applyBorder="1" applyAlignment="1">
      <alignment horizontal="center" vertical="center"/>
    </xf>
    <xf numFmtId="0" fontId="114" fillId="0" borderId="0" xfId="0" applyFont="1" applyAlignment="1">
      <alignment/>
    </xf>
    <xf numFmtId="0" fontId="114" fillId="0" borderId="0" xfId="0" applyFont="1" applyFill="1" applyAlignment="1">
      <alignment/>
    </xf>
    <xf numFmtId="0" fontId="2" fillId="0" borderId="0" xfId="94" applyFont="1" applyFill="1" applyBorder="1" applyAlignment="1">
      <alignment horizontal="center" vertical="center" wrapText="1"/>
      <protection/>
    </xf>
    <xf numFmtId="3" fontId="133" fillId="0" borderId="0" xfId="0" applyNumberFormat="1" applyFont="1" applyAlignment="1">
      <alignment/>
    </xf>
    <xf numFmtId="1" fontId="114" fillId="0" borderId="0" xfId="0" applyNumberFormat="1" applyFont="1" applyBorder="1" applyAlignment="1">
      <alignment/>
    </xf>
    <xf numFmtId="0" fontId="114" fillId="0" borderId="0" xfId="0" applyFont="1" applyAlignment="1">
      <alignment/>
    </xf>
    <xf numFmtId="9" fontId="134" fillId="0" borderId="14" xfId="122" applyFont="1" applyBorder="1" applyAlignment="1">
      <alignment horizontal="center"/>
    </xf>
    <xf numFmtId="179" fontId="134" fillId="0" borderId="14" xfId="79" applyNumberFormat="1" applyFont="1" applyBorder="1" applyAlignment="1">
      <alignment horizontal="center"/>
    </xf>
    <xf numFmtId="4" fontId="0" fillId="0" borderId="0" xfId="0" applyNumberFormat="1" applyAlignment="1">
      <alignment/>
    </xf>
    <xf numFmtId="0" fontId="112" fillId="0" borderId="47" xfId="0" applyFont="1" applyBorder="1" applyAlignment="1">
      <alignment horizontal="center" vertical="center"/>
    </xf>
    <xf numFmtId="3" fontId="0" fillId="0" borderId="41" xfId="0" applyNumberFormat="1" applyBorder="1" applyAlignment="1">
      <alignment/>
    </xf>
    <xf numFmtId="3" fontId="0" fillId="0" borderId="40" xfId="0" applyNumberFormat="1" applyBorder="1" applyAlignment="1">
      <alignment/>
    </xf>
    <xf numFmtId="0" fontId="112" fillId="0" borderId="48" xfId="0" applyFont="1" applyBorder="1" applyAlignment="1">
      <alignment horizontal="center" vertical="center"/>
    </xf>
    <xf numFmtId="0" fontId="0" fillId="0" borderId="36" xfId="0" applyBorder="1" applyAlignment="1">
      <alignment/>
    </xf>
    <xf numFmtId="0" fontId="0" fillId="0" borderId="39" xfId="0" applyBorder="1" applyAlignment="1">
      <alignment/>
    </xf>
    <xf numFmtId="0" fontId="134" fillId="0" borderId="49" xfId="0" applyFont="1" applyBorder="1" applyAlignment="1">
      <alignment/>
    </xf>
    <xf numFmtId="0" fontId="0" fillId="0" borderId="50" xfId="0" applyBorder="1" applyAlignment="1">
      <alignment/>
    </xf>
    <xf numFmtId="0" fontId="0" fillId="0" borderId="51" xfId="0" applyBorder="1" applyAlignment="1">
      <alignment/>
    </xf>
    <xf numFmtId="0" fontId="114" fillId="0" borderId="0" xfId="0" applyFont="1" applyAlignment="1">
      <alignment/>
    </xf>
    <xf numFmtId="0" fontId="114" fillId="0" borderId="0" xfId="0" applyFont="1" applyAlignment="1">
      <alignment horizontal="left"/>
    </xf>
    <xf numFmtId="3" fontId="2" fillId="0" borderId="0" xfId="94" applyNumberFormat="1" applyFont="1" applyFill="1" applyAlignment="1">
      <alignment vertical="center"/>
      <protection/>
    </xf>
    <xf numFmtId="3" fontId="11" fillId="0" borderId="0" xfId="94" applyNumberFormat="1" applyFont="1" applyFill="1" applyBorder="1" applyAlignment="1">
      <alignment vertical="center"/>
      <protection/>
    </xf>
    <xf numFmtId="174" fontId="3" fillId="0" borderId="0" xfId="94" applyNumberFormat="1" applyFont="1" applyFill="1" applyBorder="1" applyAlignment="1">
      <alignment vertical="center"/>
      <protection/>
    </xf>
    <xf numFmtId="0" fontId="3" fillId="0" borderId="0" xfId="94" applyFont="1" applyFill="1" applyBorder="1" applyAlignment="1">
      <alignment vertical="center"/>
      <protection/>
    </xf>
    <xf numFmtId="3" fontId="3" fillId="0" borderId="0" xfId="94" applyNumberFormat="1" applyFont="1" applyFill="1" applyBorder="1" applyAlignment="1">
      <alignment horizontal="center" vertical="center"/>
      <protection/>
    </xf>
    <xf numFmtId="0" fontId="3" fillId="0" borderId="0" xfId="94" applyFont="1" applyFill="1" applyBorder="1" applyAlignment="1">
      <alignment horizontal="center" vertical="center"/>
      <protection/>
    </xf>
    <xf numFmtId="3" fontId="2" fillId="0" borderId="0" xfId="94" applyNumberFormat="1" applyFont="1" applyFill="1" applyBorder="1" applyAlignment="1">
      <alignment vertical="center"/>
      <protection/>
    </xf>
    <xf numFmtId="0" fontId="17" fillId="34" borderId="13" xfId="0" applyFont="1" applyFill="1" applyBorder="1" applyAlignment="1">
      <alignment/>
    </xf>
    <xf numFmtId="179" fontId="114" fillId="0" borderId="13" xfId="79" applyNumberFormat="1" applyFont="1" applyFill="1" applyBorder="1" applyAlignment="1">
      <alignment/>
    </xf>
    <xf numFmtId="3" fontId="3" fillId="0" borderId="14" xfId="0" applyNumberFormat="1" applyFont="1" applyBorder="1" applyAlignment="1">
      <alignment/>
    </xf>
    <xf numFmtId="3" fontId="3" fillId="0" borderId="11" xfId="0" applyNumberFormat="1" applyFont="1" applyBorder="1" applyAlignment="1">
      <alignment/>
    </xf>
    <xf numFmtId="3" fontId="3" fillId="0" borderId="15" xfId="0" applyNumberFormat="1" applyFont="1" applyBorder="1" applyAlignment="1">
      <alignment/>
    </xf>
    <xf numFmtId="0" fontId="104" fillId="0" borderId="0" xfId="0" applyFont="1" applyAlignment="1">
      <alignment/>
    </xf>
    <xf numFmtId="0" fontId="114" fillId="0" borderId="0" xfId="0" applyFont="1" applyAlignment="1">
      <alignment/>
    </xf>
    <xf numFmtId="0" fontId="114" fillId="0" borderId="0" xfId="0" applyFont="1" applyAlignment="1">
      <alignment/>
    </xf>
    <xf numFmtId="0" fontId="0" fillId="0" borderId="0" xfId="0" applyFill="1" applyBorder="1" applyAlignment="1">
      <alignment/>
    </xf>
    <xf numFmtId="0" fontId="138" fillId="0" borderId="0" xfId="93" applyFont="1">
      <alignment/>
      <protection/>
    </xf>
    <xf numFmtId="0" fontId="120" fillId="0" borderId="0" xfId="93" applyFont="1" applyAlignment="1">
      <alignment horizontal="center" wrapText="1"/>
      <protection/>
    </xf>
    <xf numFmtId="17" fontId="120" fillId="0" borderId="0" xfId="93" applyNumberFormat="1" applyFont="1" applyAlignment="1">
      <alignment horizontal="center"/>
      <protection/>
    </xf>
    <xf numFmtId="0" fontId="120" fillId="0" borderId="0" xfId="93" applyFont="1" applyAlignment="1">
      <alignment horizontal="center"/>
      <protection/>
    </xf>
    <xf numFmtId="0" fontId="139" fillId="0" borderId="0" xfId="93" applyFont="1" applyAlignment="1">
      <alignment horizontal="left" wrapText="1"/>
      <protection/>
    </xf>
    <xf numFmtId="0" fontId="9" fillId="0" borderId="0" xfId="93" applyFont="1" applyAlignment="1">
      <alignment horizontal="left"/>
      <protection/>
    </xf>
    <xf numFmtId="0" fontId="7" fillId="0" borderId="0" xfId="106" applyFont="1" applyBorder="1" applyAlignment="1" applyProtection="1">
      <alignment horizontal="center" vertical="center"/>
      <protection/>
    </xf>
    <xf numFmtId="0" fontId="9" fillId="0" borderId="26" xfId="93" applyFont="1" applyBorder="1" applyAlignment="1">
      <alignment horizontal="justify" vertical="center" wrapText="1"/>
      <protection/>
    </xf>
    <xf numFmtId="0" fontId="114" fillId="0" borderId="0" xfId="0" applyFont="1" applyBorder="1" applyAlignment="1">
      <alignment horizontal="justify" vertical="top" wrapText="1"/>
    </xf>
    <xf numFmtId="3" fontId="2" fillId="0" borderId="52" xfId="0" applyNumberFormat="1" applyFont="1" applyFill="1" applyBorder="1" applyAlignment="1">
      <alignment horizontal="center" vertical="center"/>
    </xf>
    <xf numFmtId="3" fontId="2" fillId="0" borderId="53" xfId="0" applyNumberFormat="1" applyFont="1" applyFill="1" applyBorder="1" applyAlignment="1">
      <alignment horizontal="center" vertical="center"/>
    </xf>
    <xf numFmtId="0" fontId="2" fillId="0" borderId="0" xfId="0" applyFont="1" applyFill="1" applyBorder="1" applyAlignment="1">
      <alignment horizontal="center" vertical="center"/>
    </xf>
    <xf numFmtId="3" fontId="2" fillId="0" borderId="30" xfId="0" applyNumberFormat="1" applyFont="1" applyFill="1" applyBorder="1" applyAlignment="1">
      <alignment horizontal="center" vertical="center"/>
    </xf>
    <xf numFmtId="0" fontId="2" fillId="0" borderId="54" xfId="0" applyNumberFormat="1" applyFont="1" applyFill="1" applyBorder="1" applyAlignment="1">
      <alignment horizontal="center" vertical="center"/>
    </xf>
    <xf numFmtId="0" fontId="2" fillId="0" borderId="55" xfId="0" applyNumberFormat="1" applyFont="1" applyFill="1" applyBorder="1" applyAlignment="1">
      <alignment horizontal="center" vertical="center"/>
    </xf>
    <xf numFmtId="0" fontId="117" fillId="0" borderId="56" xfId="0" applyFont="1" applyFill="1" applyBorder="1" applyAlignment="1">
      <alignment horizontal="center" vertical="center"/>
    </xf>
    <xf numFmtId="0" fontId="117" fillId="0" borderId="57" xfId="0" applyFont="1" applyFill="1" applyBorder="1" applyAlignment="1">
      <alignment horizontal="center" vertical="center"/>
    </xf>
    <xf numFmtId="0" fontId="117" fillId="0" borderId="58" xfId="0" applyFont="1" applyFill="1" applyBorder="1" applyAlignment="1">
      <alignment horizontal="center" vertical="center"/>
    </xf>
    <xf numFmtId="0" fontId="2" fillId="0" borderId="17" xfId="94" applyFont="1" applyFill="1" applyBorder="1" applyAlignment="1">
      <alignment horizontal="center" vertical="center" wrapText="1"/>
      <protection/>
    </xf>
    <xf numFmtId="0" fontId="2" fillId="0" borderId="14" xfId="94" applyFont="1" applyFill="1" applyBorder="1" applyAlignment="1" quotePrefix="1">
      <alignment horizontal="center" vertical="center"/>
      <protection/>
    </xf>
    <xf numFmtId="0" fontId="2" fillId="0" borderId="15" xfId="94" applyFont="1" applyFill="1" applyBorder="1" applyAlignment="1" quotePrefix="1">
      <alignment horizontal="center" vertical="center"/>
      <protection/>
    </xf>
    <xf numFmtId="0" fontId="2" fillId="0" borderId="19" xfId="94" applyFont="1" applyFill="1" applyBorder="1" applyAlignment="1">
      <alignment horizontal="center"/>
      <protection/>
    </xf>
    <xf numFmtId="0" fontId="2" fillId="0" borderId="16" xfId="94" applyFont="1" applyFill="1" applyBorder="1" applyAlignment="1">
      <alignment horizontal="center"/>
      <protection/>
    </xf>
    <xf numFmtId="0" fontId="2" fillId="0" borderId="25" xfId="94" applyFont="1" applyFill="1" applyBorder="1" applyAlignment="1">
      <alignment horizontal="center"/>
      <protection/>
    </xf>
    <xf numFmtId="0" fontId="2" fillId="0" borderId="18" xfId="94" applyFont="1" applyFill="1" applyBorder="1" applyAlignment="1">
      <alignment horizontal="center"/>
      <protection/>
    </xf>
    <xf numFmtId="0" fontId="2" fillId="0" borderId="26" xfId="94" applyFont="1" applyFill="1" applyBorder="1" applyAlignment="1">
      <alignment horizontal="center"/>
      <protection/>
    </xf>
    <xf numFmtId="0" fontId="2" fillId="0" borderId="27" xfId="94" applyFont="1" applyFill="1" applyBorder="1" applyAlignment="1">
      <alignment horizontal="center"/>
      <protection/>
    </xf>
    <xf numFmtId="0" fontId="2" fillId="0" borderId="0" xfId="94" applyFont="1" applyFill="1" applyBorder="1" applyAlignment="1" quotePrefix="1">
      <alignment horizontal="center"/>
      <protection/>
    </xf>
    <xf numFmtId="0" fontId="2" fillId="0" borderId="59" xfId="94" applyFont="1" applyFill="1" applyBorder="1" applyAlignment="1">
      <alignment horizontal="center"/>
      <protection/>
    </xf>
    <xf numFmtId="0" fontId="114" fillId="0" borderId="0" xfId="0" applyFont="1" applyBorder="1" applyAlignment="1">
      <alignment horizontal="justify" wrapText="1"/>
    </xf>
    <xf numFmtId="0" fontId="117" fillId="0" borderId="26" xfId="0" applyFont="1" applyBorder="1" applyAlignment="1">
      <alignment horizontal="center" vertical="top"/>
    </xf>
    <xf numFmtId="0" fontId="117" fillId="0" borderId="14" xfId="0" applyFont="1" applyBorder="1" applyAlignment="1">
      <alignment horizontal="center" vertical="center"/>
    </xf>
    <xf numFmtId="0" fontId="117" fillId="0" borderId="15" xfId="0" applyFont="1" applyBorder="1" applyAlignment="1">
      <alignment horizontal="center" vertical="center"/>
    </xf>
    <xf numFmtId="0" fontId="117" fillId="0" borderId="19" xfId="0" applyFont="1" applyBorder="1" applyAlignment="1">
      <alignment horizontal="center" vertical="top"/>
    </xf>
    <xf numFmtId="0" fontId="117" fillId="0" borderId="16" xfId="0" applyFont="1" applyBorder="1" applyAlignment="1">
      <alignment horizontal="center" vertical="top"/>
    </xf>
    <xf numFmtId="0" fontId="117" fillId="0" borderId="25" xfId="0" applyFont="1" applyBorder="1" applyAlignment="1">
      <alignment horizontal="center" vertical="top"/>
    </xf>
    <xf numFmtId="0" fontId="117" fillId="0" borderId="18" xfId="0" applyFont="1" applyBorder="1" applyAlignment="1">
      <alignment horizontal="center" vertical="top"/>
    </xf>
    <xf numFmtId="0" fontId="117" fillId="0" borderId="27" xfId="0" applyFont="1" applyBorder="1" applyAlignment="1">
      <alignment horizontal="center" vertical="top"/>
    </xf>
    <xf numFmtId="0" fontId="117" fillId="0" borderId="11" xfId="0" applyFont="1" applyBorder="1" applyAlignment="1">
      <alignment horizontal="center" vertical="center"/>
    </xf>
    <xf numFmtId="0" fontId="3" fillId="0" borderId="0" xfId="0" applyFont="1" applyFill="1" applyBorder="1" applyAlignment="1">
      <alignment horizontal="left"/>
    </xf>
    <xf numFmtId="0" fontId="3" fillId="0" borderId="26" xfId="0" applyFont="1" applyFill="1" applyBorder="1" applyAlignment="1">
      <alignment horizontal="left"/>
    </xf>
    <xf numFmtId="0" fontId="3" fillId="0" borderId="13" xfId="0" applyFont="1" applyFill="1" applyBorder="1" applyAlignment="1">
      <alignment horizontal="center" vertical="center" wrapText="1"/>
    </xf>
    <xf numFmtId="0" fontId="3" fillId="0" borderId="19" xfId="0" applyFont="1" applyBorder="1" applyAlignment="1">
      <alignment horizontal="center" wrapText="1"/>
    </xf>
    <xf numFmtId="0" fontId="3" fillId="0" borderId="16" xfId="0" applyFont="1" applyBorder="1" applyAlignment="1">
      <alignment horizontal="center" wrapText="1"/>
    </xf>
    <xf numFmtId="0" fontId="3" fillId="0" borderId="25" xfId="0" applyFont="1" applyBorder="1" applyAlignment="1">
      <alignment horizontal="center" wrapText="1"/>
    </xf>
    <xf numFmtId="0" fontId="128" fillId="0" borderId="13" xfId="0" applyFont="1" applyBorder="1" applyAlignment="1">
      <alignment horizontal="center" vertical="center" wrapText="1"/>
    </xf>
    <xf numFmtId="0" fontId="2" fillId="0" borderId="0" xfId="0" applyFont="1" applyAlignment="1">
      <alignment horizontal="center" vertical="center" wrapText="1"/>
    </xf>
    <xf numFmtId="0" fontId="114" fillId="0" borderId="0" xfId="0" applyFont="1" applyAlignment="1">
      <alignment/>
    </xf>
    <xf numFmtId="0" fontId="114" fillId="0" borderId="0" xfId="0" applyFont="1" applyBorder="1" applyAlignment="1" applyProtection="1">
      <alignment horizontal="left" vertical="center" wrapText="1"/>
      <protection/>
    </xf>
    <xf numFmtId="0" fontId="114" fillId="0" borderId="0" xfId="0" applyFont="1" applyBorder="1" applyAlignment="1" applyProtection="1">
      <alignment horizontal="center" vertical="center" wrapText="1"/>
      <protection/>
    </xf>
    <xf numFmtId="0" fontId="114" fillId="0" borderId="0" xfId="0" applyFont="1" applyBorder="1" applyAlignment="1">
      <alignment horizontal="left"/>
    </xf>
    <xf numFmtId="0" fontId="117" fillId="0" borderId="17" xfId="0" applyFont="1" applyBorder="1" applyAlignment="1">
      <alignment horizontal="center"/>
    </xf>
    <xf numFmtId="0" fontId="114" fillId="0" borderId="19" xfId="0" applyFont="1" applyBorder="1" applyAlignment="1">
      <alignment horizontal="center" vertical="center"/>
    </xf>
    <xf numFmtId="0" fontId="114" fillId="0" borderId="16" xfId="0" applyFont="1" applyBorder="1" applyAlignment="1">
      <alignment horizontal="center" vertical="center"/>
    </xf>
    <xf numFmtId="0" fontId="114" fillId="0" borderId="25" xfId="0" applyFont="1" applyBorder="1" applyAlignment="1">
      <alignment horizontal="center" vertical="center"/>
    </xf>
    <xf numFmtId="0" fontId="117" fillId="0" borderId="14" xfId="0" applyFont="1" applyBorder="1" applyAlignment="1">
      <alignment horizontal="center" vertical="center" wrapText="1"/>
    </xf>
    <xf numFmtId="0" fontId="117" fillId="0" borderId="15" xfId="0" applyFont="1" applyBorder="1" applyAlignment="1">
      <alignment horizontal="center" vertical="center" wrapText="1"/>
    </xf>
    <xf numFmtId="0" fontId="114" fillId="0" borderId="19" xfId="0" applyFont="1" applyBorder="1" applyAlignment="1">
      <alignment horizontal="center"/>
    </xf>
    <xf numFmtId="0" fontId="114" fillId="0" borderId="16" xfId="0" applyFont="1" applyBorder="1" applyAlignment="1">
      <alignment horizontal="center"/>
    </xf>
    <xf numFmtId="0" fontId="114" fillId="0" borderId="25" xfId="0" applyFont="1" applyBorder="1" applyAlignment="1">
      <alignment horizontal="center"/>
    </xf>
    <xf numFmtId="0" fontId="117" fillId="0" borderId="17" xfId="0" applyFont="1" applyBorder="1" applyAlignment="1">
      <alignment horizontal="center" vertical="center"/>
    </xf>
    <xf numFmtId="0" fontId="114" fillId="0" borderId="14" xfId="0" applyFont="1" applyBorder="1" applyAlignment="1">
      <alignment horizontal="center" wrapText="1"/>
    </xf>
    <xf numFmtId="0" fontId="114" fillId="0" borderId="15" xfId="0" applyFont="1" applyBorder="1" applyAlignment="1">
      <alignment horizontal="center" wrapText="1"/>
    </xf>
    <xf numFmtId="0" fontId="134" fillId="0" borderId="14" xfId="0" applyFont="1" applyBorder="1" applyAlignment="1">
      <alignment horizontal="center" vertical="center"/>
    </xf>
    <xf numFmtId="0" fontId="134" fillId="0" borderId="15" xfId="0" applyFont="1" applyBorder="1" applyAlignment="1">
      <alignment horizontal="center" vertical="center"/>
    </xf>
    <xf numFmtId="0" fontId="114" fillId="0" borderId="14" xfId="0" applyFont="1" applyBorder="1" applyAlignment="1">
      <alignment horizontal="center" vertical="center"/>
    </xf>
    <xf numFmtId="0" fontId="114" fillId="0" borderId="15" xfId="0" applyFont="1" applyBorder="1" applyAlignment="1">
      <alignment horizontal="center" vertical="center"/>
    </xf>
    <xf numFmtId="0" fontId="137" fillId="0" borderId="13" xfId="0" applyFont="1" applyBorder="1" applyAlignment="1">
      <alignment horizontal="center"/>
    </xf>
    <xf numFmtId="0" fontId="140" fillId="0" borderId="13" xfId="0" applyFont="1" applyBorder="1" applyAlignment="1">
      <alignment horizontal="center" wrapText="1"/>
    </xf>
    <xf numFmtId="0" fontId="117" fillId="0" borderId="18" xfId="0" applyFont="1" applyBorder="1" applyAlignment="1">
      <alignment horizontal="center" vertical="center"/>
    </xf>
    <xf numFmtId="0" fontId="117" fillId="0" borderId="27" xfId="0" applyFont="1" applyBorder="1" applyAlignment="1">
      <alignment horizontal="center" vertical="center"/>
    </xf>
    <xf numFmtId="0" fontId="117" fillId="0" borderId="22" xfId="0" applyFont="1" applyBorder="1" applyAlignment="1">
      <alignment horizontal="center" vertical="center"/>
    </xf>
    <xf numFmtId="0" fontId="117" fillId="0" borderId="23" xfId="0" applyFont="1" applyBorder="1" applyAlignment="1">
      <alignment horizontal="center" vertical="center"/>
    </xf>
    <xf numFmtId="0" fontId="114" fillId="0" borderId="19" xfId="0" applyFont="1" applyBorder="1" applyAlignment="1">
      <alignment horizontal="left" vertical="center"/>
    </xf>
    <xf numFmtId="0" fontId="114" fillId="0" borderId="25" xfId="0" applyFont="1" applyBorder="1" applyAlignment="1">
      <alignment horizontal="left" vertical="center"/>
    </xf>
    <xf numFmtId="0" fontId="114" fillId="0" borderId="18" xfId="0" applyFont="1" applyBorder="1" applyAlignment="1">
      <alignment horizontal="center" vertical="center"/>
    </xf>
    <xf numFmtId="0" fontId="114" fillId="0" borderId="27" xfId="0" applyFont="1" applyBorder="1" applyAlignment="1">
      <alignment horizontal="center" vertical="center"/>
    </xf>
    <xf numFmtId="0" fontId="114" fillId="0" borderId="22" xfId="0" applyFont="1" applyBorder="1" applyAlignment="1">
      <alignment horizontal="center" vertical="center"/>
    </xf>
    <xf numFmtId="0" fontId="114" fillId="0" borderId="23" xfId="0" applyFont="1" applyBorder="1" applyAlignment="1">
      <alignment horizontal="center" vertical="center"/>
    </xf>
    <xf numFmtId="0" fontId="117" fillId="0" borderId="0" xfId="0" applyFont="1" applyBorder="1" applyAlignment="1">
      <alignment horizontal="center"/>
    </xf>
    <xf numFmtId="0" fontId="114" fillId="0" borderId="13" xfId="0" applyFont="1" applyBorder="1" applyAlignment="1">
      <alignment horizontal="center"/>
    </xf>
    <xf numFmtId="0" fontId="114" fillId="0" borderId="13" xfId="0" applyFont="1" applyBorder="1" applyAlignment="1">
      <alignment horizontal="center" vertical="center"/>
    </xf>
    <xf numFmtId="0" fontId="114" fillId="0" borderId="11" xfId="0" applyFont="1" applyBorder="1" applyAlignment="1">
      <alignment horizontal="center" vertical="center"/>
    </xf>
    <xf numFmtId="0" fontId="114" fillId="0" borderId="0" xfId="0" applyFont="1" applyAlignment="1">
      <alignment horizontal="left" vertical="top" wrapText="1"/>
    </xf>
    <xf numFmtId="3" fontId="2" fillId="0" borderId="26" xfId="0" applyNumberFormat="1" applyFont="1" applyFill="1" applyBorder="1" applyAlignment="1">
      <alignment horizontal="center" vertical="center"/>
    </xf>
    <xf numFmtId="3" fontId="2" fillId="0" borderId="27" xfId="0" applyNumberFormat="1" applyFont="1" applyFill="1" applyBorder="1" applyAlignment="1">
      <alignment horizontal="center" vertical="center"/>
    </xf>
    <xf numFmtId="0" fontId="114" fillId="0" borderId="0" xfId="0" applyFont="1" applyAlignment="1">
      <alignment horizontal="left"/>
    </xf>
    <xf numFmtId="0" fontId="117" fillId="0" borderId="13" xfId="0" applyFont="1" applyBorder="1" applyAlignment="1">
      <alignment horizontal="center" vertical="center"/>
    </xf>
    <xf numFmtId="0" fontId="117" fillId="0" borderId="21" xfId="0" applyFont="1" applyBorder="1" applyAlignment="1">
      <alignment horizontal="center" vertical="center"/>
    </xf>
    <xf numFmtId="0" fontId="117" fillId="0" borderId="0" xfId="0" applyFont="1" applyBorder="1" applyAlignment="1">
      <alignment horizontal="center" vertical="center"/>
    </xf>
    <xf numFmtId="0" fontId="117" fillId="0" borderId="19" xfId="0" applyFont="1" applyBorder="1" applyAlignment="1">
      <alignment horizontal="center" vertical="center"/>
    </xf>
    <xf numFmtId="0" fontId="117" fillId="0" borderId="16" xfId="0" applyFont="1" applyBorder="1" applyAlignment="1">
      <alignment horizontal="center" vertical="center"/>
    </xf>
    <xf numFmtId="0" fontId="114" fillId="0" borderId="60" xfId="0" applyFont="1" applyBorder="1" applyAlignment="1">
      <alignment horizontal="left" vertical="center"/>
    </xf>
    <xf numFmtId="0" fontId="114" fillId="0" borderId="61" xfId="0" applyFont="1" applyBorder="1" applyAlignment="1">
      <alignment horizontal="left" vertical="center"/>
    </xf>
    <xf numFmtId="0" fontId="114" fillId="0" borderId="62" xfId="0" applyFont="1" applyBorder="1" applyAlignment="1">
      <alignment horizontal="left" vertical="center"/>
    </xf>
    <xf numFmtId="0" fontId="117" fillId="0" borderId="63" xfId="0" applyFont="1" applyFill="1" applyBorder="1" applyAlignment="1">
      <alignment horizontal="center" vertical="center"/>
    </xf>
    <xf numFmtId="0" fontId="117" fillId="0" borderId="46" xfId="0" applyFont="1" applyFill="1" applyBorder="1" applyAlignment="1">
      <alignment horizontal="center" vertical="center"/>
    </xf>
    <xf numFmtId="0" fontId="114" fillId="0" borderId="63" xfId="0" applyFont="1" applyFill="1" applyBorder="1" applyAlignment="1">
      <alignment horizontal="center" vertical="center" wrapText="1"/>
    </xf>
    <xf numFmtId="0" fontId="114" fillId="0" borderId="46" xfId="0" applyFont="1" applyFill="1" applyBorder="1" applyAlignment="1">
      <alignment horizontal="center" vertical="center" wrapText="1"/>
    </xf>
    <xf numFmtId="0" fontId="117" fillId="0" borderId="60" xfId="0" applyFont="1" applyFill="1" applyBorder="1" applyAlignment="1">
      <alignment horizontal="center" vertical="center"/>
    </xf>
    <xf numFmtId="0" fontId="117" fillId="0" borderId="61" xfId="0" applyFont="1" applyFill="1" applyBorder="1" applyAlignment="1">
      <alignment horizontal="center" vertical="center"/>
    </xf>
    <xf numFmtId="0" fontId="117" fillId="0" borderId="62" xfId="0" applyFont="1" applyFill="1" applyBorder="1" applyAlignment="1">
      <alignment horizontal="center" vertical="center"/>
    </xf>
    <xf numFmtId="0" fontId="0" fillId="0" borderId="48" xfId="0" applyFont="1" applyBorder="1" applyAlignment="1">
      <alignment horizontal="center"/>
    </xf>
    <xf numFmtId="0" fontId="0" fillId="0" borderId="16" xfId="0" applyFont="1" applyBorder="1" applyAlignment="1">
      <alignment horizontal="center"/>
    </xf>
    <xf numFmtId="0" fontId="0" fillId="0" borderId="47" xfId="0" applyFont="1" applyBorder="1" applyAlignment="1">
      <alignment horizontal="center"/>
    </xf>
    <xf numFmtId="0" fontId="112" fillId="0" borderId="64" xfId="0" applyFont="1" applyFill="1" applyBorder="1" applyAlignment="1">
      <alignment horizontal="center" vertical="center"/>
    </xf>
    <xf numFmtId="0" fontId="112" fillId="0" borderId="65" xfId="0" applyFont="1" applyFill="1" applyBorder="1" applyAlignment="1">
      <alignment horizontal="center" vertical="center"/>
    </xf>
    <xf numFmtId="0" fontId="112" fillId="0" borderId="66" xfId="0" applyFont="1" applyFill="1" applyBorder="1" applyAlignment="1">
      <alignment horizontal="center" vertical="center"/>
    </xf>
  </cellXfs>
  <cellStyles count="125">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1 2" xfId="40"/>
    <cellStyle name="60% - Énfasis2" xfId="41"/>
    <cellStyle name="60% - Énfasis2 2" xfId="42"/>
    <cellStyle name="60% - Énfasis3" xfId="43"/>
    <cellStyle name="60% - Énfasis3 2" xfId="44"/>
    <cellStyle name="60% - Énfasis4" xfId="45"/>
    <cellStyle name="60% - Énfasis4 2" xfId="46"/>
    <cellStyle name="60% - Énfasis5" xfId="47"/>
    <cellStyle name="60% - Énfasis5 2" xfId="48"/>
    <cellStyle name="60% - Énfasis6" xfId="49"/>
    <cellStyle name="60% - Énfasis6 2" xfId="50"/>
    <cellStyle name="Buena 2" xfId="51"/>
    <cellStyle name="Bueno" xfId="52"/>
    <cellStyle name="Cálculo" xfId="53"/>
    <cellStyle name="Cálculo 2" xfId="54"/>
    <cellStyle name="Celda de comprobación" xfId="55"/>
    <cellStyle name="Celda de comprobación 2" xfId="56"/>
    <cellStyle name="Celda vinculada" xfId="57"/>
    <cellStyle name="Celda vinculada 2" xfId="58"/>
    <cellStyle name="Encabezado 1" xfId="59"/>
    <cellStyle name="Encabezado 4" xfId="60"/>
    <cellStyle name="Encabezado 4 2" xfId="61"/>
    <cellStyle name="Énfasis1" xfId="62"/>
    <cellStyle name="Énfasis1 2" xfId="63"/>
    <cellStyle name="Énfasis2" xfId="64"/>
    <cellStyle name="Énfasis2 2" xfId="65"/>
    <cellStyle name="Énfasis3" xfId="66"/>
    <cellStyle name="Énfasis3 2" xfId="67"/>
    <cellStyle name="Énfasis4" xfId="68"/>
    <cellStyle name="Énfasis4 2" xfId="69"/>
    <cellStyle name="Énfasis5" xfId="70"/>
    <cellStyle name="Énfasis5 2" xfId="71"/>
    <cellStyle name="Énfasis6" xfId="72"/>
    <cellStyle name="Énfasis6 2" xfId="73"/>
    <cellStyle name="Entrada" xfId="74"/>
    <cellStyle name="Entrada 2" xfId="75"/>
    <cellStyle name="Hipervínculo 2" xfId="76"/>
    <cellStyle name="Incorrecto" xfId="77"/>
    <cellStyle name="Incorrecto 2" xfId="78"/>
    <cellStyle name="Comma" xfId="79"/>
    <cellStyle name="Comma [0]" xfId="80"/>
    <cellStyle name="Millares 12" xfId="81"/>
    <cellStyle name="Millares 2" xfId="82"/>
    <cellStyle name="Millares 3" xfId="83"/>
    <cellStyle name="Millares 4" xfId="84"/>
    <cellStyle name="Millares 5" xfId="85"/>
    <cellStyle name="Millares 6" xfId="86"/>
    <cellStyle name="Millares 7" xfId="87"/>
    <cellStyle name="Millares 8" xfId="88"/>
    <cellStyle name="Currency" xfId="89"/>
    <cellStyle name="Currency [0]" xfId="90"/>
    <cellStyle name="Neutral" xfId="91"/>
    <cellStyle name="Neutral 2" xfId="92"/>
    <cellStyle name="Normal 10" xfId="93"/>
    <cellStyle name="Normal 2" xfId="94"/>
    <cellStyle name="Normal 2 2" xfId="95"/>
    <cellStyle name="Normal 3" xfId="96"/>
    <cellStyle name="Normal 3 2" xfId="97"/>
    <cellStyle name="Normal 3 3" xfId="98"/>
    <cellStyle name="Normal 4" xfId="99"/>
    <cellStyle name="Normal 4 2" xfId="100"/>
    <cellStyle name="Normal 4 3" xfId="101"/>
    <cellStyle name="Normal 5" xfId="102"/>
    <cellStyle name="Normal 5 2" xfId="103"/>
    <cellStyle name="Normal 6" xfId="104"/>
    <cellStyle name="Normal 7" xfId="105"/>
    <cellStyle name="Normal_indice" xfId="106"/>
    <cellStyle name="Notas" xfId="107"/>
    <cellStyle name="Notas 10" xfId="108"/>
    <cellStyle name="Notas 11" xfId="109"/>
    <cellStyle name="Notas 12" xfId="110"/>
    <cellStyle name="Notas 13" xfId="111"/>
    <cellStyle name="Notas 14" xfId="112"/>
    <cellStyle name="Notas 15" xfId="113"/>
    <cellStyle name="Notas 2" xfId="114"/>
    <cellStyle name="Notas 3" xfId="115"/>
    <cellStyle name="Notas 4" xfId="116"/>
    <cellStyle name="Notas 5" xfId="117"/>
    <cellStyle name="Notas 6" xfId="118"/>
    <cellStyle name="Notas 7" xfId="119"/>
    <cellStyle name="Notas 8" xfId="120"/>
    <cellStyle name="Notas 9" xfId="121"/>
    <cellStyle name="Percent" xfId="122"/>
    <cellStyle name="Porcentaje 2" xfId="123"/>
    <cellStyle name="Porcentual 2" xfId="124"/>
    <cellStyle name="Salida" xfId="125"/>
    <cellStyle name="Salida 2" xfId="126"/>
    <cellStyle name="Texto de advertencia" xfId="127"/>
    <cellStyle name="Texto de advertencia 2" xfId="128"/>
    <cellStyle name="Texto explicativo" xfId="129"/>
    <cellStyle name="Texto explicativo 2" xfId="130"/>
    <cellStyle name="Título" xfId="131"/>
    <cellStyle name="Título 1 2" xfId="132"/>
    <cellStyle name="Título 2" xfId="133"/>
    <cellStyle name="Título 2 2" xfId="134"/>
    <cellStyle name="Título 3" xfId="135"/>
    <cellStyle name="Título 3 2" xfId="136"/>
    <cellStyle name="Total" xfId="137"/>
    <cellStyle name="Total 2" xfId="13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 
</a:t>
            </a:r>
            <a:r>
              <a:rPr lang="en-US" cap="none" sz="1000" b="1" i="0" u="none" baseline="0">
                <a:solidFill>
                  <a:srgbClr val="000000"/>
                </a:solidFill>
              </a:rPr>
              <a:t>Chile. Volumen de exportaciones de vino con denominación de origen</a:t>
            </a:r>
          </a:p>
        </c:rich>
      </c:tx>
      <c:layout>
        <c:manualLayout>
          <c:xMode val="factor"/>
          <c:yMode val="factor"/>
          <c:x val="-0.00175"/>
          <c:y val="-0.0105"/>
        </c:manualLayout>
      </c:layout>
      <c:spPr>
        <a:noFill/>
        <a:ln w="3175">
          <a:noFill/>
        </a:ln>
      </c:spPr>
    </c:title>
    <c:plotArea>
      <c:layout>
        <c:manualLayout>
          <c:xMode val="edge"/>
          <c:yMode val="edge"/>
          <c:x val="0.0195"/>
          <c:y val="0.13375"/>
          <c:w val="0.934"/>
          <c:h val="0.8535"/>
        </c:manualLayout>
      </c:layout>
      <c:lineChart>
        <c:grouping val="standard"/>
        <c:varyColors val="0"/>
        <c:ser>
          <c:idx val="0"/>
          <c:order val="0"/>
          <c:tx>
            <c:strRef>
              <c:f>'Gráficos_Vino_ DO'!$U$5</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 DO'!$V$4:$AG$4</c:f>
              <c:strCache/>
            </c:strRef>
          </c:cat>
          <c:val>
            <c:numRef>
              <c:f>'Gráficos_Vino_ DO'!$V$5:$AG$5</c:f>
              <c:numCache/>
            </c:numRef>
          </c:val>
          <c:smooth val="0"/>
        </c:ser>
        <c:ser>
          <c:idx val="1"/>
          <c:order val="1"/>
          <c:tx>
            <c:strRef>
              <c:f>'Gráficos_Vino_ DO'!$U$6</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 DO'!$V$4:$AG$4</c:f>
              <c:strCache/>
            </c:strRef>
          </c:cat>
          <c:val>
            <c:numRef>
              <c:f>'Gráficos_Vino_ DO'!$V$6:$AG$6</c:f>
              <c:numCache/>
            </c:numRef>
          </c:val>
          <c:smooth val="0"/>
        </c:ser>
        <c:ser>
          <c:idx val="2"/>
          <c:order val="2"/>
          <c:tx>
            <c:strRef>
              <c:f>'Gráficos_Vino_ DO'!$U$7</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 DO'!$V$4:$AG$4</c:f>
              <c:strCache/>
            </c:strRef>
          </c:cat>
          <c:val>
            <c:numRef>
              <c:f>'Gráficos_Vino_ DO'!$V$7:$AG$7</c:f>
              <c:numCache/>
            </c:numRef>
          </c:val>
          <c:smooth val="0"/>
        </c:ser>
        <c:ser>
          <c:idx val="3"/>
          <c:order val="3"/>
          <c:tx>
            <c:strRef>
              <c:f>'Gráficos_Vino_ DO'!$U$8</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 DO'!$V$4:$AG$4</c:f>
              <c:strCache/>
            </c:strRef>
          </c:cat>
          <c:val>
            <c:numRef>
              <c:f>'Gráficos_Vino_ DO'!$V$8:$AG$8</c:f>
              <c:numCache/>
            </c:numRef>
          </c:val>
          <c:smooth val="0"/>
        </c:ser>
        <c:marker val="1"/>
        <c:axId val="45160416"/>
        <c:axId val="3790561"/>
      </c:lineChart>
      <c:catAx>
        <c:axId val="45160416"/>
        <c:scaling>
          <c:orientation val="minMax"/>
        </c:scaling>
        <c:axPos val="b"/>
        <c:delete val="0"/>
        <c:numFmt formatCode="General" sourceLinked="1"/>
        <c:majorTickMark val="out"/>
        <c:minorTickMark val="none"/>
        <c:tickLblPos val="nextTo"/>
        <c:spPr>
          <a:ln w="3175">
            <a:solidFill>
              <a:srgbClr val="808080"/>
            </a:solidFill>
          </a:ln>
        </c:spPr>
        <c:crossAx val="3790561"/>
        <c:crosses val="autoZero"/>
        <c:auto val="1"/>
        <c:lblOffset val="100"/>
        <c:tickLblSkip val="1"/>
        <c:noMultiLvlLbl val="0"/>
      </c:catAx>
      <c:valAx>
        <c:axId val="3790561"/>
        <c:scaling>
          <c:orientation val="minMax"/>
          <c:min val="15"/>
        </c:scaling>
        <c:axPos val="l"/>
        <c:title>
          <c:tx>
            <c:rich>
              <a:bodyPr vert="horz" rot="-5400000" anchor="ctr"/>
              <a:lstStyle/>
              <a:p>
                <a:pPr algn="ctr">
                  <a:defRPr/>
                </a:pPr>
                <a:r>
                  <a:rPr lang="en-US" cap="none" sz="1000" b="1" i="0" u="none" baseline="0">
                    <a:solidFill>
                      <a:srgbClr val="000000"/>
                    </a:solidFill>
                  </a:rPr>
                  <a:t>Millones de litros</a:t>
                </a:r>
              </a:p>
            </c:rich>
          </c:tx>
          <c:layout>
            <c:manualLayout>
              <c:xMode val="factor"/>
              <c:yMode val="factor"/>
              <c:x val="-0.00775"/>
              <c:y val="-0.0467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5160416"/>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10 
</a:t>
            </a:r>
            <a:r>
              <a:rPr lang="en-US" cap="none" sz="1000" b="1" i="0" u="none" baseline="0">
                <a:solidFill>
                  <a:srgbClr val="000000"/>
                </a:solidFill>
              </a:rPr>
              <a:t> Valor de exportaciones de vino espumoso</a:t>
            </a:r>
          </a:p>
        </c:rich>
      </c:tx>
      <c:layout>
        <c:manualLayout>
          <c:xMode val="factor"/>
          <c:yMode val="factor"/>
          <c:x val="-0.00175"/>
          <c:y val="-0.01025"/>
        </c:manualLayout>
      </c:layout>
      <c:spPr>
        <a:noFill/>
        <a:ln w="3175">
          <a:noFill/>
        </a:ln>
      </c:spPr>
    </c:title>
    <c:plotArea>
      <c:layout>
        <c:manualLayout>
          <c:xMode val="edge"/>
          <c:yMode val="edge"/>
          <c:x val="0.03475"/>
          <c:y val="0.1015"/>
          <c:w val="0.86525"/>
          <c:h val="0.85025"/>
        </c:manualLayout>
      </c:layout>
      <c:lineChart>
        <c:grouping val="standard"/>
        <c:varyColors val="0"/>
        <c:ser>
          <c:idx val="0"/>
          <c:order val="0"/>
          <c:tx>
            <c:strRef>
              <c:f>Gráficos_Vino_espumoso!$S$9</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Gráficos_Vino_espumoso!$T$4:$AE$4</c:f>
              <c:strCache/>
            </c:strRef>
          </c:cat>
          <c:val>
            <c:numRef>
              <c:f>Gráficos_Vino_espumoso!$T$9:$AE$9</c:f>
              <c:numCache/>
            </c:numRef>
          </c:val>
          <c:smooth val="0"/>
        </c:ser>
        <c:ser>
          <c:idx val="1"/>
          <c:order val="1"/>
          <c:tx>
            <c:strRef>
              <c:f>Gráficos_Vino_espumoso!$S$10</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Gráficos_Vino_espumoso!$T$4:$AE$4</c:f>
              <c:strCache/>
            </c:strRef>
          </c:cat>
          <c:val>
            <c:numRef>
              <c:f>Gráficos_Vino_espumoso!$T$10:$AE$10</c:f>
              <c:numCache/>
            </c:numRef>
          </c:val>
          <c:smooth val="0"/>
        </c:ser>
        <c:ser>
          <c:idx val="2"/>
          <c:order val="2"/>
          <c:tx>
            <c:strRef>
              <c:f>Gráficos_Vino_espumoso!$S$11</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Gráficos_Vino_espumoso!$T$4:$AE$4</c:f>
              <c:strCache/>
            </c:strRef>
          </c:cat>
          <c:val>
            <c:numRef>
              <c:f>Gráficos_Vino_espumoso!$T$11:$AE$11</c:f>
              <c:numCache/>
            </c:numRef>
          </c:val>
          <c:smooth val="0"/>
        </c:ser>
        <c:ser>
          <c:idx val="3"/>
          <c:order val="3"/>
          <c:tx>
            <c:strRef>
              <c:f>Gráficos_Vino_espumoso!$S$12</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Gráficos_Vino_espumoso!$T$4:$AE$4</c:f>
              <c:strCache/>
            </c:strRef>
          </c:cat>
          <c:val>
            <c:numRef>
              <c:f>Gráficos_Vino_espumoso!$T$12:$AE$12</c:f>
              <c:numCache/>
            </c:numRef>
          </c:val>
          <c:smooth val="0"/>
        </c:ser>
        <c:marker val="1"/>
        <c:axId val="39712442"/>
        <c:axId val="21867659"/>
      </c:lineChart>
      <c:catAx>
        <c:axId val="39712442"/>
        <c:scaling>
          <c:orientation val="minMax"/>
        </c:scaling>
        <c:axPos val="b"/>
        <c:delete val="0"/>
        <c:numFmt formatCode="General" sourceLinked="1"/>
        <c:majorTickMark val="out"/>
        <c:minorTickMark val="none"/>
        <c:tickLblPos val="nextTo"/>
        <c:spPr>
          <a:ln w="3175">
            <a:solidFill>
              <a:srgbClr val="808080"/>
            </a:solidFill>
          </a:ln>
        </c:spPr>
        <c:crossAx val="21867659"/>
        <c:crosses val="autoZero"/>
        <c:auto val="1"/>
        <c:lblOffset val="100"/>
        <c:tickLblSkip val="1"/>
        <c:noMultiLvlLbl val="0"/>
      </c:catAx>
      <c:valAx>
        <c:axId val="21867659"/>
        <c:scaling>
          <c:orientation val="minMax"/>
        </c:scaling>
        <c:axPos val="l"/>
        <c:title>
          <c:tx>
            <c:rich>
              <a:bodyPr vert="horz" rot="-5400000" anchor="ctr"/>
              <a:lstStyle/>
              <a:p>
                <a:pPr algn="ctr">
                  <a:defRPr/>
                </a:pPr>
                <a:r>
                  <a:rPr lang="en-US" cap="none" sz="1000" b="1" i="0" u="none" baseline="0">
                    <a:solidFill>
                      <a:srgbClr val="000000"/>
                    </a:solidFill>
                  </a:rPr>
                  <a:t>Miles de dólares</a:t>
                </a:r>
              </a:p>
            </c:rich>
          </c:tx>
          <c:layout>
            <c:manualLayout>
              <c:xMode val="factor"/>
              <c:yMode val="factor"/>
              <c:x val="-0.012"/>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9712442"/>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8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11 
</a:t>
            </a:r>
            <a:r>
              <a:rPr lang="en-US" cap="none" sz="1000" b="1" i="0" u="none" baseline="0">
                <a:solidFill>
                  <a:srgbClr val="000000"/>
                </a:solidFill>
              </a:rPr>
              <a:t>Precio medio de exportación de vino espumoso (en dólares)</a:t>
            </a:r>
          </a:p>
        </c:rich>
      </c:tx>
      <c:layout>
        <c:manualLayout>
          <c:xMode val="factor"/>
          <c:yMode val="factor"/>
          <c:x val="-0.00325"/>
          <c:y val="-0.01075"/>
        </c:manualLayout>
      </c:layout>
      <c:spPr>
        <a:noFill/>
        <a:ln w="3175">
          <a:noFill/>
        </a:ln>
      </c:spPr>
    </c:title>
    <c:plotArea>
      <c:layout>
        <c:manualLayout>
          <c:xMode val="edge"/>
          <c:yMode val="edge"/>
          <c:x val="0.02975"/>
          <c:y val="0.12525"/>
          <c:w val="0.91475"/>
          <c:h val="0.852"/>
        </c:manualLayout>
      </c:layout>
      <c:lineChart>
        <c:grouping val="standard"/>
        <c:varyColors val="0"/>
        <c:ser>
          <c:idx val="0"/>
          <c:order val="0"/>
          <c:tx>
            <c:strRef>
              <c:f>Gráficos_Vino_espumoso!$S$17</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Gráficos_Vino_espumoso!$T$16:$AE$16</c:f>
              <c:strCache/>
            </c:strRef>
          </c:cat>
          <c:val>
            <c:numRef>
              <c:f>Gráficos_Vino_espumoso!$T$17:$AE$17</c:f>
              <c:numCache/>
            </c:numRef>
          </c:val>
          <c:smooth val="0"/>
        </c:ser>
        <c:ser>
          <c:idx val="1"/>
          <c:order val="1"/>
          <c:tx>
            <c:strRef>
              <c:f>Gráficos_Vino_espumoso!$S$18</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Gráficos_Vino_espumoso!$T$16:$AE$16</c:f>
              <c:strCache/>
            </c:strRef>
          </c:cat>
          <c:val>
            <c:numRef>
              <c:f>Gráficos_Vino_espumoso!$T$18:$AE$18</c:f>
              <c:numCache/>
            </c:numRef>
          </c:val>
          <c:smooth val="0"/>
        </c:ser>
        <c:ser>
          <c:idx val="2"/>
          <c:order val="2"/>
          <c:tx>
            <c:strRef>
              <c:f>Gráficos_Vino_espumoso!$S$19</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Gráficos_Vino_espumoso!$T$16:$AE$16</c:f>
              <c:strCache/>
            </c:strRef>
          </c:cat>
          <c:val>
            <c:numRef>
              <c:f>Gráficos_Vino_espumoso!$T$19:$AE$19</c:f>
              <c:numCache/>
            </c:numRef>
          </c:val>
          <c:smooth val="0"/>
        </c:ser>
        <c:ser>
          <c:idx val="3"/>
          <c:order val="3"/>
          <c:tx>
            <c:strRef>
              <c:f>Gráficos_Vino_espumoso!$S$20</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Gráficos_Vino_espumoso!$T$16:$AE$16</c:f>
              <c:strCache/>
            </c:strRef>
          </c:cat>
          <c:val>
            <c:numRef>
              <c:f>Gráficos_Vino_espumoso!$T$20:$AE$20</c:f>
              <c:numCache/>
            </c:numRef>
          </c:val>
          <c:smooth val="0"/>
        </c:ser>
        <c:marker val="1"/>
        <c:axId val="62591204"/>
        <c:axId val="26449925"/>
      </c:lineChart>
      <c:catAx>
        <c:axId val="62591204"/>
        <c:scaling>
          <c:orientation val="minMax"/>
        </c:scaling>
        <c:axPos val="b"/>
        <c:delete val="0"/>
        <c:numFmt formatCode="General" sourceLinked="1"/>
        <c:majorTickMark val="out"/>
        <c:minorTickMark val="none"/>
        <c:tickLblPos val="nextTo"/>
        <c:spPr>
          <a:ln w="3175">
            <a:solidFill>
              <a:srgbClr val="808080"/>
            </a:solidFill>
          </a:ln>
        </c:spPr>
        <c:crossAx val="26449925"/>
        <c:crosses val="autoZero"/>
        <c:auto val="1"/>
        <c:lblOffset val="100"/>
        <c:tickLblSkip val="1"/>
        <c:noMultiLvlLbl val="0"/>
      </c:catAx>
      <c:valAx>
        <c:axId val="26449925"/>
        <c:scaling>
          <c:orientation val="minMax"/>
          <c:min val="3"/>
        </c:scaling>
        <c:axPos val="l"/>
        <c:title>
          <c:tx>
            <c:rich>
              <a:bodyPr vert="horz" rot="-5400000" anchor="ctr"/>
              <a:lstStyle/>
              <a:p>
                <a:pPr algn="ctr">
                  <a:defRPr/>
                </a:pPr>
                <a:r>
                  <a:rPr lang="en-US" cap="none" sz="1000" b="1" i="0" u="none" baseline="0">
                    <a:solidFill>
                      <a:srgbClr val="000000"/>
                    </a:solidFill>
                  </a:rPr>
                  <a:t>US$ / litro</a:t>
                </a:r>
              </a:p>
            </c:rich>
          </c:tx>
          <c:layout>
            <c:manualLayout>
              <c:xMode val="factor"/>
              <c:yMode val="factor"/>
              <c:x val="-0.008"/>
              <c:y val="-0.002"/>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2591204"/>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12 
</a:t>
            </a:r>
            <a:r>
              <a:rPr lang="en-US" cap="none" sz="1000" b="1" i="0" u="none" baseline="0">
                <a:solidFill>
                  <a:srgbClr val="000000"/>
                </a:solidFill>
              </a:rPr>
              <a:t>Precio medio de exportación de vino espumoso (en pesos)</a:t>
            </a:r>
          </a:p>
        </c:rich>
      </c:tx>
      <c:layout>
        <c:manualLayout>
          <c:xMode val="factor"/>
          <c:yMode val="factor"/>
          <c:x val="-0.00175"/>
          <c:y val="-0.01075"/>
        </c:manualLayout>
      </c:layout>
      <c:spPr>
        <a:noFill/>
        <a:ln w="3175">
          <a:noFill/>
        </a:ln>
      </c:spPr>
    </c:title>
    <c:plotArea>
      <c:layout>
        <c:manualLayout>
          <c:xMode val="edge"/>
          <c:yMode val="edge"/>
          <c:x val="0.0255"/>
          <c:y val="0.15575"/>
          <c:w val="0.882"/>
          <c:h val="0.8615"/>
        </c:manualLayout>
      </c:layout>
      <c:lineChart>
        <c:grouping val="standard"/>
        <c:varyColors val="0"/>
        <c:ser>
          <c:idx val="0"/>
          <c:order val="0"/>
          <c:tx>
            <c:strRef>
              <c:f>Gráficos_Vino_espumoso!$S$25</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Gráficos_Vino_espumoso!$T$24:$AE$24</c:f>
              <c:strCache/>
            </c:strRef>
          </c:cat>
          <c:val>
            <c:numRef>
              <c:f>Gráficos_Vino_espumoso!$T$25:$AE$25</c:f>
              <c:numCache/>
            </c:numRef>
          </c:val>
          <c:smooth val="0"/>
        </c:ser>
        <c:ser>
          <c:idx val="1"/>
          <c:order val="1"/>
          <c:tx>
            <c:strRef>
              <c:f>Gráficos_Vino_espumoso!$S$26</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Gráficos_Vino_espumoso!$T$24:$AE$24</c:f>
              <c:strCache/>
            </c:strRef>
          </c:cat>
          <c:val>
            <c:numRef>
              <c:f>Gráficos_Vino_espumoso!$T$26:$AE$26</c:f>
              <c:numCache/>
            </c:numRef>
          </c:val>
          <c:smooth val="0"/>
        </c:ser>
        <c:ser>
          <c:idx val="2"/>
          <c:order val="2"/>
          <c:tx>
            <c:strRef>
              <c:f>Gráficos_Vino_espumoso!$S$27</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Gráficos_Vino_espumoso!$T$24:$AE$24</c:f>
              <c:strCache/>
            </c:strRef>
          </c:cat>
          <c:val>
            <c:numRef>
              <c:f>Gráficos_Vino_espumoso!$T$27:$AE$27</c:f>
              <c:numCache/>
            </c:numRef>
          </c:val>
          <c:smooth val="0"/>
        </c:ser>
        <c:ser>
          <c:idx val="3"/>
          <c:order val="3"/>
          <c:tx>
            <c:strRef>
              <c:f>Gráficos_Vino_espumoso!$S$28</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Gráficos_Vino_espumoso!$T$24:$AE$24</c:f>
              <c:strCache/>
            </c:strRef>
          </c:cat>
          <c:val>
            <c:numRef>
              <c:f>Gráficos_Vino_espumoso!$T$28:$AE$28</c:f>
              <c:numCache/>
            </c:numRef>
          </c:val>
          <c:smooth val="0"/>
        </c:ser>
        <c:marker val="1"/>
        <c:axId val="36722734"/>
        <c:axId val="62069151"/>
      </c:lineChart>
      <c:catAx>
        <c:axId val="36722734"/>
        <c:scaling>
          <c:orientation val="minMax"/>
        </c:scaling>
        <c:axPos val="b"/>
        <c:delete val="0"/>
        <c:numFmt formatCode="General" sourceLinked="1"/>
        <c:majorTickMark val="out"/>
        <c:minorTickMark val="none"/>
        <c:tickLblPos val="nextTo"/>
        <c:spPr>
          <a:ln w="3175">
            <a:solidFill>
              <a:srgbClr val="808080"/>
            </a:solidFill>
          </a:ln>
        </c:spPr>
        <c:crossAx val="62069151"/>
        <c:crosses val="autoZero"/>
        <c:auto val="1"/>
        <c:lblOffset val="100"/>
        <c:tickLblSkip val="1"/>
        <c:noMultiLvlLbl val="0"/>
      </c:catAx>
      <c:valAx>
        <c:axId val="62069151"/>
        <c:scaling>
          <c:orientation val="minMax"/>
          <c:min val="1500"/>
        </c:scaling>
        <c:axPos val="l"/>
        <c:title>
          <c:tx>
            <c:rich>
              <a:bodyPr vert="horz" rot="-5400000" anchor="ctr"/>
              <a:lstStyle/>
              <a:p>
                <a:pPr algn="ctr">
                  <a:defRPr/>
                </a:pPr>
                <a:r>
                  <a:rPr lang="en-US" cap="none" sz="1000" b="1" i="0" u="none" baseline="0">
                    <a:solidFill>
                      <a:srgbClr val="000000"/>
                    </a:solidFill>
                  </a:rPr>
                  <a:t>$ / litro</a:t>
                </a:r>
              </a:p>
            </c:rich>
          </c:tx>
          <c:layout>
            <c:manualLayout>
              <c:xMode val="factor"/>
              <c:yMode val="factor"/>
              <c:x val="-0.01175"/>
              <c:y val="0.002"/>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6722734"/>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13 
</a:t>
            </a:r>
            <a:r>
              <a:rPr lang="en-US" cap="none" sz="1000" b="1" i="0" u="none" baseline="0">
                <a:solidFill>
                  <a:srgbClr val="000000"/>
                </a:solidFill>
              </a:rPr>
              <a:t>Precios de vinos en el mercado nacional</a:t>
            </a:r>
          </a:p>
        </c:rich>
      </c:tx>
      <c:layout>
        <c:manualLayout>
          <c:xMode val="factor"/>
          <c:yMode val="factor"/>
          <c:x val="-0.015"/>
          <c:y val="-0.034"/>
        </c:manualLayout>
      </c:layout>
      <c:spPr>
        <a:noFill/>
        <a:ln w="3175">
          <a:noFill/>
        </a:ln>
      </c:spPr>
    </c:title>
    <c:plotArea>
      <c:layout>
        <c:manualLayout>
          <c:xMode val="edge"/>
          <c:yMode val="edge"/>
          <c:x val="-0.03625"/>
          <c:y val="0.06725"/>
          <c:w val="0.999"/>
          <c:h val="0.8175"/>
        </c:manualLayout>
      </c:layout>
      <c:lineChart>
        <c:grouping val="standard"/>
        <c:varyColors val="0"/>
        <c:ser>
          <c:idx val="0"/>
          <c:order val="0"/>
          <c:tx>
            <c:strRef>
              <c:f>'Precios vinos nac.'!$X$3</c:f>
              <c:strCache>
                <c:ptCount val="1"/>
                <c:pt idx="0">
                  <c:v>Tinto genérico</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'Precios vinos nac.'!$W$4:$W$23</c:f>
              <c:strCache>
                <c:ptCount val="20"/>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strCache>
            </c:strRef>
          </c:cat>
          <c:val>
            <c:numRef>
              <c:f>'Precios vinos nac.'!$X$4:$X$23</c:f>
              <c:numCache>
                <c:ptCount val="20"/>
                <c:pt idx="0">
                  <c:v>14000</c:v>
                </c:pt>
                <c:pt idx="1">
                  <c:v>14000</c:v>
                </c:pt>
                <c:pt idx="2">
                  <c:v>14000</c:v>
                </c:pt>
                <c:pt idx="3">
                  <c:v>14000</c:v>
                </c:pt>
                <c:pt idx="4">
                  <c:v>14500</c:v>
                </c:pt>
                <c:pt idx="5">
                  <c:v>14000</c:v>
                </c:pt>
                <c:pt idx="6">
                  <c:v>12500</c:v>
                </c:pt>
                <c:pt idx="7">
                  <c:v>12500</c:v>
                </c:pt>
                <c:pt idx="8">
                  <c:v>11000</c:v>
                </c:pt>
                <c:pt idx="9">
                  <c:v>11000</c:v>
                </c:pt>
                <c:pt idx="10">
                  <c:v>11000</c:v>
                </c:pt>
                <c:pt idx="11">
                  <c:v>11500</c:v>
                </c:pt>
                <c:pt idx="12">
                  <c:v>12000</c:v>
                </c:pt>
                <c:pt idx="13">
                  <c:v>12500</c:v>
                </c:pt>
                <c:pt idx="14">
                  <c:v>12500</c:v>
                </c:pt>
                <c:pt idx="15">
                  <c:v>12500</c:v>
                </c:pt>
                <c:pt idx="16">
                  <c:v>12000</c:v>
                </c:pt>
                <c:pt idx="17">
                  <c:v>12000</c:v>
                </c:pt>
                <c:pt idx="18">
                  <c:v>12000</c:v>
                </c:pt>
                <c:pt idx="19">
                  <c:v>11000</c:v>
                </c:pt>
              </c:numCache>
            </c:numRef>
          </c:val>
          <c:smooth val="0"/>
        </c:ser>
        <c:ser>
          <c:idx val="1"/>
          <c:order val="1"/>
          <c:tx>
            <c:strRef>
              <c:f>'Precios vinos nac.'!$Y$3</c:f>
              <c:strCache>
                <c:ptCount val="1"/>
                <c:pt idx="0">
                  <c:v>Cabernet</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'Precios vinos nac.'!$W$4:$W$23</c:f>
              <c:strCache>
                <c:ptCount val="20"/>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strCache>
            </c:strRef>
          </c:cat>
          <c:val>
            <c:numRef>
              <c:f>'Precios vinos nac.'!$Y$4:$Y$23</c:f>
              <c:numCache>
                <c:ptCount val="20"/>
                <c:pt idx="0">
                  <c:v>18000</c:v>
                </c:pt>
                <c:pt idx="1">
                  <c:v>18500</c:v>
                </c:pt>
                <c:pt idx="2">
                  <c:v>18500</c:v>
                </c:pt>
                <c:pt idx="3">
                  <c:v>19500</c:v>
                </c:pt>
                <c:pt idx="4">
                  <c:v>20250</c:v>
                </c:pt>
                <c:pt idx="5">
                  <c:v>22000</c:v>
                </c:pt>
                <c:pt idx="6">
                  <c:v>20000</c:v>
                </c:pt>
                <c:pt idx="7">
                  <c:v>19000</c:v>
                </c:pt>
                <c:pt idx="8">
                  <c:v>17500</c:v>
                </c:pt>
                <c:pt idx="9">
                  <c:v>18000</c:v>
                </c:pt>
                <c:pt idx="10">
                  <c:v>18000</c:v>
                </c:pt>
                <c:pt idx="11">
                  <c:v>18500</c:v>
                </c:pt>
                <c:pt idx="12">
                  <c:v>19000</c:v>
                </c:pt>
                <c:pt idx="13">
                  <c:v>19000</c:v>
                </c:pt>
                <c:pt idx="14">
                  <c:v>19000</c:v>
                </c:pt>
                <c:pt idx="15">
                  <c:v>18500</c:v>
                </c:pt>
                <c:pt idx="16">
                  <c:v>18000</c:v>
                </c:pt>
                <c:pt idx="17">
                  <c:v>18000</c:v>
                </c:pt>
                <c:pt idx="18">
                  <c:v>18000</c:v>
                </c:pt>
                <c:pt idx="19">
                  <c:v>18000</c:v>
                </c:pt>
              </c:numCache>
            </c:numRef>
          </c:val>
          <c:smooth val="0"/>
        </c:ser>
        <c:ser>
          <c:idx val="2"/>
          <c:order val="2"/>
          <c:tx>
            <c:strRef>
              <c:f>'Precios vinos nac.'!$Z$3</c:f>
              <c:strCache>
                <c:ptCount val="1"/>
                <c:pt idx="0">
                  <c:v>País</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'Precios vinos nac.'!$W$4:$W$23</c:f>
              <c:strCache>
                <c:ptCount val="20"/>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strCache>
            </c:strRef>
          </c:cat>
          <c:val>
            <c:numRef>
              <c:f>'Precios vinos nac.'!$Z$4:$Z$23</c:f>
              <c:numCache>
                <c:ptCount val="20"/>
                <c:pt idx="0">
                  <c:v>13500</c:v>
                </c:pt>
                <c:pt idx="1">
                  <c:v>13500</c:v>
                </c:pt>
                <c:pt idx="2">
                  <c:v>13500</c:v>
                </c:pt>
                <c:pt idx="3">
                  <c:v>14250</c:v>
                </c:pt>
                <c:pt idx="4">
                  <c:v>13000</c:v>
                </c:pt>
                <c:pt idx="5">
                  <c:v>12500</c:v>
                </c:pt>
                <c:pt idx="6">
                  <c:v>11000</c:v>
                </c:pt>
                <c:pt idx="7">
                  <c:v>10000</c:v>
                </c:pt>
                <c:pt idx="8">
                  <c:v>9500</c:v>
                </c:pt>
                <c:pt idx="9">
                  <c:v>9500</c:v>
                </c:pt>
                <c:pt idx="10">
                  <c:v>9500</c:v>
                </c:pt>
                <c:pt idx="11">
                  <c:v>10000</c:v>
                </c:pt>
                <c:pt idx="12">
                  <c:v>10000</c:v>
                </c:pt>
                <c:pt idx="13">
                  <c:v>11500</c:v>
                </c:pt>
                <c:pt idx="14">
                  <c:v>11000</c:v>
                </c:pt>
                <c:pt idx="15">
                  <c:v>11000</c:v>
                </c:pt>
                <c:pt idx="16">
                  <c:v>10000</c:v>
                </c:pt>
                <c:pt idx="17">
                  <c:v>9000</c:v>
                </c:pt>
                <c:pt idx="18">
                  <c:v>8000</c:v>
                </c:pt>
                <c:pt idx="19">
                  <c:v>8000</c:v>
                </c:pt>
              </c:numCache>
            </c:numRef>
          </c:val>
          <c:smooth val="0"/>
        </c:ser>
        <c:ser>
          <c:idx val="3"/>
          <c:order val="3"/>
          <c:tx>
            <c:strRef>
              <c:f>'Precios vinos nac.'!$AA$3</c:f>
              <c:strCache>
                <c:ptCount val="1"/>
                <c:pt idx="0">
                  <c:v>Semillón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'Precios vinos nac.'!$W$4:$W$23</c:f>
              <c:strCache>
                <c:ptCount val="20"/>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strCache>
            </c:strRef>
          </c:cat>
          <c:val>
            <c:numRef>
              <c:f>'Precios vinos nac.'!$AA$4:$AA$23</c:f>
              <c:numCache>
                <c:ptCount val="20"/>
                <c:pt idx="0">
                  <c:v>15500</c:v>
                </c:pt>
                <c:pt idx="1">
                  <c:v>15500</c:v>
                </c:pt>
                <c:pt idx="2">
                  <c:v>15500</c:v>
                </c:pt>
                <c:pt idx="3">
                  <c:v>16750</c:v>
                </c:pt>
                <c:pt idx="4">
                  <c:v>16750</c:v>
                </c:pt>
                <c:pt idx="5">
                  <c:v>17000</c:v>
                </c:pt>
                <c:pt idx="6">
                  <c:v>16000</c:v>
                </c:pt>
                <c:pt idx="7">
                  <c:v>14000</c:v>
                </c:pt>
                <c:pt idx="8">
                  <c:v>12500</c:v>
                </c:pt>
                <c:pt idx="9">
                  <c:v>12500</c:v>
                </c:pt>
                <c:pt idx="10">
                  <c:v>12500</c:v>
                </c:pt>
                <c:pt idx="11">
                  <c:v>12500</c:v>
                </c:pt>
                <c:pt idx="12">
                  <c:v>12500</c:v>
                </c:pt>
                <c:pt idx="13">
                  <c:v>13500</c:v>
                </c:pt>
                <c:pt idx="14">
                  <c:v>13500</c:v>
                </c:pt>
                <c:pt idx="15">
                  <c:v>13500</c:v>
                </c:pt>
                <c:pt idx="16">
                  <c:v>13500</c:v>
                </c:pt>
                <c:pt idx="17">
                  <c:v>12500</c:v>
                </c:pt>
                <c:pt idx="18">
                  <c:v>12500</c:v>
                </c:pt>
                <c:pt idx="19">
                  <c:v>13500</c:v>
                </c:pt>
              </c:numCache>
            </c:numRef>
          </c:val>
          <c:smooth val="0"/>
        </c:ser>
        <c:marker val="1"/>
        <c:axId val="21751448"/>
        <c:axId val="61545305"/>
      </c:lineChart>
      <c:dateAx>
        <c:axId val="21751448"/>
        <c:scaling>
          <c:orientation val="minMax"/>
        </c:scaling>
        <c:axPos val="b"/>
        <c:delete val="1"/>
        <c:majorTickMark val="out"/>
        <c:minorTickMark val="none"/>
        <c:tickLblPos val="nextTo"/>
        <c:crossAx val="61545305"/>
        <c:crosses val="autoZero"/>
        <c:auto val="0"/>
        <c:baseTimeUnit val="months"/>
        <c:majorUnit val="1"/>
        <c:majorTimeUnit val="days"/>
        <c:minorUnit val="1"/>
        <c:minorTimeUnit val="days"/>
        <c:noMultiLvlLbl val="0"/>
      </c:dateAx>
      <c:valAx>
        <c:axId val="61545305"/>
        <c:scaling>
          <c:orientation val="minMax"/>
          <c:min val="5000"/>
        </c:scaling>
        <c:axPos val="l"/>
        <c:title>
          <c:tx>
            <c:rich>
              <a:bodyPr vert="horz" rot="-5400000" anchor="ctr"/>
              <a:lstStyle/>
              <a:p>
                <a:pPr algn="ctr">
                  <a:defRPr/>
                </a:pPr>
                <a:r>
                  <a:rPr lang="en-US" cap="none" sz="1000" b="1" i="0" u="none" baseline="0">
                    <a:solidFill>
                      <a:srgbClr val="000000"/>
                    </a:solidFill>
                  </a:rPr>
                  <a:t>$ / arroba</a:t>
                </a:r>
              </a:p>
            </c:rich>
          </c:tx>
          <c:layout>
            <c:manualLayout>
              <c:xMode val="factor"/>
              <c:yMode val="factor"/>
              <c:x val="-0.0145"/>
              <c:y val="0.001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751448"/>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7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14 
</a:t>
            </a:r>
            <a:r>
              <a:rPr lang="en-US" cap="none" sz="1000" b="1" i="0" u="none" baseline="0">
                <a:solidFill>
                  <a:srgbClr val="000000"/>
                </a:solidFill>
              </a:rPr>
              <a:t>Precios de vinos en el mercado nacional</a:t>
            </a:r>
          </a:p>
        </c:rich>
      </c:tx>
      <c:layout>
        <c:manualLayout>
          <c:xMode val="factor"/>
          <c:yMode val="factor"/>
          <c:x val="-0.00175"/>
          <c:y val="-0.0095"/>
        </c:manualLayout>
      </c:layout>
      <c:spPr>
        <a:noFill/>
        <a:ln w="3175">
          <a:noFill/>
        </a:ln>
      </c:spPr>
    </c:title>
    <c:plotArea>
      <c:layout>
        <c:manualLayout>
          <c:xMode val="edge"/>
          <c:yMode val="edge"/>
          <c:x val="-0.011"/>
          <c:y val="0.11325"/>
          <c:w val="0.9815"/>
          <c:h val="0.77975"/>
        </c:manualLayout>
      </c:layout>
      <c:lineChart>
        <c:grouping val="standard"/>
        <c:varyColors val="0"/>
        <c:ser>
          <c:idx val="0"/>
          <c:order val="0"/>
          <c:tx>
            <c:strRef>
              <c:f>'Precios vinos nac.'!$AC$3</c:f>
              <c:strCache>
                <c:ptCount val="1"/>
                <c:pt idx="0">
                  <c:v>Tinto genérico</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'Precios vinos nac.'!$AB$4:$AB$23</c:f>
              <c:strCache>
                <c:ptCount val="20"/>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strCache>
            </c:strRef>
          </c:cat>
          <c:val>
            <c:numRef>
              <c:f>'Precios vinos nac.'!$AC$4:$AC$23</c:f>
              <c:numCache>
                <c:ptCount val="20"/>
                <c:pt idx="0">
                  <c:v>350</c:v>
                </c:pt>
                <c:pt idx="1">
                  <c:v>350</c:v>
                </c:pt>
                <c:pt idx="2">
                  <c:v>350</c:v>
                </c:pt>
                <c:pt idx="3">
                  <c:v>350</c:v>
                </c:pt>
                <c:pt idx="4">
                  <c:v>362.5</c:v>
                </c:pt>
                <c:pt idx="5">
                  <c:v>350</c:v>
                </c:pt>
                <c:pt idx="6">
                  <c:v>312.5</c:v>
                </c:pt>
                <c:pt idx="7">
                  <c:v>312.5</c:v>
                </c:pt>
                <c:pt idx="8">
                  <c:v>275</c:v>
                </c:pt>
                <c:pt idx="9">
                  <c:v>275</c:v>
                </c:pt>
                <c:pt idx="10">
                  <c:v>275</c:v>
                </c:pt>
                <c:pt idx="11">
                  <c:v>287.5</c:v>
                </c:pt>
                <c:pt idx="12">
                  <c:v>300</c:v>
                </c:pt>
                <c:pt idx="13">
                  <c:v>312.5</c:v>
                </c:pt>
                <c:pt idx="14">
                  <c:v>312.5</c:v>
                </c:pt>
                <c:pt idx="15">
                  <c:v>312.5</c:v>
                </c:pt>
                <c:pt idx="16">
                  <c:v>300</c:v>
                </c:pt>
                <c:pt idx="17">
                  <c:v>300</c:v>
                </c:pt>
                <c:pt idx="18">
                  <c:v>300</c:v>
                </c:pt>
                <c:pt idx="19">
                  <c:v>275</c:v>
                </c:pt>
              </c:numCache>
            </c:numRef>
          </c:val>
          <c:smooth val="0"/>
        </c:ser>
        <c:ser>
          <c:idx val="1"/>
          <c:order val="1"/>
          <c:tx>
            <c:strRef>
              <c:f>'Precios vinos nac.'!$AD$3</c:f>
              <c:strCache>
                <c:ptCount val="1"/>
                <c:pt idx="0">
                  <c:v>Cabernet</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'Precios vinos nac.'!$AB$4:$AB$23</c:f>
              <c:strCache>
                <c:ptCount val="20"/>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strCache>
            </c:strRef>
          </c:cat>
          <c:val>
            <c:numRef>
              <c:f>'Precios vinos nac.'!$AD$4:$AD$23</c:f>
              <c:numCache>
                <c:ptCount val="20"/>
                <c:pt idx="0">
                  <c:v>450</c:v>
                </c:pt>
                <c:pt idx="1">
                  <c:v>462.5</c:v>
                </c:pt>
                <c:pt idx="2">
                  <c:v>462.5</c:v>
                </c:pt>
                <c:pt idx="3">
                  <c:v>487.5</c:v>
                </c:pt>
                <c:pt idx="4">
                  <c:v>506.25</c:v>
                </c:pt>
                <c:pt idx="5">
                  <c:v>550</c:v>
                </c:pt>
                <c:pt idx="6">
                  <c:v>500</c:v>
                </c:pt>
                <c:pt idx="7">
                  <c:v>475</c:v>
                </c:pt>
                <c:pt idx="8">
                  <c:v>437.5</c:v>
                </c:pt>
                <c:pt idx="9">
                  <c:v>450</c:v>
                </c:pt>
                <c:pt idx="10">
                  <c:v>450</c:v>
                </c:pt>
                <c:pt idx="11">
                  <c:v>462.5</c:v>
                </c:pt>
                <c:pt idx="12">
                  <c:v>475</c:v>
                </c:pt>
                <c:pt idx="13">
                  <c:v>475</c:v>
                </c:pt>
                <c:pt idx="14">
                  <c:v>475</c:v>
                </c:pt>
                <c:pt idx="15">
                  <c:v>462.5</c:v>
                </c:pt>
                <c:pt idx="16">
                  <c:v>450</c:v>
                </c:pt>
                <c:pt idx="17">
                  <c:v>450</c:v>
                </c:pt>
                <c:pt idx="18">
                  <c:v>450</c:v>
                </c:pt>
                <c:pt idx="19">
                  <c:v>450</c:v>
                </c:pt>
              </c:numCache>
            </c:numRef>
          </c:val>
          <c:smooth val="0"/>
        </c:ser>
        <c:ser>
          <c:idx val="2"/>
          <c:order val="2"/>
          <c:tx>
            <c:strRef>
              <c:f>'Precios vinos nac.'!$AE$3</c:f>
              <c:strCache>
                <c:ptCount val="1"/>
                <c:pt idx="0">
                  <c:v>País</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'Precios vinos nac.'!$AB$4:$AB$23</c:f>
              <c:strCache>
                <c:ptCount val="20"/>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strCache>
            </c:strRef>
          </c:cat>
          <c:val>
            <c:numRef>
              <c:f>'Precios vinos nac.'!$AE$4:$AE$23</c:f>
              <c:numCache>
                <c:ptCount val="20"/>
                <c:pt idx="0">
                  <c:v>337.5</c:v>
                </c:pt>
                <c:pt idx="1">
                  <c:v>337.5</c:v>
                </c:pt>
                <c:pt idx="2">
                  <c:v>337.5</c:v>
                </c:pt>
                <c:pt idx="3">
                  <c:v>356.25</c:v>
                </c:pt>
                <c:pt idx="4">
                  <c:v>325</c:v>
                </c:pt>
                <c:pt idx="5">
                  <c:v>312.5</c:v>
                </c:pt>
                <c:pt idx="6">
                  <c:v>275</c:v>
                </c:pt>
                <c:pt idx="7">
                  <c:v>250</c:v>
                </c:pt>
                <c:pt idx="8">
                  <c:v>237.5</c:v>
                </c:pt>
                <c:pt idx="9">
                  <c:v>237.5</c:v>
                </c:pt>
                <c:pt idx="10">
                  <c:v>237.5</c:v>
                </c:pt>
                <c:pt idx="11">
                  <c:v>250</c:v>
                </c:pt>
                <c:pt idx="12">
                  <c:v>250</c:v>
                </c:pt>
                <c:pt idx="13">
                  <c:v>287.5</c:v>
                </c:pt>
                <c:pt idx="14">
                  <c:v>275</c:v>
                </c:pt>
                <c:pt idx="15">
                  <c:v>275</c:v>
                </c:pt>
                <c:pt idx="16">
                  <c:v>250</c:v>
                </c:pt>
                <c:pt idx="17">
                  <c:v>225</c:v>
                </c:pt>
                <c:pt idx="18">
                  <c:v>200</c:v>
                </c:pt>
                <c:pt idx="19">
                  <c:v>200</c:v>
                </c:pt>
              </c:numCache>
            </c:numRef>
          </c:val>
          <c:smooth val="0"/>
        </c:ser>
        <c:ser>
          <c:idx val="3"/>
          <c:order val="3"/>
          <c:tx>
            <c:strRef>
              <c:f>'Precios vinos nac.'!$AF$3</c:f>
              <c:strCache>
                <c:ptCount val="1"/>
                <c:pt idx="0">
                  <c:v>Semillón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'Precios vinos nac.'!$AB$4:$AB$23</c:f>
              <c:strCache>
                <c:ptCount val="20"/>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strCache>
            </c:strRef>
          </c:cat>
          <c:val>
            <c:numRef>
              <c:f>'Precios vinos nac.'!$AF$4:$AF$23</c:f>
              <c:numCache>
                <c:ptCount val="20"/>
                <c:pt idx="0">
                  <c:v>387.5</c:v>
                </c:pt>
                <c:pt idx="1">
                  <c:v>387.5</c:v>
                </c:pt>
                <c:pt idx="2">
                  <c:v>387.5</c:v>
                </c:pt>
                <c:pt idx="3">
                  <c:v>418.75</c:v>
                </c:pt>
                <c:pt idx="4">
                  <c:v>418.75</c:v>
                </c:pt>
                <c:pt idx="5">
                  <c:v>425</c:v>
                </c:pt>
                <c:pt idx="6">
                  <c:v>400</c:v>
                </c:pt>
                <c:pt idx="7">
                  <c:v>350</c:v>
                </c:pt>
                <c:pt idx="8">
                  <c:v>312.5</c:v>
                </c:pt>
                <c:pt idx="9">
                  <c:v>312.5</c:v>
                </c:pt>
                <c:pt idx="10">
                  <c:v>312.5</c:v>
                </c:pt>
                <c:pt idx="11">
                  <c:v>312.5</c:v>
                </c:pt>
                <c:pt idx="12">
                  <c:v>312.5</c:v>
                </c:pt>
                <c:pt idx="13">
                  <c:v>337.5</c:v>
                </c:pt>
                <c:pt idx="14">
                  <c:v>337.5</c:v>
                </c:pt>
                <c:pt idx="15">
                  <c:v>337.5</c:v>
                </c:pt>
                <c:pt idx="16">
                  <c:v>337.5</c:v>
                </c:pt>
                <c:pt idx="17">
                  <c:v>312.5</c:v>
                </c:pt>
                <c:pt idx="18">
                  <c:v>312.5</c:v>
                </c:pt>
                <c:pt idx="19">
                  <c:v>337.5</c:v>
                </c:pt>
              </c:numCache>
            </c:numRef>
          </c:val>
          <c:smooth val="0"/>
        </c:ser>
        <c:marker val="1"/>
        <c:axId val="17036834"/>
        <c:axId val="19113779"/>
      </c:lineChart>
      <c:dateAx>
        <c:axId val="17036834"/>
        <c:scaling>
          <c:orientation val="minMax"/>
        </c:scaling>
        <c:axPos val="b"/>
        <c:delete val="1"/>
        <c:majorTickMark val="out"/>
        <c:minorTickMark val="none"/>
        <c:tickLblPos val="nextTo"/>
        <c:crossAx val="19113779"/>
        <c:crosses val="autoZero"/>
        <c:auto val="0"/>
        <c:baseTimeUnit val="months"/>
        <c:majorUnit val="1"/>
        <c:majorTimeUnit val="days"/>
        <c:minorUnit val="1"/>
        <c:minorTimeUnit val="days"/>
        <c:noMultiLvlLbl val="0"/>
      </c:dateAx>
      <c:valAx>
        <c:axId val="19113779"/>
        <c:scaling>
          <c:orientation val="minMax"/>
          <c:max val="600"/>
          <c:min val="200"/>
        </c:scaling>
        <c:axPos val="l"/>
        <c:title>
          <c:tx>
            <c:rich>
              <a:bodyPr vert="horz" rot="-5400000" anchor="ctr"/>
              <a:lstStyle/>
              <a:p>
                <a:pPr algn="ctr">
                  <a:defRPr/>
                </a:pPr>
                <a:r>
                  <a:rPr lang="en-US" cap="none" sz="1000" b="1" i="0" u="none" baseline="0">
                    <a:solidFill>
                      <a:srgbClr val="000000"/>
                    </a:solidFill>
                  </a:rPr>
                  <a:t>$ / litro</a:t>
                </a:r>
              </a:p>
            </c:rich>
          </c:tx>
          <c:layout>
            <c:manualLayout>
              <c:xMode val="factor"/>
              <c:yMode val="factor"/>
              <c:x val="-0.0135"/>
              <c:y val="0.022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036834"/>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7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2 
</a:t>
            </a:r>
            <a:r>
              <a:rPr lang="en-US" cap="none" sz="1000" b="1" i="0" u="none" baseline="0">
                <a:solidFill>
                  <a:srgbClr val="000000"/>
                </a:solidFill>
              </a:rPr>
              <a:t>Chile. Valor de las exportaciones de vino con denominación de origen</a:t>
            </a:r>
          </a:p>
        </c:rich>
      </c:tx>
      <c:layout>
        <c:manualLayout>
          <c:xMode val="factor"/>
          <c:yMode val="factor"/>
          <c:x val="-0.00175"/>
          <c:y val="-0.0075"/>
        </c:manualLayout>
      </c:layout>
      <c:spPr>
        <a:noFill/>
        <a:ln w="3175">
          <a:noFill/>
        </a:ln>
      </c:spPr>
    </c:title>
    <c:plotArea>
      <c:layout>
        <c:manualLayout>
          <c:xMode val="edge"/>
          <c:yMode val="edge"/>
          <c:x val="0.0325"/>
          <c:y val="0.13525"/>
          <c:w val="0.91175"/>
          <c:h val="0.85075"/>
        </c:manualLayout>
      </c:layout>
      <c:lineChart>
        <c:grouping val="standard"/>
        <c:varyColors val="0"/>
        <c:ser>
          <c:idx val="0"/>
          <c:order val="0"/>
          <c:tx>
            <c:strRef>
              <c:f>'Gráficos_Vino_ DO'!$U$9</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 DO'!$V$4:$AG$4</c:f>
              <c:strCache/>
            </c:strRef>
          </c:cat>
          <c:val>
            <c:numRef>
              <c:f>'Gráficos_Vino_ DO'!$V$9:$AG$9</c:f>
              <c:numCache/>
            </c:numRef>
          </c:val>
          <c:smooth val="0"/>
        </c:ser>
        <c:ser>
          <c:idx val="1"/>
          <c:order val="1"/>
          <c:tx>
            <c:strRef>
              <c:f>'Gráficos_Vino_ DO'!$U$10</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 DO'!$V$4:$AG$4</c:f>
              <c:strCache/>
            </c:strRef>
          </c:cat>
          <c:val>
            <c:numRef>
              <c:f>'Gráficos_Vino_ DO'!$V$10:$AG$10</c:f>
              <c:numCache/>
            </c:numRef>
          </c:val>
          <c:smooth val="0"/>
        </c:ser>
        <c:ser>
          <c:idx val="2"/>
          <c:order val="2"/>
          <c:tx>
            <c:strRef>
              <c:f>'Gráficos_Vino_ DO'!$U$11</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 DO'!$V$4:$AG$4</c:f>
              <c:strCache/>
            </c:strRef>
          </c:cat>
          <c:val>
            <c:numRef>
              <c:f>'Gráficos_Vino_ DO'!$V$11:$AG$11</c:f>
              <c:numCache/>
            </c:numRef>
          </c:val>
          <c:smooth val="0"/>
        </c:ser>
        <c:ser>
          <c:idx val="3"/>
          <c:order val="3"/>
          <c:tx>
            <c:strRef>
              <c:f>'Gráficos_Vino_ DO'!$U$12</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 DO'!$V$4:$AG$4</c:f>
              <c:strCache/>
            </c:strRef>
          </c:cat>
          <c:val>
            <c:numRef>
              <c:f>'Gráficos_Vino_ DO'!$V$12:$AG$12</c:f>
              <c:numCache/>
            </c:numRef>
          </c:val>
          <c:smooth val="0"/>
        </c:ser>
        <c:marker val="1"/>
        <c:axId val="34115050"/>
        <c:axId val="38599995"/>
      </c:lineChart>
      <c:catAx>
        <c:axId val="34115050"/>
        <c:scaling>
          <c:orientation val="minMax"/>
        </c:scaling>
        <c:axPos val="b"/>
        <c:delete val="0"/>
        <c:numFmt formatCode="General" sourceLinked="1"/>
        <c:majorTickMark val="out"/>
        <c:minorTickMark val="none"/>
        <c:tickLblPos val="nextTo"/>
        <c:spPr>
          <a:ln w="3175">
            <a:solidFill>
              <a:srgbClr val="808080"/>
            </a:solidFill>
          </a:ln>
        </c:spPr>
        <c:crossAx val="38599995"/>
        <c:crosses val="autoZero"/>
        <c:auto val="1"/>
        <c:lblOffset val="100"/>
        <c:tickLblSkip val="1"/>
        <c:noMultiLvlLbl val="0"/>
      </c:catAx>
      <c:valAx>
        <c:axId val="38599995"/>
        <c:scaling>
          <c:orientation val="minMax"/>
          <c:min val="40"/>
        </c:scaling>
        <c:axPos val="l"/>
        <c:title>
          <c:tx>
            <c:rich>
              <a:bodyPr vert="horz" rot="-5400000" anchor="ctr"/>
              <a:lstStyle/>
              <a:p>
                <a:pPr algn="ctr">
                  <a:defRPr/>
                </a:pPr>
                <a:r>
                  <a:rPr lang="en-US" cap="none" sz="1000" b="1" i="0" u="none" baseline="0">
                    <a:solidFill>
                      <a:srgbClr val="000000"/>
                    </a:solidFill>
                  </a:rPr>
                  <a:t>Millones de dólares</a:t>
                </a:r>
              </a:p>
            </c:rich>
          </c:tx>
          <c:layout>
            <c:manualLayout>
              <c:xMode val="factor"/>
              <c:yMode val="factor"/>
              <c:x val="-0.007"/>
              <c:y val="-0.004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4115050"/>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3
</a:t>
            </a:r>
            <a:r>
              <a:rPr lang="en-US" cap="none" sz="1000" b="1" i="0" u="none" baseline="0">
                <a:solidFill>
                  <a:srgbClr val="000000"/>
                </a:solidFill>
              </a:rPr>
              <a:t>Precio medio de exportación de vino con denominación de origen (en dólares)</a:t>
            </a:r>
          </a:p>
        </c:rich>
      </c:tx>
      <c:layout>
        <c:manualLayout>
          <c:xMode val="factor"/>
          <c:yMode val="factor"/>
          <c:x val="-0.00175"/>
          <c:y val="-0.00775"/>
        </c:manualLayout>
      </c:layout>
      <c:spPr>
        <a:noFill/>
        <a:ln w="3175">
          <a:noFill/>
        </a:ln>
      </c:spPr>
    </c:title>
    <c:plotArea>
      <c:layout>
        <c:manualLayout>
          <c:xMode val="edge"/>
          <c:yMode val="edge"/>
          <c:x val="0.026"/>
          <c:y val="0.12"/>
          <c:w val="0.91825"/>
          <c:h val="0.856"/>
        </c:manualLayout>
      </c:layout>
      <c:lineChart>
        <c:grouping val="standard"/>
        <c:varyColors val="0"/>
        <c:ser>
          <c:idx val="0"/>
          <c:order val="0"/>
          <c:tx>
            <c:strRef>
              <c:f>'Gráficos_Vino_ DO'!$U$17</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 DO'!$V$16:$AG$16</c:f>
              <c:strCache/>
            </c:strRef>
          </c:cat>
          <c:val>
            <c:numRef>
              <c:f>'Gráficos_Vino_ DO'!$V$17:$AG$17</c:f>
              <c:numCache/>
            </c:numRef>
          </c:val>
          <c:smooth val="0"/>
        </c:ser>
        <c:ser>
          <c:idx val="1"/>
          <c:order val="1"/>
          <c:tx>
            <c:strRef>
              <c:f>'Gráficos_Vino_ DO'!$U$18</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 DO'!$V$16:$AG$16</c:f>
              <c:strCache/>
            </c:strRef>
          </c:cat>
          <c:val>
            <c:numRef>
              <c:f>'Gráficos_Vino_ DO'!$V$18:$AG$18</c:f>
              <c:numCache/>
            </c:numRef>
          </c:val>
          <c:smooth val="0"/>
        </c:ser>
        <c:ser>
          <c:idx val="2"/>
          <c:order val="2"/>
          <c:tx>
            <c:strRef>
              <c:f>'Gráficos_Vino_ DO'!$U$19</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 DO'!$V$16:$AG$16</c:f>
              <c:strCache/>
            </c:strRef>
          </c:cat>
          <c:val>
            <c:numRef>
              <c:f>'Gráficos_Vino_ DO'!$V$19:$AG$19</c:f>
              <c:numCache/>
            </c:numRef>
          </c:val>
          <c:smooth val="0"/>
        </c:ser>
        <c:ser>
          <c:idx val="3"/>
          <c:order val="3"/>
          <c:tx>
            <c:strRef>
              <c:f>'Gráficos_Vino_ DO'!$U$20</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 DO'!$V$16:$AG$16</c:f>
              <c:strCache/>
            </c:strRef>
          </c:cat>
          <c:val>
            <c:numRef>
              <c:f>'Gráficos_Vino_ DO'!$V$20:$AG$20</c:f>
              <c:numCache/>
            </c:numRef>
          </c:val>
          <c:smooth val="0"/>
        </c:ser>
        <c:marker val="1"/>
        <c:axId val="11855636"/>
        <c:axId val="39591861"/>
      </c:lineChart>
      <c:catAx>
        <c:axId val="11855636"/>
        <c:scaling>
          <c:orientation val="minMax"/>
        </c:scaling>
        <c:axPos val="b"/>
        <c:delete val="0"/>
        <c:numFmt formatCode="General" sourceLinked="1"/>
        <c:majorTickMark val="out"/>
        <c:minorTickMark val="none"/>
        <c:tickLblPos val="nextTo"/>
        <c:spPr>
          <a:ln w="3175">
            <a:solidFill>
              <a:srgbClr val="808080"/>
            </a:solidFill>
          </a:ln>
        </c:spPr>
        <c:crossAx val="39591861"/>
        <c:crosses val="autoZero"/>
        <c:auto val="1"/>
        <c:lblOffset val="100"/>
        <c:tickLblSkip val="1"/>
        <c:noMultiLvlLbl val="0"/>
      </c:catAx>
      <c:valAx>
        <c:axId val="39591861"/>
        <c:scaling>
          <c:orientation val="minMax"/>
          <c:min val="2.8"/>
        </c:scaling>
        <c:axPos val="l"/>
        <c:title>
          <c:tx>
            <c:rich>
              <a:bodyPr vert="horz" rot="-5400000" anchor="ctr"/>
              <a:lstStyle/>
              <a:p>
                <a:pPr algn="ctr">
                  <a:defRPr/>
                </a:pPr>
                <a:r>
                  <a:rPr lang="en-US" cap="none" sz="1000" b="1" i="0" u="none" baseline="0">
                    <a:solidFill>
                      <a:srgbClr val="000000"/>
                    </a:solidFill>
                  </a:rPr>
                  <a:t>US$ / litro</a:t>
                </a:r>
              </a:p>
            </c:rich>
          </c:tx>
          <c:layout>
            <c:manualLayout>
              <c:xMode val="factor"/>
              <c:yMode val="factor"/>
              <c:x val="-0.00825"/>
              <c:y val="-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855636"/>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4 
</a:t>
            </a:r>
            <a:r>
              <a:rPr lang="en-US" cap="none" sz="1000" b="1" i="0" u="none" baseline="0">
                <a:solidFill>
                  <a:srgbClr val="000000"/>
                </a:solidFill>
              </a:rPr>
              <a:t>Precio medio de exportación de vinos con denominación de origen (en pesos)</a:t>
            </a:r>
          </a:p>
        </c:rich>
      </c:tx>
      <c:layout>
        <c:manualLayout>
          <c:xMode val="factor"/>
          <c:yMode val="factor"/>
          <c:x val="-0.00175"/>
          <c:y val="-0.04"/>
        </c:manualLayout>
      </c:layout>
      <c:spPr>
        <a:noFill/>
        <a:ln w="3175">
          <a:noFill/>
        </a:ln>
      </c:spPr>
    </c:title>
    <c:plotArea>
      <c:layout>
        <c:manualLayout>
          <c:xMode val="edge"/>
          <c:yMode val="edge"/>
          <c:x val="0.026"/>
          <c:y val="0.123"/>
          <c:w val="0.874"/>
          <c:h val="0.85125"/>
        </c:manualLayout>
      </c:layout>
      <c:lineChart>
        <c:grouping val="standard"/>
        <c:varyColors val="0"/>
        <c:ser>
          <c:idx val="0"/>
          <c:order val="0"/>
          <c:tx>
            <c:strRef>
              <c:f>'Gráficos_Vino_ DO'!$U$25</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 DO'!$V$24:$AG$24</c:f>
              <c:strCache/>
            </c:strRef>
          </c:cat>
          <c:val>
            <c:numRef>
              <c:f>'Gráficos_Vino_ DO'!$V$25:$AG$25</c:f>
              <c:numCache/>
            </c:numRef>
          </c:val>
          <c:smooth val="0"/>
        </c:ser>
        <c:ser>
          <c:idx val="1"/>
          <c:order val="1"/>
          <c:tx>
            <c:strRef>
              <c:f>'Gráficos_Vino_ DO'!$U$26</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 DO'!$V$24:$AG$24</c:f>
              <c:strCache/>
            </c:strRef>
          </c:cat>
          <c:val>
            <c:numRef>
              <c:f>'Gráficos_Vino_ DO'!$V$26:$AG$26</c:f>
              <c:numCache/>
            </c:numRef>
          </c:val>
          <c:smooth val="0"/>
        </c:ser>
        <c:ser>
          <c:idx val="2"/>
          <c:order val="2"/>
          <c:tx>
            <c:strRef>
              <c:f>'Gráficos_Vino_ DO'!$U$27</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 DO'!$V$24:$AG$24</c:f>
              <c:strCache/>
            </c:strRef>
          </c:cat>
          <c:val>
            <c:numRef>
              <c:f>'Gráficos_Vino_ DO'!$V$27:$AG$27</c:f>
              <c:numCache/>
            </c:numRef>
          </c:val>
          <c:smooth val="0"/>
        </c:ser>
        <c:ser>
          <c:idx val="3"/>
          <c:order val="3"/>
          <c:tx>
            <c:strRef>
              <c:f>'Gráficos_Vino_ DO'!$U$28</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 DO'!$V$24:$AG$24</c:f>
              <c:strCache/>
            </c:strRef>
          </c:cat>
          <c:val>
            <c:numRef>
              <c:f>'Gráficos_Vino_ DO'!$V$28:$AG$28</c:f>
              <c:numCache/>
            </c:numRef>
          </c:val>
          <c:smooth val="0"/>
        </c:ser>
        <c:marker val="1"/>
        <c:axId val="20782430"/>
        <c:axId val="52824143"/>
      </c:lineChart>
      <c:catAx>
        <c:axId val="20782430"/>
        <c:scaling>
          <c:orientation val="minMax"/>
        </c:scaling>
        <c:axPos val="b"/>
        <c:delete val="0"/>
        <c:numFmt formatCode="General" sourceLinked="1"/>
        <c:majorTickMark val="out"/>
        <c:minorTickMark val="none"/>
        <c:tickLblPos val="nextTo"/>
        <c:spPr>
          <a:ln w="3175">
            <a:solidFill>
              <a:srgbClr val="808080"/>
            </a:solidFill>
          </a:ln>
        </c:spPr>
        <c:crossAx val="52824143"/>
        <c:crosses val="autoZero"/>
        <c:auto val="1"/>
        <c:lblOffset val="100"/>
        <c:tickLblSkip val="1"/>
        <c:noMultiLvlLbl val="0"/>
      </c:catAx>
      <c:valAx>
        <c:axId val="52824143"/>
        <c:scaling>
          <c:orientation val="minMax"/>
          <c:min val="1400"/>
        </c:scaling>
        <c:axPos val="l"/>
        <c:title>
          <c:tx>
            <c:rich>
              <a:bodyPr vert="horz" rot="-5400000" anchor="ctr"/>
              <a:lstStyle/>
              <a:p>
                <a:pPr algn="ctr">
                  <a:defRPr/>
                </a:pPr>
                <a:r>
                  <a:rPr lang="en-US" cap="none" sz="1000" b="1" i="0" u="none" baseline="0">
                    <a:solidFill>
                      <a:srgbClr val="000000"/>
                    </a:solidFill>
                  </a:rPr>
                  <a:t>$ / litro</a:t>
                </a:r>
              </a:p>
            </c:rich>
          </c:tx>
          <c:layout>
            <c:manualLayout>
              <c:xMode val="factor"/>
              <c:yMode val="factor"/>
              <c:x val="-0.012"/>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0782430"/>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5 
</a:t>
            </a:r>
            <a:r>
              <a:rPr lang="en-US" cap="none" sz="1000" b="1" i="0" u="none" baseline="0">
                <a:solidFill>
                  <a:srgbClr val="000000"/>
                </a:solidFill>
              </a:rPr>
              <a:t>Volumen de exportación de vino a granel </a:t>
            </a:r>
          </a:p>
        </c:rich>
      </c:tx>
      <c:layout>
        <c:manualLayout>
          <c:xMode val="factor"/>
          <c:yMode val="factor"/>
          <c:x val="-0.00325"/>
          <c:y val="-0.0105"/>
        </c:manualLayout>
      </c:layout>
      <c:spPr>
        <a:noFill/>
        <a:ln w="3175">
          <a:noFill/>
        </a:ln>
      </c:spPr>
    </c:title>
    <c:plotArea>
      <c:layout>
        <c:manualLayout>
          <c:xMode val="edge"/>
          <c:yMode val="edge"/>
          <c:x val="0.01"/>
          <c:y val="0.12375"/>
          <c:w val="0.9595"/>
          <c:h val="0.82725"/>
        </c:manualLayout>
      </c:layout>
      <c:lineChart>
        <c:grouping val="standard"/>
        <c:varyColors val="0"/>
        <c:ser>
          <c:idx val="0"/>
          <c:order val="0"/>
          <c:tx>
            <c:strRef>
              <c:f>Gráficos_Vino_Granel!$P$4</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Gráficos_Vino_Granel!$Q$3:$AB$3</c:f>
              <c:strCache/>
            </c:strRef>
          </c:cat>
          <c:val>
            <c:numRef>
              <c:f>Gráficos_Vino_Granel!$Q$4:$AB$4</c:f>
              <c:numCache/>
            </c:numRef>
          </c:val>
          <c:smooth val="0"/>
        </c:ser>
        <c:ser>
          <c:idx val="1"/>
          <c:order val="1"/>
          <c:tx>
            <c:strRef>
              <c:f>Gráficos_Vino_Granel!$P$5</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Gráficos_Vino_Granel!$Q$3:$AB$3</c:f>
              <c:strCache/>
            </c:strRef>
          </c:cat>
          <c:val>
            <c:numRef>
              <c:f>Gráficos_Vino_Granel!$Q$5:$AB$5</c:f>
              <c:numCache/>
            </c:numRef>
          </c:val>
          <c:smooth val="0"/>
        </c:ser>
        <c:ser>
          <c:idx val="2"/>
          <c:order val="2"/>
          <c:tx>
            <c:strRef>
              <c:f>Gráficos_Vino_Granel!$P$6</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Gráficos_Vino_Granel!$Q$3:$AB$3</c:f>
              <c:strCache/>
            </c:strRef>
          </c:cat>
          <c:val>
            <c:numRef>
              <c:f>Gráficos_Vino_Granel!$Q$6:$AB$6</c:f>
              <c:numCache/>
            </c:numRef>
          </c:val>
          <c:smooth val="0"/>
        </c:ser>
        <c:ser>
          <c:idx val="3"/>
          <c:order val="3"/>
          <c:tx>
            <c:strRef>
              <c:f>Gráficos_Vino_Granel!$P$7</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Gráficos_Vino_Granel!$Q$3:$AB$3</c:f>
              <c:strCache/>
            </c:strRef>
          </c:cat>
          <c:val>
            <c:numRef>
              <c:f>Gráficos_Vino_Granel!$Q$7:$AB$7</c:f>
              <c:numCache/>
            </c:numRef>
          </c:val>
          <c:smooth val="0"/>
        </c:ser>
        <c:marker val="1"/>
        <c:axId val="5655240"/>
        <c:axId val="50897161"/>
      </c:lineChart>
      <c:catAx>
        <c:axId val="5655240"/>
        <c:scaling>
          <c:orientation val="minMax"/>
        </c:scaling>
        <c:axPos val="b"/>
        <c:delete val="0"/>
        <c:numFmt formatCode="General" sourceLinked="1"/>
        <c:majorTickMark val="out"/>
        <c:minorTickMark val="none"/>
        <c:tickLblPos val="nextTo"/>
        <c:spPr>
          <a:ln w="3175">
            <a:solidFill>
              <a:srgbClr val="808080"/>
            </a:solidFill>
          </a:ln>
        </c:spPr>
        <c:crossAx val="50897161"/>
        <c:crosses val="autoZero"/>
        <c:auto val="1"/>
        <c:lblOffset val="100"/>
        <c:tickLblSkip val="1"/>
        <c:noMultiLvlLbl val="0"/>
      </c:catAx>
      <c:valAx>
        <c:axId val="50897161"/>
        <c:scaling>
          <c:orientation val="minMax"/>
          <c:min val="10"/>
        </c:scaling>
        <c:axPos val="l"/>
        <c:title>
          <c:tx>
            <c:rich>
              <a:bodyPr vert="horz" rot="-5400000" anchor="ctr"/>
              <a:lstStyle/>
              <a:p>
                <a:pPr algn="ctr">
                  <a:defRPr/>
                </a:pPr>
                <a:r>
                  <a:rPr lang="en-US" cap="none" sz="900" b="1" i="0" u="none" baseline="0">
                    <a:solidFill>
                      <a:srgbClr val="000000"/>
                    </a:solidFill>
                  </a:rPr>
                  <a:t>Millones</a:t>
                </a:r>
                <a:r>
                  <a:rPr lang="en-US" cap="none" sz="1000" b="0" i="0" u="none" baseline="0">
                    <a:solidFill>
                      <a:srgbClr val="000000"/>
                    </a:solidFill>
                  </a:rPr>
                  <a:t> </a:t>
                </a:r>
                <a:r>
                  <a:rPr lang="en-US" cap="none" sz="1000" b="1" i="0" u="none" baseline="0">
                    <a:solidFill>
                      <a:srgbClr val="000000"/>
                    </a:solidFill>
                  </a:rPr>
                  <a:t>de litros</a:t>
                </a:r>
              </a:p>
            </c:rich>
          </c:tx>
          <c:layout>
            <c:manualLayout>
              <c:xMode val="factor"/>
              <c:yMode val="factor"/>
              <c:x val="-0.0035"/>
              <c:y val="0.0062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655240"/>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6 
</a:t>
            </a:r>
            <a:r>
              <a:rPr lang="en-US" cap="none" sz="1000" b="1" i="0" u="none" baseline="0">
                <a:solidFill>
                  <a:srgbClr val="000000"/>
                </a:solidFill>
              </a:rPr>
              <a:t>Valor de las exportaciones de vino a granel </a:t>
            </a:r>
          </a:p>
        </c:rich>
      </c:tx>
      <c:layout>
        <c:manualLayout>
          <c:xMode val="factor"/>
          <c:yMode val="factor"/>
          <c:x val="-0.00325"/>
          <c:y val="-0.0105"/>
        </c:manualLayout>
      </c:layout>
      <c:spPr>
        <a:noFill/>
        <a:ln w="3175">
          <a:noFill/>
        </a:ln>
      </c:spPr>
    </c:title>
    <c:plotArea>
      <c:layout>
        <c:manualLayout>
          <c:xMode val="edge"/>
          <c:yMode val="edge"/>
          <c:x val="0.01925"/>
          <c:y val="0.1505"/>
          <c:w val="0.9215"/>
          <c:h val="0.85175"/>
        </c:manualLayout>
      </c:layout>
      <c:lineChart>
        <c:grouping val="standard"/>
        <c:varyColors val="0"/>
        <c:ser>
          <c:idx val="0"/>
          <c:order val="0"/>
          <c:tx>
            <c:strRef>
              <c:f>Gráficos_Vino_Granel!$P$8</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Gráficos_Vino_Granel!$Q$3:$AB$3</c:f>
              <c:strCache/>
            </c:strRef>
          </c:cat>
          <c:val>
            <c:numRef>
              <c:f>Gráficos_Vino_Granel!$Q$8:$AB$8</c:f>
              <c:numCache/>
            </c:numRef>
          </c:val>
          <c:smooth val="0"/>
        </c:ser>
        <c:ser>
          <c:idx val="1"/>
          <c:order val="1"/>
          <c:tx>
            <c:strRef>
              <c:f>Gráficos_Vino_Granel!$P$9</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Gráficos_Vino_Granel!$Q$3:$AB$3</c:f>
              <c:strCache/>
            </c:strRef>
          </c:cat>
          <c:val>
            <c:numRef>
              <c:f>Gráficos_Vino_Granel!$Q$9:$AB$9</c:f>
              <c:numCache/>
            </c:numRef>
          </c:val>
          <c:smooth val="0"/>
        </c:ser>
        <c:ser>
          <c:idx val="2"/>
          <c:order val="2"/>
          <c:tx>
            <c:strRef>
              <c:f>Gráficos_Vino_Granel!$P$10</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Gráficos_Vino_Granel!$Q$3:$AB$3</c:f>
              <c:strCache/>
            </c:strRef>
          </c:cat>
          <c:val>
            <c:numRef>
              <c:f>Gráficos_Vino_Granel!$Q$10:$AB$10</c:f>
              <c:numCache/>
            </c:numRef>
          </c:val>
          <c:smooth val="0"/>
        </c:ser>
        <c:ser>
          <c:idx val="3"/>
          <c:order val="3"/>
          <c:tx>
            <c:strRef>
              <c:f>Gráficos_Vino_Granel!$P$11</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Gráficos_Vino_Granel!$Q$3:$AB$3</c:f>
              <c:strCache/>
            </c:strRef>
          </c:cat>
          <c:val>
            <c:numRef>
              <c:f>Gráficos_Vino_Granel!$Q$11:$AB$11</c:f>
              <c:numCache/>
            </c:numRef>
          </c:val>
          <c:smooth val="0"/>
        </c:ser>
        <c:marker val="1"/>
        <c:axId val="55421266"/>
        <c:axId val="29029347"/>
      </c:lineChart>
      <c:catAx>
        <c:axId val="55421266"/>
        <c:scaling>
          <c:orientation val="minMax"/>
        </c:scaling>
        <c:axPos val="b"/>
        <c:delete val="0"/>
        <c:numFmt formatCode="General" sourceLinked="1"/>
        <c:majorTickMark val="out"/>
        <c:minorTickMark val="none"/>
        <c:tickLblPos val="nextTo"/>
        <c:spPr>
          <a:ln w="3175">
            <a:solidFill>
              <a:srgbClr val="808080"/>
            </a:solidFill>
          </a:ln>
        </c:spPr>
        <c:crossAx val="29029347"/>
        <c:crosses val="autoZero"/>
        <c:auto val="1"/>
        <c:lblOffset val="100"/>
        <c:tickLblSkip val="1"/>
        <c:noMultiLvlLbl val="0"/>
      </c:catAx>
      <c:valAx>
        <c:axId val="29029347"/>
        <c:scaling>
          <c:orientation val="minMax"/>
          <c:min val="10"/>
        </c:scaling>
        <c:axPos val="l"/>
        <c:title>
          <c:tx>
            <c:rich>
              <a:bodyPr vert="horz" rot="-5400000" anchor="ctr"/>
              <a:lstStyle/>
              <a:p>
                <a:pPr algn="ctr">
                  <a:defRPr/>
                </a:pPr>
                <a:r>
                  <a:rPr lang="en-US" cap="none" sz="900" b="1" i="0" u="none" baseline="0">
                    <a:solidFill>
                      <a:srgbClr val="000000"/>
                    </a:solidFill>
                  </a:rPr>
                  <a:t>Millones de dólares</a:t>
                </a:r>
              </a:p>
            </c:rich>
          </c:tx>
          <c:layout>
            <c:manualLayout>
              <c:xMode val="factor"/>
              <c:yMode val="factor"/>
              <c:x val="-0.004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5421266"/>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7  
</a:t>
            </a:r>
            <a:r>
              <a:rPr lang="en-US" cap="none" sz="1000" b="1" i="0" u="none" baseline="0">
                <a:solidFill>
                  <a:srgbClr val="000000"/>
                </a:solidFill>
              </a:rPr>
              <a:t>Precio medio de exportación de vino a granel (en dólares)</a:t>
            </a:r>
          </a:p>
        </c:rich>
      </c:tx>
      <c:layout>
        <c:manualLayout>
          <c:xMode val="factor"/>
          <c:yMode val="factor"/>
          <c:x val="-0.00325"/>
          <c:y val="-0.01075"/>
        </c:manualLayout>
      </c:layout>
      <c:spPr>
        <a:noFill/>
        <a:ln w="3175">
          <a:noFill/>
        </a:ln>
      </c:spPr>
    </c:title>
    <c:plotArea>
      <c:layout>
        <c:manualLayout>
          <c:xMode val="edge"/>
          <c:yMode val="edge"/>
          <c:x val="0.01925"/>
          <c:y val="0.153"/>
          <c:w val="0.928"/>
          <c:h val="0.834"/>
        </c:manualLayout>
      </c:layout>
      <c:lineChart>
        <c:grouping val="standard"/>
        <c:varyColors val="0"/>
        <c:ser>
          <c:idx val="0"/>
          <c:order val="0"/>
          <c:tx>
            <c:strRef>
              <c:f>Gráficos_Vino_Granel!$P$16</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Gráficos_Vino_Granel!$Q$15:$AB$15</c:f>
              <c:strCache/>
            </c:strRef>
          </c:cat>
          <c:val>
            <c:numRef>
              <c:f>Gráficos_Vino_Granel!$Q$16:$AB$16</c:f>
              <c:numCache/>
            </c:numRef>
          </c:val>
          <c:smooth val="0"/>
        </c:ser>
        <c:ser>
          <c:idx val="1"/>
          <c:order val="1"/>
          <c:tx>
            <c:strRef>
              <c:f>Gráficos_Vino_Granel!$P$17</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Gráficos_Vino_Granel!$Q$15:$AB$15</c:f>
              <c:strCache/>
            </c:strRef>
          </c:cat>
          <c:val>
            <c:numRef>
              <c:f>Gráficos_Vino_Granel!$Q$17:$AB$17</c:f>
              <c:numCache/>
            </c:numRef>
          </c:val>
          <c:smooth val="0"/>
        </c:ser>
        <c:ser>
          <c:idx val="2"/>
          <c:order val="2"/>
          <c:tx>
            <c:strRef>
              <c:f>Gráficos_Vino_Granel!$P$18</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Gráficos_Vino_Granel!$Q$15:$AB$15</c:f>
              <c:strCache/>
            </c:strRef>
          </c:cat>
          <c:val>
            <c:numRef>
              <c:f>Gráficos_Vino_Granel!$Q$18:$AB$18</c:f>
              <c:numCache/>
            </c:numRef>
          </c:val>
          <c:smooth val="0"/>
        </c:ser>
        <c:ser>
          <c:idx val="3"/>
          <c:order val="3"/>
          <c:tx>
            <c:strRef>
              <c:f>Gráficos_Vino_Granel!$P$19</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Gráficos_Vino_Granel!$Q$15:$AB$15</c:f>
              <c:strCache/>
            </c:strRef>
          </c:cat>
          <c:val>
            <c:numRef>
              <c:f>Gráficos_Vino_Granel!$Q$19:$AB$19</c:f>
              <c:numCache/>
            </c:numRef>
          </c:val>
          <c:smooth val="0"/>
        </c:ser>
        <c:marker val="1"/>
        <c:axId val="59937532"/>
        <c:axId val="2566877"/>
      </c:lineChart>
      <c:catAx>
        <c:axId val="59937532"/>
        <c:scaling>
          <c:orientation val="minMax"/>
        </c:scaling>
        <c:axPos val="b"/>
        <c:delete val="0"/>
        <c:numFmt formatCode="General" sourceLinked="1"/>
        <c:majorTickMark val="out"/>
        <c:minorTickMark val="none"/>
        <c:tickLblPos val="nextTo"/>
        <c:spPr>
          <a:ln w="3175">
            <a:solidFill>
              <a:srgbClr val="808080"/>
            </a:solidFill>
          </a:ln>
        </c:spPr>
        <c:crossAx val="2566877"/>
        <c:crosses val="autoZero"/>
        <c:auto val="1"/>
        <c:lblOffset val="100"/>
        <c:tickLblSkip val="1"/>
        <c:noMultiLvlLbl val="0"/>
      </c:catAx>
      <c:valAx>
        <c:axId val="2566877"/>
        <c:scaling>
          <c:orientation val="minMax"/>
          <c:min val="0.5"/>
        </c:scaling>
        <c:axPos val="l"/>
        <c:title>
          <c:tx>
            <c:rich>
              <a:bodyPr vert="horz" rot="-5400000" anchor="ctr"/>
              <a:lstStyle/>
              <a:p>
                <a:pPr algn="ctr">
                  <a:defRPr/>
                </a:pPr>
                <a:r>
                  <a:rPr lang="en-US" cap="none" sz="1000" b="1" i="0" u="none" baseline="0">
                    <a:solidFill>
                      <a:srgbClr val="000000"/>
                    </a:solidFill>
                  </a:rPr>
                  <a:t>US$ / litro</a:t>
                </a:r>
              </a:p>
            </c:rich>
          </c:tx>
          <c:layout>
            <c:manualLayout>
              <c:xMode val="factor"/>
              <c:yMode val="factor"/>
              <c:x val="-0.008"/>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937532"/>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8 
</a:t>
            </a:r>
            <a:r>
              <a:rPr lang="en-US" cap="none" sz="1000" b="1" i="0" u="none" baseline="0">
                <a:solidFill>
                  <a:srgbClr val="000000"/>
                </a:solidFill>
              </a:rPr>
              <a:t>Precio medio de exportación de vino a granel  (en pesos)</a:t>
            </a:r>
          </a:p>
        </c:rich>
      </c:tx>
      <c:layout>
        <c:manualLayout>
          <c:xMode val="factor"/>
          <c:yMode val="factor"/>
          <c:x val="-0.00175"/>
          <c:y val="-0.01075"/>
        </c:manualLayout>
      </c:layout>
      <c:spPr>
        <a:noFill/>
        <a:ln w="3175">
          <a:noFill/>
        </a:ln>
      </c:spPr>
    </c:title>
    <c:plotArea>
      <c:layout>
        <c:manualLayout>
          <c:xMode val="edge"/>
          <c:yMode val="edge"/>
          <c:x val="0.01925"/>
          <c:y val="0.15425"/>
          <c:w val="0.915"/>
          <c:h val="0.8055"/>
        </c:manualLayout>
      </c:layout>
      <c:lineChart>
        <c:grouping val="standard"/>
        <c:varyColors val="0"/>
        <c:ser>
          <c:idx val="0"/>
          <c:order val="0"/>
          <c:tx>
            <c:strRef>
              <c:f>Gráficos_Vino_Granel!$P$23</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Gráficos_Vino_Granel!$Q$22:$AB$22</c:f>
              <c:strCache/>
            </c:strRef>
          </c:cat>
          <c:val>
            <c:numRef>
              <c:f>Gráficos_Vino_Granel!$Q$23:$AB$23</c:f>
              <c:numCache/>
            </c:numRef>
          </c:val>
          <c:smooth val="0"/>
        </c:ser>
        <c:ser>
          <c:idx val="1"/>
          <c:order val="1"/>
          <c:tx>
            <c:strRef>
              <c:f>Gráficos_Vino_Granel!$P$24</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Gráficos_Vino_Granel!$Q$22:$AB$22</c:f>
              <c:strCache/>
            </c:strRef>
          </c:cat>
          <c:val>
            <c:numRef>
              <c:f>Gráficos_Vino_Granel!$Q$24:$AB$24</c:f>
              <c:numCache/>
            </c:numRef>
          </c:val>
          <c:smooth val="0"/>
        </c:ser>
        <c:ser>
          <c:idx val="2"/>
          <c:order val="2"/>
          <c:tx>
            <c:strRef>
              <c:f>Gráficos_Vino_Granel!$P$25</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Gráficos_Vino_Granel!$Q$22:$AB$22</c:f>
              <c:strCache/>
            </c:strRef>
          </c:cat>
          <c:val>
            <c:numRef>
              <c:f>Gráficos_Vino_Granel!$Q$25:$AB$25</c:f>
              <c:numCache/>
            </c:numRef>
          </c:val>
          <c:smooth val="0"/>
        </c:ser>
        <c:ser>
          <c:idx val="3"/>
          <c:order val="3"/>
          <c:tx>
            <c:strRef>
              <c:f>Gráficos_Vino_Granel!$P$26</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Gráficos_Vino_Granel!$Q$22:$AB$22</c:f>
              <c:strCache/>
            </c:strRef>
          </c:cat>
          <c:val>
            <c:numRef>
              <c:f>Gráficos_Vino_Granel!$Q$26:$AB$26</c:f>
              <c:numCache/>
            </c:numRef>
          </c:val>
          <c:smooth val="0"/>
        </c:ser>
        <c:marker val="1"/>
        <c:axId val="23101894"/>
        <c:axId val="6590455"/>
      </c:lineChart>
      <c:catAx>
        <c:axId val="23101894"/>
        <c:scaling>
          <c:orientation val="minMax"/>
        </c:scaling>
        <c:axPos val="b"/>
        <c:delete val="0"/>
        <c:numFmt formatCode="General" sourceLinked="1"/>
        <c:majorTickMark val="out"/>
        <c:minorTickMark val="none"/>
        <c:tickLblPos val="nextTo"/>
        <c:spPr>
          <a:ln w="3175">
            <a:solidFill>
              <a:srgbClr val="808080"/>
            </a:solidFill>
          </a:ln>
        </c:spPr>
        <c:crossAx val="6590455"/>
        <c:crosses val="autoZero"/>
        <c:auto val="1"/>
        <c:lblOffset val="100"/>
        <c:tickLblSkip val="1"/>
        <c:noMultiLvlLbl val="0"/>
      </c:catAx>
      <c:valAx>
        <c:axId val="6590455"/>
        <c:scaling>
          <c:orientation val="minMax"/>
          <c:min val="250"/>
        </c:scaling>
        <c:axPos val="l"/>
        <c:title>
          <c:tx>
            <c:rich>
              <a:bodyPr vert="horz" rot="-5400000" anchor="ctr"/>
              <a:lstStyle/>
              <a:p>
                <a:pPr algn="ctr">
                  <a:defRPr/>
                </a:pPr>
                <a:r>
                  <a:rPr lang="en-US" cap="none" sz="1000" b="1" i="0" u="none" baseline="0">
                    <a:solidFill>
                      <a:srgbClr val="000000"/>
                    </a:solidFill>
                  </a:rPr>
                  <a:t>$ / litro</a:t>
                </a:r>
              </a:p>
            </c:rich>
          </c:tx>
          <c:layout>
            <c:manualLayout>
              <c:xMode val="factor"/>
              <c:yMode val="factor"/>
              <c:x val="-0.006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3101894"/>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9 
</a:t>
            </a:r>
            <a:r>
              <a:rPr lang="en-US" cap="none" sz="1000" b="1" i="0" u="none" baseline="0">
                <a:solidFill>
                  <a:srgbClr val="000000"/>
                </a:solidFill>
              </a:rPr>
              <a:t>Volumen de exportación de vino espumoso</a:t>
            </a:r>
          </a:p>
        </c:rich>
      </c:tx>
      <c:layout>
        <c:manualLayout>
          <c:xMode val="factor"/>
          <c:yMode val="factor"/>
          <c:x val="-0.00175"/>
          <c:y val="-0.0105"/>
        </c:manualLayout>
      </c:layout>
      <c:spPr>
        <a:noFill/>
        <a:ln w="3175">
          <a:noFill/>
        </a:ln>
      </c:spPr>
    </c:title>
    <c:plotArea>
      <c:layout>
        <c:manualLayout>
          <c:xMode val="edge"/>
          <c:yMode val="edge"/>
          <c:x val="0.0195"/>
          <c:y val="0.122"/>
          <c:w val="0.88675"/>
          <c:h val="0.8525"/>
        </c:manualLayout>
      </c:layout>
      <c:lineChart>
        <c:grouping val="standard"/>
        <c:varyColors val="0"/>
        <c:ser>
          <c:idx val="0"/>
          <c:order val="0"/>
          <c:tx>
            <c:strRef>
              <c:f>Gráficos_Vino_espumoso!$S$5</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Gráficos_Vino_espumoso!$T$4:$AE$4</c:f>
              <c:strCache/>
            </c:strRef>
          </c:cat>
          <c:val>
            <c:numRef>
              <c:f>Gráficos_Vino_espumoso!$T$5:$AE$5</c:f>
              <c:numCache/>
            </c:numRef>
          </c:val>
          <c:smooth val="0"/>
        </c:ser>
        <c:ser>
          <c:idx val="1"/>
          <c:order val="1"/>
          <c:tx>
            <c:strRef>
              <c:f>Gráficos_Vino_espumoso!$S$6</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Gráficos_Vino_espumoso!$T$4:$AE$4</c:f>
              <c:strCache/>
            </c:strRef>
          </c:cat>
          <c:val>
            <c:numRef>
              <c:f>Gráficos_Vino_espumoso!$T$6:$AE$6</c:f>
              <c:numCache/>
            </c:numRef>
          </c:val>
          <c:smooth val="0"/>
        </c:ser>
        <c:ser>
          <c:idx val="2"/>
          <c:order val="2"/>
          <c:tx>
            <c:strRef>
              <c:f>Gráficos_Vino_espumoso!$S$7</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Gráficos_Vino_espumoso!$T$4:$AE$4</c:f>
              <c:strCache/>
            </c:strRef>
          </c:cat>
          <c:val>
            <c:numRef>
              <c:f>Gráficos_Vino_espumoso!$T$7:$AE$7</c:f>
              <c:numCache/>
            </c:numRef>
          </c:val>
          <c:smooth val="0"/>
        </c:ser>
        <c:ser>
          <c:idx val="3"/>
          <c:order val="3"/>
          <c:tx>
            <c:strRef>
              <c:f>Gráficos_Vino_espumoso!$S$8</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Gráficos_Vino_espumoso!$T$4:$AE$4</c:f>
              <c:strCache/>
            </c:strRef>
          </c:cat>
          <c:val>
            <c:numRef>
              <c:f>Gráficos_Vino_espumoso!$T$8:$AE$8</c:f>
              <c:numCache/>
            </c:numRef>
          </c:val>
          <c:smooth val="0"/>
        </c:ser>
        <c:marker val="1"/>
        <c:axId val="59314096"/>
        <c:axId val="64064817"/>
      </c:lineChart>
      <c:catAx>
        <c:axId val="59314096"/>
        <c:scaling>
          <c:orientation val="minMax"/>
        </c:scaling>
        <c:axPos val="b"/>
        <c:delete val="0"/>
        <c:numFmt formatCode="General" sourceLinked="1"/>
        <c:majorTickMark val="out"/>
        <c:minorTickMark val="none"/>
        <c:tickLblPos val="nextTo"/>
        <c:spPr>
          <a:ln w="3175">
            <a:solidFill>
              <a:srgbClr val="808080"/>
            </a:solidFill>
          </a:ln>
        </c:spPr>
        <c:crossAx val="64064817"/>
        <c:crosses val="autoZero"/>
        <c:auto val="1"/>
        <c:lblOffset val="100"/>
        <c:tickLblSkip val="1"/>
        <c:noMultiLvlLbl val="0"/>
      </c:catAx>
      <c:valAx>
        <c:axId val="64064817"/>
        <c:scaling>
          <c:orientation val="minMax"/>
        </c:scaling>
        <c:axPos val="l"/>
        <c:title>
          <c:tx>
            <c:rich>
              <a:bodyPr vert="horz" rot="-5400000" anchor="ctr"/>
              <a:lstStyle/>
              <a:p>
                <a:pPr algn="ctr">
                  <a:defRPr/>
                </a:pPr>
                <a:r>
                  <a:rPr lang="en-US" cap="none" sz="1000" b="1" i="0" u="none" baseline="0">
                    <a:solidFill>
                      <a:srgbClr val="000000"/>
                    </a:solidFill>
                  </a:rPr>
                  <a:t>Miles de litros</a:t>
                </a:r>
              </a:p>
            </c:rich>
          </c:tx>
          <c:layout>
            <c:manualLayout>
              <c:xMode val="factor"/>
              <c:yMode val="factor"/>
              <c:x val="-0.006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9314096"/>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1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15.xml.rels><?xml version="1.0" encoding="utf-8" standalone="yes"?><Relationships xmlns="http://schemas.openxmlformats.org/package/2006/relationships"><Relationship Id="rId1" Type="http://schemas.openxmlformats.org/officeDocument/2006/relationships/image" Target="../media/image5.png" /></Relationships>
</file>

<file path=xl/drawings/_rels/drawing16.xml.rels><?xml version="1.0" encoding="utf-8" standalone="yes"?><Relationships xmlns="http://schemas.openxmlformats.org/package/2006/relationships"><Relationship Id="rId1" Type="http://schemas.openxmlformats.org/officeDocument/2006/relationships/image" Target="../media/image5.png" /></Relationships>
</file>

<file path=xl/drawings/_rels/drawing19.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5.png" /></Relationships>
</file>

<file path=xl/drawings/_rels/drawing8.xml.rels><?xml version="1.0" encoding="utf-8" standalone="yes"?><Relationships xmlns="http://schemas.openxmlformats.org/package/2006/relationships"><Relationship Id="rId1" Type="http://schemas.openxmlformats.org/officeDocument/2006/relationships/image" Target="../media/image5.png" /></Relationships>
</file>

<file path=xl/drawings/_rels/drawing9.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114300</xdr:rowOff>
    </xdr:from>
    <xdr:to>
      <xdr:col>2</xdr:col>
      <xdr:colOff>371475</xdr:colOff>
      <xdr:row>8</xdr:row>
      <xdr:rowOff>123825</xdr:rowOff>
    </xdr:to>
    <xdr:pic>
      <xdr:nvPicPr>
        <xdr:cNvPr id="1" name="Picture 2" descr="LOGO_ODEPA"/>
        <xdr:cNvPicPr preferRelativeResize="1">
          <a:picLocks noChangeAspect="1"/>
        </xdr:cNvPicPr>
      </xdr:nvPicPr>
      <xdr:blipFill>
        <a:blip r:embed="rId1"/>
        <a:stretch>
          <a:fillRect/>
        </a:stretch>
      </xdr:blipFill>
      <xdr:spPr>
        <a:xfrm>
          <a:off x="66675" y="114300"/>
          <a:ext cx="1733550" cy="1581150"/>
        </a:xfrm>
        <a:prstGeom prst="rect">
          <a:avLst/>
        </a:prstGeom>
        <a:noFill/>
        <a:ln w="9525" cmpd="sng">
          <a:noFill/>
        </a:ln>
      </xdr:spPr>
    </xdr:pic>
    <xdr:clientData/>
  </xdr:twoCellAnchor>
  <xdr:twoCellAnchor>
    <xdr:from>
      <xdr:col>0</xdr:col>
      <xdr:colOff>0</xdr:colOff>
      <xdr:row>40</xdr:row>
      <xdr:rowOff>66675</xdr:rowOff>
    </xdr:from>
    <xdr:to>
      <xdr:col>2</xdr:col>
      <xdr:colOff>419100</xdr:colOff>
      <xdr:row>40</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8096250"/>
          <a:ext cx="1847850" cy="114300"/>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123825</xdr:rowOff>
    </xdr:to>
    <xdr:pic>
      <xdr:nvPicPr>
        <xdr:cNvPr id="3" name="Picture 41" descr="pie"/>
        <xdr:cNvPicPr preferRelativeResize="1">
          <a:picLocks noChangeAspect="1"/>
        </xdr:cNvPicPr>
      </xdr:nvPicPr>
      <xdr:blipFill>
        <a:blip r:embed="rId3"/>
        <a:stretch>
          <a:fillRect/>
        </a:stretch>
      </xdr:blipFill>
      <xdr:spPr>
        <a:xfrm>
          <a:off x="0" y="16430625"/>
          <a:ext cx="1143000" cy="66675"/>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0.959</cdr:y>
    </cdr:from>
    <cdr:to>
      <cdr:x>0.7545</cdr:x>
      <cdr:y>1</cdr:y>
    </cdr:to>
    <cdr:sp>
      <cdr:nvSpPr>
        <cdr:cNvPr id="1" name="1 CuadroTexto"/>
        <cdr:cNvSpPr txBox="1">
          <a:spLocks noChangeArrowheads="1"/>
        </cdr:cNvSpPr>
      </cdr:nvSpPr>
      <cdr:spPr>
        <a:xfrm>
          <a:off x="38100" y="2695575"/>
          <a:ext cx="4333875" cy="17145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0.952</cdr:y>
    </cdr:from>
    <cdr:to>
      <cdr:x>0.73325</cdr:x>
      <cdr:y>1</cdr:y>
    </cdr:to>
    <cdr:sp>
      <cdr:nvSpPr>
        <cdr:cNvPr id="1" name="1 CuadroTexto"/>
        <cdr:cNvSpPr txBox="1">
          <a:spLocks noChangeArrowheads="1"/>
        </cdr:cNvSpPr>
      </cdr:nvSpPr>
      <cdr:spPr>
        <a:xfrm>
          <a:off x="-47624" y="2676525"/>
          <a:ext cx="4333875"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0.944</cdr:y>
    </cdr:from>
    <cdr:to>
      <cdr:x>0.73075</cdr:x>
      <cdr:y>1</cdr:y>
    </cdr:to>
    <cdr:sp>
      <cdr:nvSpPr>
        <cdr:cNvPr id="1" name="1 CuadroTexto"/>
        <cdr:cNvSpPr txBox="1">
          <a:spLocks noChangeArrowheads="1"/>
        </cdr:cNvSpPr>
      </cdr:nvSpPr>
      <cdr:spPr>
        <a:xfrm>
          <a:off x="-47624" y="2609850"/>
          <a:ext cx="4333875"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0.92925</cdr:y>
    </cdr:from>
    <cdr:to>
      <cdr:x>0.73075</cdr:x>
      <cdr:y>0.9975</cdr:y>
    </cdr:to>
    <cdr:sp>
      <cdr:nvSpPr>
        <cdr:cNvPr id="1" name="1 CuadroTexto"/>
        <cdr:cNvSpPr txBox="1">
          <a:spLocks noChangeArrowheads="1"/>
        </cdr:cNvSpPr>
      </cdr:nvSpPr>
      <cdr:spPr>
        <a:xfrm>
          <a:off x="-47624" y="2552700"/>
          <a:ext cx="4333875"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95250</xdr:rowOff>
    </xdr:from>
    <xdr:to>
      <xdr:col>6</xdr:col>
      <xdr:colOff>809625</xdr:colOff>
      <xdr:row>16</xdr:row>
      <xdr:rowOff>19050</xdr:rowOff>
    </xdr:to>
    <xdr:graphicFrame>
      <xdr:nvGraphicFramePr>
        <xdr:cNvPr id="1" name="4 Gráfico"/>
        <xdr:cNvGraphicFramePr/>
      </xdr:nvGraphicFramePr>
      <xdr:xfrm>
        <a:off x="38100" y="95250"/>
        <a:ext cx="5800725" cy="28194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17</xdr:row>
      <xdr:rowOff>9525</xdr:rowOff>
    </xdr:from>
    <xdr:to>
      <xdr:col>7</xdr:col>
      <xdr:colOff>9525</xdr:colOff>
      <xdr:row>32</xdr:row>
      <xdr:rowOff>114300</xdr:rowOff>
    </xdr:to>
    <xdr:graphicFrame>
      <xdr:nvGraphicFramePr>
        <xdr:cNvPr id="2" name="6 Gráfico"/>
        <xdr:cNvGraphicFramePr/>
      </xdr:nvGraphicFramePr>
      <xdr:xfrm>
        <a:off x="38100" y="3086100"/>
        <a:ext cx="5838825" cy="2819400"/>
      </xdr:xfrm>
      <a:graphic>
        <a:graphicData uri="http://schemas.openxmlformats.org/drawingml/2006/chart">
          <c:chart xmlns:c="http://schemas.openxmlformats.org/drawingml/2006/chart" r:id="rId2"/>
        </a:graphicData>
      </a:graphic>
    </xdr:graphicFrame>
    <xdr:clientData/>
  </xdr:twoCellAnchor>
  <xdr:twoCellAnchor>
    <xdr:from>
      <xdr:col>0</xdr:col>
      <xdr:colOff>38100</xdr:colOff>
      <xdr:row>33</xdr:row>
      <xdr:rowOff>95250</xdr:rowOff>
    </xdr:from>
    <xdr:to>
      <xdr:col>7</xdr:col>
      <xdr:colOff>28575</xdr:colOff>
      <xdr:row>48</xdr:row>
      <xdr:rowOff>152400</xdr:rowOff>
    </xdr:to>
    <xdr:graphicFrame>
      <xdr:nvGraphicFramePr>
        <xdr:cNvPr id="3" name="11 Gráfico"/>
        <xdr:cNvGraphicFramePr/>
      </xdr:nvGraphicFramePr>
      <xdr:xfrm>
        <a:off x="38100" y="6067425"/>
        <a:ext cx="5857875" cy="2771775"/>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49</xdr:row>
      <xdr:rowOff>123825</xdr:rowOff>
    </xdr:from>
    <xdr:to>
      <xdr:col>7</xdr:col>
      <xdr:colOff>28575</xdr:colOff>
      <xdr:row>64</xdr:row>
      <xdr:rowOff>152400</xdr:rowOff>
    </xdr:to>
    <xdr:graphicFrame>
      <xdr:nvGraphicFramePr>
        <xdr:cNvPr id="4" name="13 Gráfico"/>
        <xdr:cNvGraphicFramePr/>
      </xdr:nvGraphicFramePr>
      <xdr:xfrm>
        <a:off x="38100" y="8991600"/>
        <a:ext cx="5857875" cy="2752725"/>
      </xdr:xfrm>
      <a:graphic>
        <a:graphicData uri="http://schemas.openxmlformats.org/drawingml/2006/chart">
          <c:chart xmlns:c="http://schemas.openxmlformats.org/drawingml/2006/chart" r:id="rId4"/>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-0.0185</cdr:y>
    </cdr:from>
    <cdr:to>
      <cdr:x>-0.0045</cdr:x>
      <cdr:y>-0.0095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-0.0185</cdr:y>
    </cdr:from>
    <cdr:to>
      <cdr:x>-0.0045</cdr:x>
      <cdr:y>-0.0095</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0.94175</cdr:y>
    </cdr:from>
    <cdr:to>
      <cdr:x>0.74075</cdr:x>
      <cdr:y>1</cdr:y>
    </cdr:to>
    <cdr:sp>
      <cdr:nvSpPr>
        <cdr:cNvPr id="3" name="1 CuadroTexto"/>
        <cdr:cNvSpPr txBox="1">
          <a:spLocks noChangeArrowheads="1"/>
        </cdr:cNvSpPr>
      </cdr:nvSpPr>
      <cdr:spPr>
        <a:xfrm>
          <a:off x="-47624" y="2657475"/>
          <a:ext cx="4333875"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-0.018</cdr:y>
    </cdr:from>
    <cdr:to>
      <cdr:x>-0.0045</cdr:x>
      <cdr:y>-0.00925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-0.018</cdr:y>
    </cdr:from>
    <cdr:to>
      <cdr:x>-0.0045</cdr:x>
      <cdr:y>-0.00925</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0.94125</cdr:y>
    </cdr:from>
    <cdr:to>
      <cdr:x>0.7405</cdr:x>
      <cdr:y>1</cdr:y>
    </cdr:to>
    <cdr:sp>
      <cdr:nvSpPr>
        <cdr:cNvPr id="3" name="1 CuadroTexto"/>
        <cdr:cNvSpPr txBox="1">
          <a:spLocks noChangeArrowheads="1"/>
        </cdr:cNvSpPr>
      </cdr:nvSpPr>
      <cdr:spPr>
        <a:xfrm>
          <a:off x="-47624" y="2714625"/>
          <a:ext cx="4362450"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 con información del Servicio Nacional de Aduanas.</a:t>
          </a:r>
          <a:r>
            <a:rPr lang="en-US" cap="none" sz="800" b="0" i="0" u="none" baseline="0">
              <a:solidFill>
                <a:srgbClr val="000000"/>
              </a:solidFill>
              <a:latin typeface="Calibri"/>
              <a:ea typeface="Calibri"/>
              <a:cs typeface="Calibri"/>
            </a:rPr>
            <a:t>
</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0.9495</cdr:y>
    </cdr:from>
    <cdr:to>
      <cdr:x>0.73575</cdr:x>
      <cdr:y>1</cdr:y>
    </cdr:to>
    <cdr:sp>
      <cdr:nvSpPr>
        <cdr:cNvPr id="1" name="1 CuadroTexto"/>
        <cdr:cNvSpPr txBox="1">
          <a:spLocks noChangeArrowheads="1"/>
        </cdr:cNvSpPr>
      </cdr:nvSpPr>
      <cdr:spPr>
        <a:xfrm>
          <a:off x="-47624" y="2628900"/>
          <a:ext cx="4362450"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0.95725</cdr:y>
    </cdr:from>
    <cdr:to>
      <cdr:x>0.73775</cdr:x>
      <cdr:y>1</cdr:y>
    </cdr:to>
    <cdr:sp>
      <cdr:nvSpPr>
        <cdr:cNvPr id="1" name="1 CuadroTexto"/>
        <cdr:cNvSpPr txBox="1">
          <a:spLocks noChangeArrowheads="1"/>
        </cdr:cNvSpPr>
      </cdr:nvSpPr>
      <cdr:spPr>
        <a:xfrm>
          <a:off x="-47624" y="2590800"/>
          <a:ext cx="4362450" cy="17145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6</xdr:col>
      <xdr:colOff>809625</xdr:colOff>
      <xdr:row>15</xdr:row>
      <xdr:rowOff>171450</xdr:rowOff>
    </xdr:to>
    <xdr:graphicFrame>
      <xdr:nvGraphicFramePr>
        <xdr:cNvPr id="1" name="7 Gráfico"/>
        <xdr:cNvGraphicFramePr/>
      </xdr:nvGraphicFramePr>
      <xdr:xfrm>
        <a:off x="57150" y="57150"/>
        <a:ext cx="5781675" cy="2828925"/>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17</xdr:row>
      <xdr:rowOff>19050</xdr:rowOff>
    </xdr:from>
    <xdr:to>
      <xdr:col>7</xdr:col>
      <xdr:colOff>9525</xdr:colOff>
      <xdr:row>33</xdr:row>
      <xdr:rowOff>9525</xdr:rowOff>
    </xdr:to>
    <xdr:graphicFrame>
      <xdr:nvGraphicFramePr>
        <xdr:cNvPr id="2" name="8 Gráfico"/>
        <xdr:cNvGraphicFramePr/>
      </xdr:nvGraphicFramePr>
      <xdr:xfrm>
        <a:off x="57150" y="3095625"/>
        <a:ext cx="5819775" cy="2886075"/>
      </xdr:xfrm>
      <a:graphic>
        <a:graphicData uri="http://schemas.openxmlformats.org/drawingml/2006/chart">
          <c:chart xmlns:c="http://schemas.openxmlformats.org/drawingml/2006/chart" r:id="rId2"/>
        </a:graphicData>
      </a:graphic>
    </xdr:graphicFrame>
    <xdr:clientData/>
  </xdr:twoCellAnchor>
  <xdr:twoCellAnchor>
    <xdr:from>
      <xdr:col>0</xdr:col>
      <xdr:colOff>38100</xdr:colOff>
      <xdr:row>34</xdr:row>
      <xdr:rowOff>38100</xdr:rowOff>
    </xdr:from>
    <xdr:to>
      <xdr:col>7</xdr:col>
      <xdr:colOff>28575</xdr:colOff>
      <xdr:row>49</xdr:row>
      <xdr:rowOff>85725</xdr:rowOff>
    </xdr:to>
    <xdr:graphicFrame>
      <xdr:nvGraphicFramePr>
        <xdr:cNvPr id="3" name="12 Gráfico"/>
        <xdr:cNvGraphicFramePr/>
      </xdr:nvGraphicFramePr>
      <xdr:xfrm>
        <a:off x="38100" y="6191250"/>
        <a:ext cx="5857875" cy="2771775"/>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50</xdr:row>
      <xdr:rowOff>28575</xdr:rowOff>
    </xdr:from>
    <xdr:to>
      <xdr:col>7</xdr:col>
      <xdr:colOff>38100</xdr:colOff>
      <xdr:row>65</xdr:row>
      <xdr:rowOff>28575</xdr:rowOff>
    </xdr:to>
    <xdr:graphicFrame>
      <xdr:nvGraphicFramePr>
        <xdr:cNvPr id="4" name="14 Gráfico"/>
        <xdr:cNvGraphicFramePr/>
      </xdr:nvGraphicFramePr>
      <xdr:xfrm>
        <a:off x="57150" y="9086850"/>
        <a:ext cx="5848350" cy="2714625"/>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49</xdr:row>
      <xdr:rowOff>57150</xdr:rowOff>
    </xdr:from>
    <xdr:to>
      <xdr:col>1</xdr:col>
      <xdr:colOff>476250</xdr:colOff>
      <xdr:row>49</xdr:row>
      <xdr:rowOff>123825</xdr:rowOff>
    </xdr:to>
    <xdr:pic>
      <xdr:nvPicPr>
        <xdr:cNvPr id="1" name="Picture 41" descr="pie"/>
        <xdr:cNvPicPr preferRelativeResize="1">
          <a:picLocks noChangeAspect="1"/>
        </xdr:cNvPicPr>
      </xdr:nvPicPr>
      <xdr:blipFill>
        <a:blip r:embed="rId1"/>
        <a:stretch>
          <a:fillRect/>
        </a:stretch>
      </xdr:blipFill>
      <xdr:spPr>
        <a:xfrm>
          <a:off x="0" y="9591675"/>
          <a:ext cx="1314450" cy="66675"/>
        </a:xfrm>
        <a:prstGeom prst="rect">
          <a:avLst/>
        </a:prstGeom>
        <a:noFill/>
        <a:ln w="9525" cmpd="sng">
          <a:noFill/>
        </a:ln>
      </xdr:spPr>
    </xdr:pic>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0.947</cdr:y>
    </cdr:from>
    <cdr:to>
      <cdr:x>0.94475</cdr:x>
      <cdr:y>1</cdr:y>
    </cdr:to>
    <cdr:sp>
      <cdr:nvSpPr>
        <cdr:cNvPr id="1" name="1 CuadroTexto"/>
        <cdr:cNvSpPr txBox="1">
          <a:spLocks noChangeArrowheads="1"/>
        </cdr:cNvSpPr>
      </cdr:nvSpPr>
      <cdr:spPr>
        <a:xfrm>
          <a:off x="-19049" y="3000375"/>
          <a:ext cx="5495925" cy="180975"/>
        </a:xfrm>
        <a:prstGeom prst="rect">
          <a:avLst/>
        </a:prstGeom>
        <a:noFill/>
        <a:ln w="9525" cmpd="sng">
          <a:noFill/>
        </a:ln>
      </cdr:spPr>
      <cdr:txBody>
        <a:bodyPr vertOverflow="clip" wrap="square"/>
        <a:p>
          <a:pPr algn="l">
            <a:defRPr/>
          </a:pPr>
          <a:r>
            <a:rPr lang="en-US" cap="none" sz="800" b="0" i="0" u="none" baseline="0">
              <a:solidFill>
                <a:srgbClr val="000000"/>
              </a:solidFill>
            </a:rPr>
            <a:t>Fuente: elaborado por Odepa con antecedentes de la Seremi de Agricultura de la Región del Maule</a:t>
          </a:r>
        </a:p>
      </cdr:txBody>
    </cdr:sp>
  </cdr:relSizeAnchor>
</c:userShapes>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-0.0055</cdr:x>
      <cdr:y>0.931</cdr:y>
    </cdr:from>
    <cdr:to>
      <cdr:x>0.949</cdr:x>
      <cdr:y>0.986</cdr:y>
    </cdr:to>
    <cdr:sp>
      <cdr:nvSpPr>
        <cdr:cNvPr id="1" name="1 CuadroTexto"/>
        <cdr:cNvSpPr txBox="1">
          <a:spLocks noChangeArrowheads="1"/>
        </cdr:cNvSpPr>
      </cdr:nvSpPr>
      <cdr:spPr>
        <a:xfrm>
          <a:off x="-28574" y="2895600"/>
          <a:ext cx="5581650" cy="171450"/>
        </a:xfrm>
        <a:prstGeom prst="rect">
          <a:avLst/>
        </a:prstGeom>
        <a:noFill/>
        <a:ln w="9525" cmpd="sng">
          <a:noFill/>
        </a:ln>
      </cdr:spPr>
      <cdr:txBody>
        <a:bodyPr vertOverflow="clip" wrap="square"/>
        <a:p>
          <a:pPr algn="l">
            <a:defRPr/>
          </a:pPr>
          <a:r>
            <a:rPr lang="en-US" cap="none" sz="800" b="0" i="0" u="none" baseline="0">
              <a:solidFill>
                <a:srgbClr val="000000"/>
              </a:solidFill>
            </a:rPr>
            <a:t>Fuente: elaborado por Odepa con antecedentes de la Seremi de Agricultura de la Región del Maule</a:t>
          </a:r>
        </a:p>
      </cdr:txBody>
    </cdr:sp>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161925</xdr:rowOff>
    </xdr:from>
    <xdr:to>
      <xdr:col>6</xdr:col>
      <xdr:colOff>809625</xdr:colOff>
      <xdr:row>18</xdr:row>
      <xdr:rowOff>76200</xdr:rowOff>
    </xdr:to>
    <xdr:graphicFrame>
      <xdr:nvGraphicFramePr>
        <xdr:cNvPr id="1" name="1 Gráfico"/>
        <xdr:cNvGraphicFramePr/>
      </xdr:nvGraphicFramePr>
      <xdr:xfrm>
        <a:off x="47625" y="161925"/>
        <a:ext cx="5791200" cy="3171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18</xdr:row>
      <xdr:rowOff>171450</xdr:rowOff>
    </xdr:from>
    <xdr:to>
      <xdr:col>6</xdr:col>
      <xdr:colOff>819150</xdr:colOff>
      <xdr:row>35</xdr:row>
      <xdr:rowOff>152400</xdr:rowOff>
    </xdr:to>
    <xdr:graphicFrame>
      <xdr:nvGraphicFramePr>
        <xdr:cNvPr id="2" name="2 Gráfico"/>
        <xdr:cNvGraphicFramePr/>
      </xdr:nvGraphicFramePr>
      <xdr:xfrm>
        <a:off x="0" y="3429000"/>
        <a:ext cx="5848350" cy="3114675"/>
      </xdr:xfrm>
      <a:graphic>
        <a:graphicData uri="http://schemas.openxmlformats.org/drawingml/2006/chart">
          <c:chart xmlns:c="http://schemas.openxmlformats.org/drawingml/2006/chart" r:id="rId2"/>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171450</xdr:rowOff>
    </xdr:from>
    <xdr:to>
      <xdr:col>3</xdr:col>
      <xdr:colOff>2000250</xdr:colOff>
      <xdr:row>30</xdr:row>
      <xdr:rowOff>123825</xdr:rowOff>
    </xdr:to>
    <xdr:sp>
      <xdr:nvSpPr>
        <xdr:cNvPr id="1" name="1 CuadroTexto"/>
        <xdr:cNvSpPr txBox="1">
          <a:spLocks noChangeArrowheads="1"/>
        </xdr:cNvSpPr>
      </xdr:nvSpPr>
      <xdr:spPr>
        <a:xfrm flipH="1">
          <a:off x="0" y="171450"/>
          <a:ext cx="8058150" cy="57721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INFORME DE TÉRMINO DE COSECHA Y COMERCIALIZACIÓN DE UVA 
</a:t>
          </a:r>
          <a:r>
            <a:rPr lang="en-US" cap="none" sz="1100" b="1" i="0" u="none" baseline="0">
              <a:solidFill>
                <a:srgbClr val="000000"/>
              </a:solidFill>
              <a:latin typeface="Calibri"/>
              <a:ea typeface="Calibri"/>
              <a:cs typeface="Calibri"/>
            </a:rPr>
            <a:t>TEMPORADA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2011-2012 REGIÓN DEL BÍO BÍO 
</a:t>
          </a:r>
          <a:r>
            <a:rPr lang="en-US" cap="none" sz="1000" b="0" i="0" u="none" baseline="0">
              <a:solidFill>
                <a:srgbClr val="000000"/>
              </a:solidFill>
              <a:latin typeface="Arial"/>
              <a:ea typeface="Arial"/>
              <a:cs typeface="Arial"/>
            </a:rPr>
            <a:t>
</a:t>
          </a:r>
          <a:r>
            <a:rPr lang="en-US" cap="none" sz="1100" b="1" i="0" u="none" baseline="0">
              <a:solidFill>
                <a:srgbClr val="000000"/>
              </a:solidFill>
              <a:latin typeface="Calibri"/>
              <a:ea typeface="Calibri"/>
              <a:cs typeface="Calibri"/>
            </a:rPr>
            <a:t>TEMPORADA AGRÍCOLA 2011-2012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 Antecedentes generales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presente temporada se caracterizó por un inicio temprano de la cosecha de uvas de las variedades Corinto y Moscatel de Alejandría, las que se vieron afectadas por botrytis por efecto de las lluvias en ese período, perjudicándose la calidad y el grado alcohólico, situación que se normalizó en la medida que transcurría la vendimia. 
</a:t>
          </a:r>
          <a:r>
            <a:rPr lang="en-US" cap="none" sz="1100" b="0" i="0" u="none" baseline="0">
              <a:solidFill>
                <a:srgbClr val="000000"/>
              </a:solidFill>
              <a:latin typeface="Calibri"/>
              <a:ea typeface="Calibri"/>
              <a:cs typeface="Calibri"/>
            </a:rPr>
            <a:t>La producción en general fue muy buena: se estima en alrededor de 30% más que en la temporada anterior en las variedades tradicionales, lo cual compensó, en cierta medida, el menor precio pagado a productor. 
</a:t>
          </a:r>
          <a:r>
            <a:rPr lang="en-US" cap="none" sz="1100" b="0" i="0" u="none" baseline="0">
              <a:solidFill>
                <a:srgbClr val="000000"/>
              </a:solidFill>
              <a:latin typeface="Calibri"/>
              <a:ea typeface="Calibri"/>
              <a:cs typeface="Calibri"/>
            </a:rPr>
            <a:t>El promedio de grado alcohólico fue inferior al de un año normal, debido a la mayor productividad lograda a través de una fertilización más alta. Ésta repercutió en un incremento del desarrollo foliar, lo que redujo el ingreso de rayos solares, afectando así la formación de azúcares que inciden sobre la graduación alcohólica obtenida. Por esto, algunos poderes compradores pospusieron el inicio de la compra de uva, esperando una mayor madurez y mejor grado alcohólico. 
</a:t>
          </a:r>
          <a:r>
            <a:rPr lang="en-US" cap="none" sz="1100" b="0" i="0" u="none" baseline="0">
              <a:solidFill>
                <a:srgbClr val="000000"/>
              </a:solidFill>
              <a:latin typeface="Calibri"/>
              <a:ea typeface="Calibri"/>
              <a:cs typeface="Calibri"/>
            </a:rPr>
            <a:t>La vendimia, en cepas finas, se realizó dentro de los plazos normales según las variedades y características del suelo. La producción y calidad fue buena, ya que es manejada de acuerdo a los requerimientos de calidad de las empresas compradoras.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II. Comercialización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 Mercado interno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comercialización fue menos expedita y competitiva que en la temporada anterior, ya que hubo un menor número de poderes  compradores, centros de acopio y corredores de vinos de la zona centro norte comprando en la región, además de la apertura tardía de poderes compradores y mayores exigencias respecto a calidad y grado alcohólico de la uva. 
</a:t>
          </a:r>
          <a:r>
            <a:rPr lang="en-US" cap="none" sz="1100" b="0" i="0" u="none" baseline="0">
              <a:solidFill>
                <a:srgbClr val="000000"/>
              </a:solidFill>
              <a:latin typeface="Calibri"/>
              <a:ea typeface="Calibri"/>
              <a:cs typeface="Calibri"/>
            </a:rPr>
            <a:t>El precio pagado al inicio de cosecha por el kilo de uva fue de $ 150/kg, sin IVA, por las variedades Moscatel de Alejandría y País; posteriormente, cuando la vendimia llevaba un avance de 30%, el precio bajó a $ 130/kg. Al final de la cosecha, cuando el avance era aproximadamente de 90% , el precio volvió a bajar, a $ 100/kg para ambas variedades. 
</a:t>
          </a:r>
          <a:r>
            <a:rPr lang="en-US" cap="none" sz="1100" b="0" i="0" u="none" baseline="0">
              <a:solidFill>
                <a:srgbClr val="000000"/>
              </a:solidFill>
              <a:latin typeface="Calibri"/>
              <a:ea typeface="Calibri"/>
              <a:cs typeface="Calibri"/>
            </a:rPr>
            <a:t>Existió molestia entre los productores con algunos poderes compradores que incumplieron compromisos de palabra de pagar un precio mínimo garantizado. 
</a:t>
          </a:r>
          <a:r>
            <a:rPr lang="en-US" cap="none" sz="1100" b="0" i="0" u="none" baseline="0">
              <a:solidFill>
                <a:srgbClr val="000000"/>
              </a:solidFill>
              <a:latin typeface="Calibri"/>
              <a:ea typeface="Calibri"/>
              <a:cs typeface="Calibri"/>
            </a:rPr>
            <a:t>La comercialización de uvas de cepas finas se caracteriza porque la gran mayoría de los productores cuenta con contrato de compra por parte de las empresas, lo que les da una mayor seguridad de venta de su producto y les garantiza un precio mínimo de acuerdo a la variedad y calidad de la uva.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15</xdr:row>
      <xdr:rowOff>114300</xdr:rowOff>
    </xdr:from>
    <xdr:to>
      <xdr:col>10</xdr:col>
      <xdr:colOff>771525</xdr:colOff>
      <xdr:row>18</xdr:row>
      <xdr:rowOff>114300</xdr:rowOff>
    </xdr:to>
    <xdr:sp>
      <xdr:nvSpPr>
        <xdr:cNvPr id="1" name="1 CuadroTexto"/>
        <xdr:cNvSpPr txBox="1">
          <a:spLocks noChangeArrowheads="1"/>
        </xdr:cNvSpPr>
      </xdr:nvSpPr>
      <xdr:spPr>
        <a:xfrm>
          <a:off x="38100" y="2552700"/>
          <a:ext cx="9458325" cy="5238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La</a:t>
          </a:r>
          <a:r>
            <a:rPr lang="en-US" cap="none" sz="1100" b="0" i="0" u="none" baseline="0">
              <a:solidFill>
                <a:srgbClr val="000000"/>
              </a:solidFill>
              <a:latin typeface="Calibri"/>
              <a:ea typeface="Calibri"/>
              <a:cs typeface="Calibri"/>
            </a:rPr>
            <a:t> disminución de  las existencias a fines de 2010 se debió en gran parte a un incremento de las exportaciones y a las pérdidas por el terremoto (aproximadamente  120 millones de litros).
</a:t>
          </a:r>
          <a:r>
            <a:rPr lang="en-US" cap="none" sz="1100" b="0" i="0" u="none" baseline="0">
              <a:solidFill>
                <a:srgbClr val="000000"/>
              </a:solidFill>
              <a:latin typeface="Calibri"/>
              <a:ea typeface="Calibri"/>
              <a:cs typeface="Calibri"/>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133350</xdr:rowOff>
    </xdr:from>
    <xdr:to>
      <xdr:col>0</xdr:col>
      <xdr:colOff>8029575</xdr:colOff>
      <xdr:row>36</xdr:row>
      <xdr:rowOff>95250</xdr:rowOff>
    </xdr:to>
    <xdr:sp>
      <xdr:nvSpPr>
        <xdr:cNvPr id="1" name="1 CuadroTexto"/>
        <xdr:cNvSpPr txBox="1">
          <a:spLocks noChangeArrowheads="1"/>
        </xdr:cNvSpPr>
      </xdr:nvSpPr>
      <xdr:spPr>
        <a:xfrm>
          <a:off x="19050" y="504825"/>
          <a:ext cx="8020050" cy="611505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Comentarios y noticias del sector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Exportaciones de vinos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agosto reciente, nuevamente las exportaciones de vinos embotellados fueron superiores a las del mismo mes del año anterior, consolidando el repunte que se había estado observando en los meses anteriores.  De esta forma, desde comienzos de 2012 se ha conseguido un incremento de 4,5% en volumen y 3,8% en valor de las exportaciones de esta categoría de vinos. Al proyectarse esta última variación a todo el año 2012 se estima que estas exportaciones podrían llegar a US$ 1.370 millones, aproximadamente, cifra que estaría cerca de 7,5% por debajo de lo previsto en el Plan Estratégico 2020. Esta diferencia equivale a US$ 110 millones, aproximadamente., lo que podría ser recuperado, a lo menos parcialmente,  en los siguientes  meses.
</a:t>
          </a:r>
          <a:r>
            <a:rPr lang="en-US" cap="none" sz="1100" b="0" i="0" u="none" baseline="0">
              <a:solidFill>
                <a:srgbClr val="000000"/>
              </a:solidFill>
              <a:latin typeface="Calibri"/>
              <a:ea typeface="Calibri"/>
              <a:cs typeface="Calibri"/>
            </a:rPr>
            <a:t>Por otro lado, aunque  las exportaciones de vino a granel siguen mostrando un incremento muy significativo (+35,8% en volumen) respecto al año anterior, en agosto se produjo una baja sustancial  respecto a las del mismo mes del año anterior. Con ello disminuyó el incremente acumulado y revelaría una menor disponibilidad de vinos  de este tipo en el mercado nacional.  De todos modos se estima que este año terminará con una variación de a lo menos 25% respecto al volumen exportado en 2011.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Exportaciones de pisco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Las exportaciones de pisco y similares del</a:t>
          </a:r>
          <a:r>
            <a:rPr lang="en-US" cap="none" sz="1100" b="0" i="0" u="none" baseline="0">
              <a:solidFill>
                <a:srgbClr val="000000"/>
              </a:solidFill>
              <a:latin typeface="Calibri"/>
              <a:ea typeface="Calibri"/>
              <a:cs typeface="Calibri"/>
            </a:rPr>
            <a:t> período enero-agosto de 2012 muestran un incremento de alrededor de 110%, tanto en valor como en volumen, respecto a las de igual período de 2011. Sin embargo, de acuerdo con antecedentes proporcionados por la Asociación de Productores de Pisco,  debido a que en los registros del código 22082010 no se puede discriminar  entre distintos tipos de productos destilados a partir de vino pisquero, estarían incluidas en estas exportaciones las efectuadas a Francia durante el presente año, las que corresponderían a envíos de "alcohol pisquero" que se exportó a granel, lo que impediría que llevase la Denominación de Origen "Pisco", ya que no fue envasado en unidades de consumo en el lugar de origen. Cabe mencionar que durante este año Francia ha sido el principal mercado de destino de este tipo de productos, aunque, por otra parte, cabe resaltar que, aun no correspondiendo exactamente  a Pisco (con DO), de todas formas son un producto destilado del vino pisquero, lo que de alguna forma  está dando salida a los excedentes de uva pisquera que existen en las regiones III y IV.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 Feria Intervitis Interfructa Sudamérica 2012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Con la presencia de la presidenta de la Organización Internacional de la Vid y el Vino (OIV), Sra. Claudia Inés Quini, se realizó en Talca, entre los días 6 y 8 de septiembre,  la VI Feria de Equipamiento Industrial para el Vino y Frutas: Intervitis Interfructa Sudamérica 2012.
</a:t>
          </a:r>
          <a:r>
            <a:rPr lang="en-US" cap="none" sz="1100" b="0" i="0" u="none" baseline="0">
              <a:solidFill>
                <a:srgbClr val="000000"/>
              </a:solidFill>
              <a:latin typeface="Calibri"/>
              <a:ea typeface="Calibri"/>
              <a:cs typeface="Calibri"/>
            </a:rPr>
            <a:t>A esta feria concurrieron numerosos asistentes de diversas zonas del país y contó con la participación de expositores nacionales y extranjeros. Durante el evento se desarrollaron seminarios  técnicos y comerciales orientados a los productores vitícolas y frutícolas del país. 
</a:t>
          </a:r>
          <a:r>
            <a:rPr lang="en-US" cap="none" sz="1100" b="0"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30</xdr:row>
      <xdr:rowOff>76200</xdr:rowOff>
    </xdr:from>
    <xdr:to>
      <xdr:col>10</xdr:col>
      <xdr:colOff>762000</xdr:colOff>
      <xdr:row>35</xdr:row>
      <xdr:rowOff>152400</xdr:rowOff>
    </xdr:to>
    <xdr:sp fLocksText="0">
      <xdr:nvSpPr>
        <xdr:cNvPr id="1" name="1 CuadroTexto"/>
        <xdr:cNvSpPr txBox="1">
          <a:spLocks noChangeArrowheads="1"/>
        </xdr:cNvSpPr>
      </xdr:nvSpPr>
      <xdr:spPr>
        <a:xfrm>
          <a:off x="9525" y="5343525"/>
          <a:ext cx="8867775" cy="923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-0.01875</cdr:y>
    </cdr:from>
    <cdr:to>
      <cdr:x>-0.0045</cdr:x>
      <cdr:y>-0.00975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-0.01875</cdr:y>
    </cdr:from>
    <cdr:to>
      <cdr:x>-0.0045</cdr:x>
      <cdr:y>-0.00975</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-0.01875</cdr:y>
    </cdr:from>
    <cdr:to>
      <cdr:x>-0.0045</cdr:x>
      <cdr:y>-0.00975</cdr:y>
    </cdr:to>
    <cdr:pic>
      <cdr:nvPicPr>
        <cdr:cNvPr id="3"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0.95125</cdr:y>
    </cdr:from>
    <cdr:to>
      <cdr:x>0.742</cdr:x>
      <cdr:y>1</cdr:y>
    </cdr:to>
    <cdr:sp>
      <cdr:nvSpPr>
        <cdr:cNvPr id="4" name="1 CuadroTexto"/>
        <cdr:cNvSpPr txBox="1">
          <a:spLocks noChangeArrowheads="1"/>
        </cdr:cNvSpPr>
      </cdr:nvSpPr>
      <cdr:spPr>
        <a:xfrm>
          <a:off x="-47624" y="2638425"/>
          <a:ext cx="4333875"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-0.02</cdr:y>
    </cdr:from>
    <cdr:to>
      <cdr:x>-0.0045</cdr:x>
      <cdr:y>-0.0105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-0.009</cdr:x>
      <cdr:y>0.94175</cdr:y>
    </cdr:from>
    <cdr:to>
      <cdr:x>0.747</cdr:x>
      <cdr:y>1</cdr:y>
    </cdr:to>
    <cdr:sp>
      <cdr:nvSpPr>
        <cdr:cNvPr id="2" name="1 CuadroTexto"/>
        <cdr:cNvSpPr txBox="1">
          <a:spLocks noChangeArrowheads="1"/>
        </cdr:cNvSpPr>
      </cdr:nvSpPr>
      <cdr:spPr>
        <a:xfrm>
          <a:off x="-47624" y="2495550"/>
          <a:ext cx="4343400" cy="20955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0.941</cdr:y>
    </cdr:from>
    <cdr:to>
      <cdr:x>0.7425</cdr:x>
      <cdr:y>1</cdr:y>
    </cdr:to>
    <cdr:sp>
      <cdr:nvSpPr>
        <cdr:cNvPr id="1" name="1 CuadroTexto"/>
        <cdr:cNvSpPr txBox="1">
          <a:spLocks noChangeArrowheads="1"/>
        </cdr:cNvSpPr>
      </cdr:nvSpPr>
      <cdr:spPr>
        <a:xfrm>
          <a:off x="-47624" y="2409825"/>
          <a:ext cx="4343400" cy="200025"/>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-0.02125</cdr:y>
    </cdr:from>
    <cdr:to>
      <cdr:x>-0.0045</cdr:x>
      <cdr:y>-0.01175</cdr:y>
    </cdr:to>
    <cdr:pic>
      <cdr:nvPicPr>
        <cdr:cNvPr id="1" name="chart"/>
        <cdr:cNvPicPr preferRelativeResize="1">
          <a:picLocks noChangeAspect="1"/>
        </cdr:cNvPicPr>
      </cdr:nvPicPr>
      <cdr:blipFill>
        <a:blip r:embed="rId1"/>
        <a:stretch>
          <a:fillRect/>
        </a:stretch>
      </cdr:blipFill>
      <cdr:spPr>
        <a:xfrm>
          <a:off x="-47624" y="-47624"/>
          <a:ext cx="28575" cy="19050"/>
        </a:xfrm>
        <a:prstGeom prst="rect">
          <a:avLst/>
        </a:prstGeom>
        <a:noFill/>
        <a:ln w="9525" cmpd="sng">
          <a:noFill/>
        </a:ln>
      </cdr:spPr>
    </cdr:pic>
  </cdr:relSizeAnchor>
  <cdr:relSizeAnchor xmlns:cdr="http://schemas.openxmlformats.org/drawingml/2006/chartDrawing">
    <cdr:from>
      <cdr:x>-0.009</cdr:x>
      <cdr:y>-0.02125</cdr:y>
    </cdr:from>
    <cdr:to>
      <cdr:x>-0.0045</cdr:x>
      <cdr:y>-0.01175</cdr:y>
    </cdr:to>
    <cdr:pic>
      <cdr:nvPicPr>
        <cdr:cNvPr id="2" name="chart"/>
        <cdr:cNvPicPr preferRelativeResize="1">
          <a:picLocks noChangeAspect="1"/>
        </cdr:cNvPicPr>
      </cdr:nvPicPr>
      <cdr:blipFill>
        <a:blip r:embed="rId1"/>
        <a:stretch>
          <a:fillRect/>
        </a:stretch>
      </cdr:blipFill>
      <cdr:spPr>
        <a:xfrm>
          <a:off x="-47624" y="-47624"/>
          <a:ext cx="28575" cy="19050"/>
        </a:xfrm>
        <a:prstGeom prst="rect">
          <a:avLst/>
        </a:prstGeom>
        <a:noFill/>
        <a:ln w="9525" cmpd="sng">
          <a:noFill/>
        </a:ln>
      </cdr:spPr>
    </cdr:pic>
  </cdr:relSizeAnchor>
  <cdr:relSizeAnchor xmlns:cdr="http://schemas.openxmlformats.org/drawingml/2006/chartDrawing">
    <cdr:from>
      <cdr:x>-0.009</cdr:x>
      <cdr:y>0.94025</cdr:y>
    </cdr:from>
    <cdr:to>
      <cdr:x>0.8135</cdr:x>
      <cdr:y>1</cdr:y>
    </cdr:to>
    <cdr:sp>
      <cdr:nvSpPr>
        <cdr:cNvPr id="3" name="1 CuadroTexto"/>
        <cdr:cNvSpPr txBox="1">
          <a:spLocks noChangeArrowheads="1"/>
        </cdr:cNvSpPr>
      </cdr:nvSpPr>
      <cdr:spPr>
        <a:xfrm>
          <a:off x="-47624" y="2314575"/>
          <a:ext cx="4695825" cy="180975"/>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6</xdr:col>
      <xdr:colOff>819150</xdr:colOff>
      <xdr:row>15</xdr:row>
      <xdr:rowOff>133350</xdr:rowOff>
    </xdr:to>
    <xdr:graphicFrame>
      <xdr:nvGraphicFramePr>
        <xdr:cNvPr id="1" name="1 Gráfico"/>
        <xdr:cNvGraphicFramePr/>
      </xdr:nvGraphicFramePr>
      <xdr:xfrm>
        <a:off x="76200" y="66675"/>
        <a:ext cx="5772150" cy="278130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16</xdr:row>
      <xdr:rowOff>152400</xdr:rowOff>
    </xdr:from>
    <xdr:to>
      <xdr:col>6</xdr:col>
      <xdr:colOff>819150</xdr:colOff>
      <xdr:row>31</xdr:row>
      <xdr:rowOff>95250</xdr:rowOff>
    </xdr:to>
    <xdr:graphicFrame>
      <xdr:nvGraphicFramePr>
        <xdr:cNvPr id="2" name="2 Gráfico"/>
        <xdr:cNvGraphicFramePr/>
      </xdr:nvGraphicFramePr>
      <xdr:xfrm>
        <a:off x="104775" y="3048000"/>
        <a:ext cx="5743575" cy="2657475"/>
      </xdr:xfrm>
      <a:graphic>
        <a:graphicData uri="http://schemas.openxmlformats.org/drawingml/2006/chart">
          <c:chart xmlns:c="http://schemas.openxmlformats.org/drawingml/2006/chart" r:id="rId2"/>
        </a:graphicData>
      </a:graphic>
    </xdr:graphicFrame>
    <xdr:clientData/>
  </xdr:twoCellAnchor>
  <xdr:twoCellAnchor>
    <xdr:from>
      <xdr:col>0</xdr:col>
      <xdr:colOff>76200</xdr:colOff>
      <xdr:row>32</xdr:row>
      <xdr:rowOff>114300</xdr:rowOff>
    </xdr:from>
    <xdr:to>
      <xdr:col>6</xdr:col>
      <xdr:colOff>828675</xdr:colOff>
      <xdr:row>46</xdr:row>
      <xdr:rowOff>142875</xdr:rowOff>
    </xdr:to>
    <xdr:graphicFrame>
      <xdr:nvGraphicFramePr>
        <xdr:cNvPr id="3" name="9 Gráfico"/>
        <xdr:cNvGraphicFramePr/>
      </xdr:nvGraphicFramePr>
      <xdr:xfrm>
        <a:off x="76200" y="5905500"/>
        <a:ext cx="5781675" cy="2562225"/>
      </xdr:xfrm>
      <a:graphic>
        <a:graphicData uri="http://schemas.openxmlformats.org/drawingml/2006/chart">
          <c:chart xmlns:c="http://schemas.openxmlformats.org/drawingml/2006/chart" r:id="rId3"/>
        </a:graphicData>
      </a:graphic>
    </xdr:graphicFrame>
    <xdr:clientData/>
  </xdr:twoCellAnchor>
  <xdr:twoCellAnchor>
    <xdr:from>
      <xdr:col>0</xdr:col>
      <xdr:colOff>142875</xdr:colOff>
      <xdr:row>47</xdr:row>
      <xdr:rowOff>161925</xdr:rowOff>
    </xdr:from>
    <xdr:to>
      <xdr:col>6</xdr:col>
      <xdr:colOff>819150</xdr:colOff>
      <xdr:row>61</xdr:row>
      <xdr:rowOff>85725</xdr:rowOff>
    </xdr:to>
    <xdr:graphicFrame>
      <xdr:nvGraphicFramePr>
        <xdr:cNvPr id="4" name="10 Gráfico"/>
        <xdr:cNvGraphicFramePr/>
      </xdr:nvGraphicFramePr>
      <xdr:xfrm>
        <a:off x="142875" y="8667750"/>
        <a:ext cx="5705475" cy="246697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33"/>
  <sheetViews>
    <sheetView tabSelected="1" zoomScaleSheetLayoutView="100" zoomScalePageLayoutView="0" workbookViewId="0" topLeftCell="A1">
      <selection activeCell="G24" sqref="G24"/>
    </sheetView>
  </sheetViews>
  <sheetFormatPr defaultColWidth="11.00390625" defaultRowHeight="14.25"/>
  <cols>
    <col min="1" max="1" width="8.75390625" style="34" customWidth="1"/>
    <col min="2" max="2" width="10.00390625" style="34" customWidth="1"/>
    <col min="3" max="3" width="9.375" style="34" customWidth="1"/>
    <col min="4" max="5" width="11.00390625" style="34" customWidth="1"/>
    <col min="6" max="6" width="14.875" style="34" customWidth="1"/>
    <col min="7" max="7" width="9.75390625" style="34" customWidth="1"/>
    <col min="8" max="8" width="3.875" style="34" customWidth="1"/>
    <col min="9" max="16384" width="11.00390625" style="34" customWidth="1"/>
  </cols>
  <sheetData>
    <row r="1" spans="1:7" ht="15.75">
      <c r="A1" s="32"/>
      <c r="B1" s="33"/>
      <c r="C1" s="33"/>
      <c r="D1" s="33"/>
      <c r="E1" s="33"/>
      <c r="F1" s="33"/>
      <c r="G1" s="33"/>
    </row>
    <row r="2" spans="1:7" ht="15">
      <c r="A2" s="33"/>
      <c r="B2" s="33"/>
      <c r="C2" s="33"/>
      <c r="D2" s="33"/>
      <c r="E2" s="33"/>
      <c r="F2" s="33"/>
      <c r="G2" s="33"/>
    </row>
    <row r="3" spans="1:7" ht="15.75">
      <c r="A3" s="32"/>
      <c r="B3" s="33"/>
      <c r="C3" s="33"/>
      <c r="D3" s="33"/>
      <c r="E3" s="33"/>
      <c r="F3" s="33"/>
      <c r="G3" s="33"/>
    </row>
    <row r="4" spans="1:7" ht="15">
      <c r="A4" s="33"/>
      <c r="B4" s="33"/>
      <c r="C4" s="33"/>
      <c r="D4" s="35"/>
      <c r="E4" s="33"/>
      <c r="F4" s="33"/>
      <c r="G4" s="33"/>
    </row>
    <row r="5" spans="1:7" ht="15.75">
      <c r="A5" s="32"/>
      <c r="B5" s="33"/>
      <c r="C5" s="33"/>
      <c r="D5" s="36"/>
      <c r="E5" s="33"/>
      <c r="F5" s="33"/>
      <c r="G5" s="33"/>
    </row>
    <row r="6" spans="1:7" ht="15.75">
      <c r="A6" s="32"/>
      <c r="B6" s="33"/>
      <c r="C6" s="33"/>
      <c r="D6" s="33"/>
      <c r="E6" s="33"/>
      <c r="F6" s="33"/>
      <c r="G6" s="33"/>
    </row>
    <row r="7" spans="1:7" ht="15.75">
      <c r="A7" s="32"/>
      <c r="B7" s="33"/>
      <c r="C7" s="33"/>
      <c r="D7" s="33"/>
      <c r="E7" s="33"/>
      <c r="F7" s="33"/>
      <c r="G7" s="33"/>
    </row>
    <row r="8" spans="1:7" ht="15">
      <c r="A8" s="33"/>
      <c r="B8" s="33"/>
      <c r="C8" s="33"/>
      <c r="D8" s="35"/>
      <c r="E8" s="33"/>
      <c r="F8" s="33"/>
      <c r="G8" s="33"/>
    </row>
    <row r="9" spans="1:7" ht="15.75">
      <c r="A9" s="37"/>
      <c r="B9" s="33"/>
      <c r="C9" s="33"/>
      <c r="D9" s="33"/>
      <c r="E9" s="33"/>
      <c r="F9" s="33"/>
      <c r="G9" s="33"/>
    </row>
    <row r="10" spans="1:7" ht="15.75">
      <c r="A10" s="32"/>
      <c r="B10" s="33"/>
      <c r="C10" s="33"/>
      <c r="D10" s="33"/>
      <c r="E10" s="33"/>
      <c r="F10" s="33"/>
      <c r="G10" s="33"/>
    </row>
    <row r="11" spans="1:7" ht="15.75">
      <c r="A11" s="32"/>
      <c r="B11" s="33"/>
      <c r="C11" s="33"/>
      <c r="D11" s="33"/>
      <c r="E11" s="33"/>
      <c r="F11" s="33"/>
      <c r="G11" s="33"/>
    </row>
    <row r="12" spans="1:7" ht="15.75">
      <c r="A12" s="32"/>
      <c r="B12" s="33"/>
      <c r="C12" s="33"/>
      <c r="D12" s="33"/>
      <c r="E12" s="33"/>
      <c r="F12" s="33"/>
      <c r="G12" s="33"/>
    </row>
    <row r="13" spans="1:8" ht="15">
      <c r="A13" s="33"/>
      <c r="B13" s="33"/>
      <c r="C13" s="427" t="s">
        <v>281</v>
      </c>
      <c r="D13" s="427"/>
      <c r="E13" s="427"/>
      <c r="F13" s="427"/>
      <c r="G13" s="427"/>
      <c r="H13" s="427"/>
    </row>
    <row r="14" spans="1:8" ht="26.25" customHeight="1">
      <c r="A14" s="33"/>
      <c r="B14" s="33"/>
      <c r="C14" s="427"/>
      <c r="D14" s="427"/>
      <c r="E14" s="427"/>
      <c r="F14" s="427"/>
      <c r="G14" s="427"/>
      <c r="H14" s="427"/>
    </row>
    <row r="15" spans="1:7" ht="15">
      <c r="A15" s="33"/>
      <c r="B15" s="33"/>
      <c r="C15" s="33"/>
      <c r="D15" s="33"/>
      <c r="E15" s="33"/>
      <c r="F15" s="33"/>
      <c r="G15" s="33"/>
    </row>
    <row r="16" spans="1:7" ht="15">
      <c r="A16" s="33"/>
      <c r="B16" s="33"/>
      <c r="C16" s="33"/>
      <c r="D16" s="38"/>
      <c r="E16" s="33"/>
      <c r="F16" s="33"/>
      <c r="G16" s="33"/>
    </row>
    <row r="17" spans="1:7" ht="15.75">
      <c r="A17" s="33"/>
      <c r="B17" s="33"/>
      <c r="C17" s="180" t="s">
        <v>425</v>
      </c>
      <c r="D17" s="39"/>
      <c r="E17" s="39"/>
      <c r="F17" s="39"/>
      <c r="G17" s="39"/>
    </row>
    <row r="18" spans="1:7" ht="15">
      <c r="A18" s="33"/>
      <c r="B18" s="33"/>
      <c r="C18" s="33"/>
      <c r="D18" s="33"/>
      <c r="E18" s="33"/>
      <c r="F18" s="33"/>
      <c r="G18" s="33"/>
    </row>
    <row r="19" spans="1:7" ht="15">
      <c r="A19" s="33"/>
      <c r="B19" s="33"/>
      <c r="C19" s="33"/>
      <c r="D19" s="33"/>
      <c r="E19" s="33"/>
      <c r="F19" s="33"/>
      <c r="G19" s="33"/>
    </row>
    <row r="20" spans="1:7" ht="15">
      <c r="A20" s="33"/>
      <c r="B20" s="33"/>
      <c r="C20" s="33"/>
      <c r="D20" s="33"/>
      <c r="E20" s="33"/>
      <c r="F20" s="33"/>
      <c r="G20" s="33"/>
    </row>
    <row r="21" spans="1:7" ht="15.75">
      <c r="A21" s="32"/>
      <c r="B21" s="33"/>
      <c r="C21" s="33"/>
      <c r="D21" s="33"/>
      <c r="E21" s="33"/>
      <c r="F21" s="33"/>
      <c r="G21" s="33"/>
    </row>
    <row r="22" spans="1:7" ht="15.75">
      <c r="A22" s="32"/>
      <c r="B22" s="33"/>
      <c r="C22" s="33"/>
      <c r="D22" s="35"/>
      <c r="E22" s="33"/>
      <c r="F22" s="33"/>
      <c r="G22" s="33"/>
    </row>
    <row r="23" spans="1:7" ht="15.75">
      <c r="A23" s="32"/>
      <c r="B23" s="33"/>
      <c r="C23" s="33"/>
      <c r="D23" s="38"/>
      <c r="E23" s="33"/>
      <c r="F23" s="33"/>
      <c r="G23" s="33"/>
    </row>
    <row r="24" spans="1:7" ht="15.75">
      <c r="A24" s="32"/>
      <c r="B24" s="33"/>
      <c r="C24" s="33"/>
      <c r="D24" s="33"/>
      <c r="E24" s="33"/>
      <c r="F24" s="33"/>
      <c r="G24" s="33"/>
    </row>
    <row r="25" spans="1:7" ht="15.75">
      <c r="A25" s="32"/>
      <c r="B25" s="33"/>
      <c r="C25" s="33"/>
      <c r="D25" s="33"/>
      <c r="E25" s="33"/>
      <c r="F25" s="33"/>
      <c r="G25" s="33"/>
    </row>
    <row r="26" spans="1:7" ht="15.75">
      <c r="A26" s="32"/>
      <c r="B26" s="33"/>
      <c r="C26" s="33"/>
      <c r="D26" s="33"/>
      <c r="E26" s="33"/>
      <c r="F26" s="33"/>
      <c r="G26" s="33"/>
    </row>
    <row r="27" spans="1:7" ht="15.75">
      <c r="A27" s="32"/>
      <c r="B27" s="33"/>
      <c r="C27" s="33"/>
      <c r="D27" s="35"/>
      <c r="E27" s="33"/>
      <c r="F27" s="33"/>
      <c r="G27" s="33"/>
    </row>
    <row r="28" spans="1:7" ht="15.75">
      <c r="A28" s="32"/>
      <c r="B28" s="33"/>
      <c r="C28" s="33"/>
      <c r="D28" s="33"/>
      <c r="E28" s="33"/>
      <c r="F28" s="33"/>
      <c r="G28" s="33"/>
    </row>
    <row r="29" spans="1:7" ht="15.75">
      <c r="A29" s="32"/>
      <c r="B29" s="33"/>
      <c r="C29" s="33"/>
      <c r="D29" s="33"/>
      <c r="E29" s="33"/>
      <c r="F29" s="33"/>
      <c r="G29" s="33"/>
    </row>
    <row r="30" spans="1:7" ht="15.75">
      <c r="A30" s="32"/>
      <c r="B30" s="33"/>
      <c r="C30" s="33"/>
      <c r="D30" s="33"/>
      <c r="E30" s="33"/>
      <c r="F30" s="33"/>
      <c r="G30" s="33"/>
    </row>
    <row r="31" spans="1:7" ht="15.75">
      <c r="A31" s="32"/>
      <c r="B31" s="33"/>
      <c r="C31" s="33"/>
      <c r="D31" s="33"/>
      <c r="E31" s="33"/>
      <c r="F31" s="33"/>
      <c r="G31" s="33"/>
    </row>
    <row r="32" spans="6:7" ht="15">
      <c r="F32" s="33"/>
      <c r="G32" s="33"/>
    </row>
    <row r="33" spans="6:7" ht="15">
      <c r="F33" s="33"/>
      <c r="G33" s="33"/>
    </row>
    <row r="34" spans="1:7" ht="15.75">
      <c r="A34" s="32"/>
      <c r="B34" s="33"/>
      <c r="C34" s="33"/>
      <c r="D34" s="33"/>
      <c r="E34" s="33"/>
      <c r="F34" s="33"/>
      <c r="G34" s="33"/>
    </row>
    <row r="35" spans="1:7" ht="15.75">
      <c r="A35" s="32"/>
      <c r="B35" s="33"/>
      <c r="C35" s="33"/>
      <c r="D35" s="33"/>
      <c r="E35" s="33"/>
      <c r="F35" s="33"/>
      <c r="G35" s="33"/>
    </row>
    <row r="36" spans="1:7" ht="15.75">
      <c r="A36" s="32"/>
      <c r="B36" s="33"/>
      <c r="C36" s="33"/>
      <c r="D36" s="33"/>
      <c r="E36" s="33"/>
      <c r="F36" s="33"/>
      <c r="G36" s="33"/>
    </row>
    <row r="37" spans="1:7" ht="15.75">
      <c r="A37" s="32"/>
      <c r="B37" s="33"/>
      <c r="C37" s="33"/>
      <c r="D37" s="33"/>
      <c r="E37" s="33"/>
      <c r="F37" s="33"/>
      <c r="G37" s="33"/>
    </row>
    <row r="38" spans="1:7" ht="15.75">
      <c r="A38" s="32"/>
      <c r="B38" s="33"/>
      <c r="C38" s="33"/>
      <c r="D38" s="33"/>
      <c r="E38" s="33"/>
      <c r="F38" s="33"/>
      <c r="G38" s="33"/>
    </row>
    <row r="39" spans="1:7" ht="15.75">
      <c r="A39" s="40"/>
      <c r="B39" s="33"/>
      <c r="C39" s="40"/>
      <c r="D39" s="41"/>
      <c r="E39" s="33"/>
      <c r="F39" s="33"/>
      <c r="G39" s="33"/>
    </row>
    <row r="40" spans="1:7" ht="15.75">
      <c r="A40" s="32"/>
      <c r="E40" s="33"/>
      <c r="F40" s="33"/>
      <c r="G40" s="33"/>
    </row>
    <row r="41" spans="3:7" ht="15.75">
      <c r="C41" s="423" t="s">
        <v>426</v>
      </c>
      <c r="D41" s="41"/>
      <c r="E41" s="33"/>
      <c r="F41" s="33"/>
      <c r="G41" s="33"/>
    </row>
    <row r="46" spans="1:7" ht="15">
      <c r="A46" s="424" t="s">
        <v>120</v>
      </c>
      <c r="B46" s="424"/>
      <c r="C46" s="424"/>
      <c r="D46" s="424"/>
      <c r="E46" s="424"/>
      <c r="F46" s="424"/>
      <c r="G46" s="424"/>
    </row>
    <row r="47" spans="1:7" ht="15">
      <c r="A47" s="425"/>
      <c r="B47" s="425"/>
      <c r="C47" s="425"/>
      <c r="D47" s="425"/>
      <c r="E47" s="425"/>
      <c r="F47" s="425"/>
      <c r="G47" s="425"/>
    </row>
    <row r="48" spans="1:7" ht="15.75">
      <c r="A48" s="32"/>
      <c r="B48" s="33"/>
      <c r="C48" s="33"/>
      <c r="D48" s="33"/>
      <c r="E48" s="33"/>
      <c r="F48" s="33"/>
      <c r="G48" s="33"/>
    </row>
    <row r="49" spans="1:7" ht="15.75">
      <c r="A49" s="32"/>
      <c r="B49" s="33"/>
      <c r="C49" s="33"/>
      <c r="D49" s="33"/>
      <c r="E49" s="33"/>
      <c r="F49" s="33"/>
      <c r="G49" s="33"/>
    </row>
    <row r="50" spans="1:7" ht="15">
      <c r="A50" s="426" t="s">
        <v>153</v>
      </c>
      <c r="B50" s="426"/>
      <c r="C50" s="426"/>
      <c r="D50" s="426"/>
      <c r="E50" s="426"/>
      <c r="F50" s="426"/>
      <c r="G50" s="426"/>
    </row>
    <row r="51" spans="1:7" ht="15.75">
      <c r="A51" s="37"/>
      <c r="B51" s="33"/>
      <c r="C51" s="33"/>
      <c r="D51" s="33"/>
      <c r="E51" s="33"/>
      <c r="F51" s="33"/>
      <c r="G51" s="33"/>
    </row>
    <row r="52" spans="1:7" ht="15.75">
      <c r="A52" s="32"/>
      <c r="B52" s="33"/>
      <c r="C52" s="33"/>
      <c r="D52" s="33"/>
      <c r="E52" s="33"/>
      <c r="F52" s="33"/>
      <c r="G52" s="33"/>
    </row>
    <row r="53" spans="1:7" ht="15.75">
      <c r="A53" s="32"/>
      <c r="B53" s="33"/>
      <c r="C53" s="33"/>
      <c r="D53" s="33"/>
      <c r="E53" s="33"/>
      <c r="F53" s="33"/>
      <c r="G53" s="33"/>
    </row>
    <row r="54" spans="1:7" ht="15.75">
      <c r="A54" s="32"/>
      <c r="B54" s="33"/>
      <c r="C54" s="33"/>
      <c r="D54" s="33"/>
      <c r="E54" s="33"/>
      <c r="F54" s="33"/>
      <c r="G54" s="33"/>
    </row>
    <row r="55" spans="1:7" ht="15">
      <c r="A55" s="33"/>
      <c r="B55" s="33"/>
      <c r="C55" s="33"/>
      <c r="D55" s="33"/>
      <c r="E55" s="33"/>
      <c r="F55" s="33"/>
      <c r="G55" s="33"/>
    </row>
    <row r="56" spans="1:7" ht="15">
      <c r="A56" s="33"/>
      <c r="B56" s="33"/>
      <c r="C56" s="33"/>
      <c r="D56" s="33"/>
      <c r="E56" s="33"/>
      <c r="F56" s="33"/>
      <c r="G56" s="33"/>
    </row>
    <row r="57" spans="1:7" ht="15">
      <c r="A57" s="33"/>
      <c r="B57" s="33"/>
      <c r="C57" s="33"/>
      <c r="D57" s="38" t="s">
        <v>282</v>
      </c>
      <c r="E57" s="33"/>
      <c r="F57" s="33"/>
      <c r="G57" s="33"/>
    </row>
    <row r="58" spans="1:7" ht="15">
      <c r="A58" s="33"/>
      <c r="B58" s="33"/>
      <c r="C58" s="33"/>
      <c r="D58" s="38" t="s">
        <v>93</v>
      </c>
      <c r="E58" s="33"/>
      <c r="F58" s="33"/>
      <c r="G58" s="33"/>
    </row>
    <row r="59" spans="1:7" ht="15">
      <c r="A59" s="33"/>
      <c r="B59" s="33"/>
      <c r="C59" s="33"/>
      <c r="D59" s="33"/>
      <c r="E59" s="33"/>
      <c r="F59" s="33"/>
      <c r="G59" s="33"/>
    </row>
    <row r="60" spans="1:7" ht="15">
      <c r="A60" s="33"/>
      <c r="B60" s="33"/>
      <c r="C60" s="33"/>
      <c r="D60" s="33"/>
      <c r="E60" s="33"/>
      <c r="F60" s="33"/>
      <c r="G60" s="33"/>
    </row>
    <row r="61" spans="1:7" ht="15">
      <c r="A61" s="33"/>
      <c r="B61" s="33"/>
      <c r="C61" s="33"/>
      <c r="D61" s="33"/>
      <c r="E61" s="33"/>
      <c r="F61" s="33"/>
      <c r="G61" s="33"/>
    </row>
    <row r="62" spans="1:7" ht="15">
      <c r="A62" s="33"/>
      <c r="B62" s="33"/>
      <c r="C62" s="33"/>
      <c r="D62" s="33"/>
      <c r="E62" s="33"/>
      <c r="F62" s="33"/>
      <c r="G62" s="33"/>
    </row>
    <row r="63" spans="1:7" ht="15.75">
      <c r="A63" s="32"/>
      <c r="B63" s="33"/>
      <c r="C63" s="33"/>
      <c r="D63" s="33"/>
      <c r="E63" s="33"/>
      <c r="F63" s="33"/>
      <c r="G63" s="33"/>
    </row>
    <row r="64" spans="1:7" ht="15.75">
      <c r="A64" s="32"/>
      <c r="B64" s="33"/>
      <c r="C64" s="33"/>
      <c r="D64" s="35" t="s">
        <v>94</v>
      </c>
      <c r="E64" s="33"/>
      <c r="F64" s="33"/>
      <c r="G64" s="33"/>
    </row>
    <row r="65" spans="1:7" ht="15.75">
      <c r="A65" s="32"/>
      <c r="B65" s="33"/>
      <c r="C65" s="33"/>
      <c r="D65" s="38" t="s">
        <v>95</v>
      </c>
      <c r="E65" s="33"/>
      <c r="F65" s="33"/>
      <c r="G65" s="33"/>
    </row>
    <row r="66" spans="1:7" ht="15.75">
      <c r="A66" s="32"/>
      <c r="B66" s="33"/>
      <c r="C66" s="33"/>
      <c r="D66" s="33"/>
      <c r="E66" s="33"/>
      <c r="F66" s="33"/>
      <c r="G66" s="33"/>
    </row>
    <row r="67" spans="1:7" ht="15.75">
      <c r="A67" s="32"/>
      <c r="B67" s="33"/>
      <c r="C67" s="33"/>
      <c r="D67" s="33"/>
      <c r="E67" s="33"/>
      <c r="F67" s="33"/>
      <c r="G67" s="33"/>
    </row>
    <row r="68" spans="1:7" ht="15.75">
      <c r="A68" s="32"/>
      <c r="B68" s="33"/>
      <c r="C68" s="33"/>
      <c r="D68" s="33"/>
      <c r="E68" s="33"/>
      <c r="F68" s="33"/>
      <c r="G68" s="33"/>
    </row>
    <row r="69" spans="1:7" ht="15.75">
      <c r="A69" s="32"/>
      <c r="B69" s="33"/>
      <c r="C69" s="33"/>
      <c r="D69" s="35" t="s">
        <v>96</v>
      </c>
      <c r="E69" s="33"/>
      <c r="F69" s="33"/>
      <c r="G69" s="33"/>
    </row>
    <row r="70" spans="1:7" ht="15.75">
      <c r="A70" s="32"/>
      <c r="B70" s="33"/>
      <c r="C70" s="33"/>
      <c r="D70" s="33"/>
      <c r="E70" s="33"/>
      <c r="F70" s="33"/>
      <c r="G70" s="33"/>
    </row>
    <row r="71" spans="1:7" ht="15.75">
      <c r="A71" s="32"/>
      <c r="B71" s="33"/>
      <c r="C71" s="33"/>
      <c r="D71" s="33"/>
      <c r="E71" s="33"/>
      <c r="F71" s="33"/>
      <c r="G71" s="33"/>
    </row>
    <row r="72" spans="1:7" ht="15.75">
      <c r="A72" s="32"/>
      <c r="B72" s="33"/>
      <c r="C72" s="33"/>
      <c r="D72" s="33"/>
      <c r="E72" s="33"/>
      <c r="F72" s="33"/>
      <c r="G72" s="33"/>
    </row>
    <row r="73" spans="1:7" ht="15.75">
      <c r="A73" s="32"/>
      <c r="B73" s="33"/>
      <c r="C73" s="33"/>
      <c r="D73" s="33"/>
      <c r="E73" s="33"/>
      <c r="F73" s="33"/>
      <c r="G73" s="33"/>
    </row>
    <row r="74" spans="1:7" ht="15.75">
      <c r="A74" s="32"/>
      <c r="B74" s="33"/>
      <c r="C74" s="33"/>
      <c r="D74" s="33"/>
      <c r="E74" s="33"/>
      <c r="F74" s="33"/>
      <c r="G74" s="33"/>
    </row>
    <row r="75" spans="1:7" ht="15.75">
      <c r="A75" s="32"/>
      <c r="B75" s="33"/>
      <c r="C75" s="33"/>
      <c r="D75" s="33"/>
      <c r="E75" s="33"/>
      <c r="F75" s="33"/>
      <c r="G75" s="33"/>
    </row>
    <row r="76" spans="1:7" ht="15.75">
      <c r="A76" s="32"/>
      <c r="B76" s="33"/>
      <c r="C76" s="33"/>
      <c r="D76" s="33"/>
      <c r="E76" s="33"/>
      <c r="F76" s="33"/>
      <c r="G76" s="33"/>
    </row>
    <row r="77" spans="1:7" ht="15.75">
      <c r="A77" s="32"/>
      <c r="B77" s="33"/>
      <c r="C77" s="33"/>
      <c r="D77" s="33"/>
      <c r="E77" s="33"/>
      <c r="F77" s="33"/>
      <c r="G77" s="33"/>
    </row>
    <row r="78" spans="1:7" ht="15.75">
      <c r="A78" s="32"/>
      <c r="B78" s="33"/>
      <c r="C78" s="33"/>
      <c r="D78" s="33"/>
      <c r="E78" s="33"/>
      <c r="F78" s="33"/>
      <c r="G78" s="33"/>
    </row>
    <row r="79" spans="1:7" ht="15.75">
      <c r="A79" s="32"/>
      <c r="B79" s="33"/>
      <c r="C79" s="33"/>
      <c r="D79" s="33"/>
      <c r="E79" s="33"/>
      <c r="F79" s="33"/>
      <c r="G79" s="33"/>
    </row>
    <row r="80" spans="1:7" ht="15">
      <c r="A80" s="42"/>
      <c r="B80" s="42"/>
      <c r="C80" s="33"/>
      <c r="D80" s="33"/>
      <c r="E80" s="33"/>
      <c r="F80" s="33"/>
      <c r="G80" s="33"/>
    </row>
    <row r="81" spans="1:7" ht="10.5" customHeight="1">
      <c r="A81" s="43" t="s">
        <v>97</v>
      </c>
      <c r="C81" s="33"/>
      <c r="D81" s="33"/>
      <c r="E81" s="33"/>
      <c r="F81" s="33"/>
      <c r="G81" s="33"/>
    </row>
    <row r="82" spans="1:7" ht="10.5" customHeight="1">
      <c r="A82" s="43" t="s">
        <v>98</v>
      </c>
      <c r="C82" s="33"/>
      <c r="D82" s="33"/>
      <c r="E82" s="33"/>
      <c r="F82" s="33"/>
      <c r="G82" s="33"/>
    </row>
    <row r="83" spans="1:7" ht="10.5" customHeight="1">
      <c r="A83" s="43" t="s">
        <v>99</v>
      </c>
      <c r="C83" s="40"/>
      <c r="D83" s="41"/>
      <c r="E83" s="33"/>
      <c r="F83" s="33"/>
      <c r="G83" s="33"/>
    </row>
    <row r="84" spans="1:7" ht="10.5" customHeight="1">
      <c r="A84" s="44" t="s">
        <v>100</v>
      </c>
      <c r="B84" s="45"/>
      <c r="C84" s="33"/>
      <c r="D84" s="33"/>
      <c r="E84" s="33"/>
      <c r="F84" s="33"/>
      <c r="G84" s="33"/>
    </row>
    <row r="85" spans="3:7" ht="15">
      <c r="C85" s="33"/>
      <c r="D85" s="33"/>
      <c r="E85" s="33"/>
      <c r="F85" s="33"/>
      <c r="G85" s="33"/>
    </row>
    <row r="124" spans="1:7" ht="15">
      <c r="A124" s="63"/>
      <c r="B124" s="63"/>
      <c r="C124" s="63"/>
      <c r="D124" s="63"/>
      <c r="E124" s="63"/>
      <c r="F124" s="63"/>
      <c r="G124" s="63"/>
    </row>
    <row r="125" spans="1:7" ht="15">
      <c r="A125" s="63"/>
      <c r="B125" s="63"/>
      <c r="C125" s="63"/>
      <c r="D125" s="63"/>
      <c r="E125" s="63"/>
      <c r="F125" s="63"/>
      <c r="G125" s="63"/>
    </row>
    <row r="126" spans="1:7" ht="15">
      <c r="A126" s="63"/>
      <c r="B126" s="63"/>
      <c r="C126" s="63"/>
      <c r="D126" s="63"/>
      <c r="E126" s="63"/>
      <c r="F126" s="63"/>
      <c r="G126" s="63"/>
    </row>
    <row r="127" spans="1:7" ht="15">
      <c r="A127" s="63"/>
      <c r="B127" s="63"/>
      <c r="C127" s="63"/>
      <c r="D127" s="63"/>
      <c r="E127" s="63"/>
      <c r="F127" s="63"/>
      <c r="G127" s="63"/>
    </row>
    <row r="128" spans="1:7" ht="15">
      <c r="A128" s="64"/>
      <c r="B128" s="64"/>
      <c r="C128" s="64"/>
      <c r="D128" s="64"/>
      <c r="E128" s="64"/>
      <c r="F128" s="64"/>
      <c r="G128" s="64"/>
    </row>
    <row r="129" spans="1:7" ht="15">
      <c r="A129" s="42"/>
      <c r="B129" s="42"/>
      <c r="C129" s="42"/>
      <c r="D129" s="42"/>
      <c r="E129" s="42"/>
      <c r="F129" s="42"/>
      <c r="G129" s="42"/>
    </row>
    <row r="130" spans="4:7" ht="10.5" customHeight="1">
      <c r="D130" s="65"/>
      <c r="E130" s="65"/>
      <c r="F130" s="65"/>
      <c r="G130" s="65"/>
    </row>
    <row r="131" spans="4:7" ht="10.5" customHeight="1">
      <c r="D131" s="65"/>
      <c r="E131" s="65"/>
      <c r="F131" s="65"/>
      <c r="G131" s="65"/>
    </row>
    <row r="132" spans="4:7" ht="10.5" customHeight="1">
      <c r="D132" s="65"/>
      <c r="E132" s="65"/>
      <c r="F132" s="65"/>
      <c r="G132" s="65"/>
    </row>
    <row r="133" spans="4:7" ht="10.5" customHeight="1">
      <c r="D133" s="65"/>
      <c r="E133" s="65"/>
      <c r="F133" s="65"/>
      <c r="G133" s="65"/>
    </row>
    <row r="134" ht="10.5" customHeight="1"/>
  </sheetData>
  <sheetProtection/>
  <mergeCells count="4">
    <mergeCell ref="A46:G46"/>
    <mergeCell ref="A47:G47"/>
    <mergeCell ref="A50:G50"/>
    <mergeCell ref="C13:H14"/>
  </mergeCells>
  <printOptions/>
  <pageMargins left="1.535433070866142" right="0.1968503937007874" top="1.1811023622047245" bottom="1.0236220472440944" header="0.31496062992125984" footer="0.31496062992125984"/>
  <pageSetup horizontalDpi="300" verticalDpi="300" orientation="portrait" paperSize="119" scale="91" r:id="rId2"/>
  <rowBreaks count="2" manualBreakCount="2">
    <brk id="42" max="6" man="1"/>
    <brk id="85" max="6" man="1"/>
  </rowBreaks>
  <drawing r:id="rId1"/>
</worksheet>
</file>

<file path=xl/worksheets/sheet10.xml><?xml version="1.0" encoding="utf-8"?>
<worksheet xmlns="http://schemas.openxmlformats.org/spreadsheetml/2006/main" xmlns:r="http://schemas.openxmlformats.org/officeDocument/2006/relationships">
  <sheetPr>
    <pageSetUpPr fitToPage="1"/>
  </sheetPr>
  <dimension ref="A1:S27"/>
  <sheetViews>
    <sheetView zoomScalePageLayoutView="0" workbookViewId="0" topLeftCell="A1">
      <selection activeCell="L6" sqref="L6"/>
    </sheetView>
  </sheetViews>
  <sheetFormatPr defaultColWidth="11.00390625" defaultRowHeight="14.25"/>
  <cols>
    <col min="1" max="1" width="30.00390625" style="12" customWidth="1"/>
    <col min="2" max="2" width="7.375" style="12" bestFit="1" customWidth="1"/>
    <col min="3" max="3" width="7.50390625" style="12" bestFit="1" customWidth="1"/>
    <col min="4" max="4" width="8.375" style="12" bestFit="1" customWidth="1"/>
    <col min="5" max="5" width="7.50390625" style="12" bestFit="1" customWidth="1"/>
    <col min="6" max="7" width="6.75390625" style="12" customWidth="1"/>
    <col min="8" max="8" width="6.75390625" style="109" customWidth="1"/>
    <col min="9" max="9" width="5.125" style="109" bestFit="1" customWidth="1"/>
    <col min="10" max="10" width="8.625" style="109" bestFit="1" customWidth="1"/>
    <col min="11" max="11" width="5.25390625" style="109" bestFit="1" customWidth="1"/>
    <col min="12" max="12" width="7.375" style="109" bestFit="1" customWidth="1"/>
    <col min="13" max="13" width="5.25390625" style="109" bestFit="1" customWidth="1"/>
    <col min="14" max="14" width="7.625" style="109" bestFit="1" customWidth="1"/>
    <col min="15" max="16384" width="11.00390625" style="12" customWidth="1"/>
  </cols>
  <sheetData>
    <row r="1" spans="1:14" ht="12.75">
      <c r="A1" s="434" t="s">
        <v>165</v>
      </c>
      <c r="B1" s="434"/>
      <c r="C1" s="434"/>
      <c r="D1" s="434"/>
      <c r="E1" s="434"/>
      <c r="F1" s="434"/>
      <c r="G1" s="434"/>
      <c r="H1" s="434"/>
      <c r="I1" s="434"/>
      <c r="J1" s="434"/>
      <c r="K1" s="434"/>
      <c r="L1" s="434"/>
      <c r="M1" s="434"/>
      <c r="N1" s="434"/>
    </row>
    <row r="3" spans="1:14" ht="12.75">
      <c r="A3" s="464" t="s">
        <v>134</v>
      </c>
      <c r="B3" s="100">
        <v>2005</v>
      </c>
      <c r="C3" s="100">
        <v>2006</v>
      </c>
      <c r="D3" s="100">
        <v>2007</v>
      </c>
      <c r="E3" s="100">
        <v>2008</v>
      </c>
      <c r="F3" s="100">
        <v>2009</v>
      </c>
      <c r="G3" s="100">
        <v>2010</v>
      </c>
      <c r="H3" s="100">
        <v>2011</v>
      </c>
      <c r="I3" s="468" t="s">
        <v>271</v>
      </c>
      <c r="J3" s="468"/>
      <c r="K3" s="468" t="s">
        <v>272</v>
      </c>
      <c r="L3" s="468"/>
      <c r="M3" s="468" t="s">
        <v>273</v>
      </c>
      <c r="N3" s="468"/>
    </row>
    <row r="4" spans="1:14" ht="12.75">
      <c r="A4" s="464"/>
      <c r="B4" s="465" t="s">
        <v>60</v>
      </c>
      <c r="C4" s="466"/>
      <c r="D4" s="466"/>
      <c r="E4" s="466"/>
      <c r="F4" s="466"/>
      <c r="G4" s="466"/>
      <c r="H4" s="466"/>
      <c r="I4" s="466"/>
      <c r="J4" s="466"/>
      <c r="K4" s="466"/>
      <c r="L4" s="466"/>
      <c r="M4" s="466"/>
      <c r="N4" s="467"/>
    </row>
    <row r="5" spans="1:17" ht="12.75">
      <c r="A5" s="414" t="s">
        <v>394</v>
      </c>
      <c r="B5" s="103">
        <v>525.9004669999999</v>
      </c>
      <c r="C5" s="103">
        <f aca="true" t="shared" si="0" ref="C5:H5">+B17</f>
        <v>649.907405</v>
      </c>
      <c r="D5" s="103">
        <f t="shared" si="0"/>
        <v>802.187453</v>
      </c>
      <c r="E5" s="103">
        <f t="shared" si="0"/>
        <v>748.07482</v>
      </c>
      <c r="F5" s="103">
        <f t="shared" si="0"/>
        <v>808.783347</v>
      </c>
      <c r="G5" s="103">
        <f t="shared" si="0"/>
        <v>841.693702</v>
      </c>
      <c r="H5" s="103">
        <f t="shared" si="0"/>
        <v>701.121589</v>
      </c>
      <c r="I5" s="150">
        <f>J5/H5-1</f>
        <v>0.16479843983238118</v>
      </c>
      <c r="J5" s="146">
        <f>+H17</f>
        <v>816.665333</v>
      </c>
      <c r="K5" s="150">
        <f>L5/H5-1</f>
        <v>0.16479843983238118</v>
      </c>
      <c r="L5" s="146">
        <f>H17</f>
        <v>816.665333</v>
      </c>
      <c r="M5" s="150">
        <f>N5/H5-1</f>
        <v>0.16479843983238118</v>
      </c>
      <c r="N5" s="146">
        <f>H17</f>
        <v>816.665333</v>
      </c>
      <c r="O5" s="388"/>
      <c r="P5" s="388"/>
      <c r="Q5" s="388"/>
    </row>
    <row r="6" spans="1:14" ht="12.75">
      <c r="A6" s="101" t="s">
        <v>129</v>
      </c>
      <c r="B6" s="103">
        <f>B5-B7+B11+B12+B16-B17</f>
        <v>263.9836329999998</v>
      </c>
      <c r="C6" s="103">
        <f aca="true" t="shared" si="1" ref="C6:H6">C5-C7+C11+C12+C16-C17</f>
        <v>232.42168100000004</v>
      </c>
      <c r="D6" s="103">
        <f t="shared" si="1"/>
        <v>298.58324900000025</v>
      </c>
      <c r="E6" s="103">
        <f t="shared" si="1"/>
        <v>232.72696099999985</v>
      </c>
      <c r="F6" s="103">
        <f t="shared" si="1"/>
        <v>309.799716</v>
      </c>
      <c r="G6" s="103">
        <f t="shared" si="1"/>
        <v>357.54221900000005</v>
      </c>
      <c r="H6" s="103">
        <f t="shared" si="1"/>
        <v>302.5319722999999</v>
      </c>
      <c r="I6" s="150">
        <v>0.12</v>
      </c>
      <c r="J6" s="146">
        <f>H6*(1+I6)</f>
        <v>338.8358089759999</v>
      </c>
      <c r="K6" s="151">
        <v>0.09</v>
      </c>
      <c r="L6" s="146">
        <f>H6*(1+K6)</f>
        <v>329.7598498069999</v>
      </c>
      <c r="M6" s="151">
        <v>0.15</v>
      </c>
      <c r="N6" s="146">
        <f>H6*(1+M6)</f>
        <v>347.9117681449998</v>
      </c>
    </row>
    <row r="7" spans="1:14" ht="12.75">
      <c r="A7" s="101" t="s">
        <v>130</v>
      </c>
      <c r="B7" s="102">
        <f aca="true" t="shared" si="2" ref="B7:H7">+B8+B9</f>
        <v>421</v>
      </c>
      <c r="C7" s="102">
        <f t="shared" si="2"/>
        <v>475.76443499999993</v>
      </c>
      <c r="D7" s="102">
        <f t="shared" si="2"/>
        <v>609.3688319999999</v>
      </c>
      <c r="E7" s="102">
        <f t="shared" si="2"/>
        <v>589.673191</v>
      </c>
      <c r="F7" s="102">
        <f t="shared" si="2"/>
        <v>695.68306</v>
      </c>
      <c r="G7" s="102">
        <f t="shared" si="2"/>
        <v>730.273801</v>
      </c>
      <c r="H7" s="102">
        <f t="shared" si="2"/>
        <v>662.2511767</v>
      </c>
      <c r="I7" s="150">
        <f>J7/H7-1</f>
        <v>0.13833525839320715</v>
      </c>
      <c r="J7" s="147">
        <f>+J8+J9</f>
        <v>753.86386435</v>
      </c>
      <c r="K7" s="150">
        <f>L7/H7-1</f>
        <v>0.10180732019377325</v>
      </c>
      <c r="L7" s="147">
        <f>+L8+L9</f>
        <v>729.673194295</v>
      </c>
      <c r="M7" s="150">
        <f>N7/H7-1</f>
        <v>0.17486319659264127</v>
      </c>
      <c r="N7" s="147">
        <f>+N8+N9</f>
        <v>778.054534405</v>
      </c>
    </row>
    <row r="8" spans="1:14" ht="12.75">
      <c r="A8" s="104" t="s">
        <v>61</v>
      </c>
      <c r="B8" s="105">
        <v>282</v>
      </c>
      <c r="C8" s="105">
        <v>308.26443499999993</v>
      </c>
      <c r="D8" s="105">
        <v>364.54072399999995</v>
      </c>
      <c r="E8" s="105">
        <v>373.310507</v>
      </c>
      <c r="F8" s="105">
        <v>398.03705699999995</v>
      </c>
      <c r="G8" s="105">
        <v>434.462564</v>
      </c>
      <c r="H8" s="105">
        <v>446.09443899999997</v>
      </c>
      <c r="I8" s="317">
        <v>0.06</v>
      </c>
      <c r="J8" s="148">
        <f>H8*(1+I8)</f>
        <v>472.86010533999996</v>
      </c>
      <c r="K8" s="317">
        <v>0.03</v>
      </c>
      <c r="L8" s="148">
        <f>H8*(1+K8)</f>
        <v>459.47727217</v>
      </c>
      <c r="M8" s="317">
        <v>0.09</v>
      </c>
      <c r="N8" s="148">
        <f>H8*(1+M8)</f>
        <v>486.24293851</v>
      </c>
    </row>
    <row r="9" spans="1:14" ht="12.75">
      <c r="A9" s="106" t="s">
        <v>62</v>
      </c>
      <c r="B9" s="105">
        <v>139</v>
      </c>
      <c r="C9" s="105">
        <v>167.5</v>
      </c>
      <c r="D9" s="107">
        <v>244.828108</v>
      </c>
      <c r="E9" s="107">
        <v>216.362684</v>
      </c>
      <c r="F9" s="107">
        <v>297.646003</v>
      </c>
      <c r="G9" s="107">
        <v>295.811237</v>
      </c>
      <c r="H9" s="107">
        <v>216.1567377</v>
      </c>
      <c r="I9" s="317">
        <v>0.3</v>
      </c>
      <c r="J9" s="148">
        <f>H9*(1+I9)</f>
        <v>281.00375901</v>
      </c>
      <c r="K9" s="317">
        <v>0.25</v>
      </c>
      <c r="L9" s="148">
        <f>H9*(1+K9)</f>
        <v>270.19592212500004</v>
      </c>
      <c r="M9" s="317">
        <v>0.35</v>
      </c>
      <c r="N9" s="148">
        <f>H9*(1+M9)</f>
        <v>291.81159589500004</v>
      </c>
    </row>
    <row r="10" spans="1:14" ht="12.75">
      <c r="A10" s="101" t="s">
        <v>131</v>
      </c>
      <c r="B10" s="103">
        <f aca="true" t="shared" si="3" ref="B10:H10">+B6+B7</f>
        <v>684.9836329999998</v>
      </c>
      <c r="C10" s="103">
        <f t="shared" si="3"/>
        <v>708.186116</v>
      </c>
      <c r="D10" s="103">
        <f t="shared" si="3"/>
        <v>907.9520810000001</v>
      </c>
      <c r="E10" s="103">
        <f t="shared" si="3"/>
        <v>822.4001519999998</v>
      </c>
      <c r="F10" s="103">
        <f>+F6+F7</f>
        <v>1005.482776</v>
      </c>
      <c r="G10" s="103">
        <f t="shared" si="3"/>
        <v>1087.8160200000002</v>
      </c>
      <c r="H10" s="103">
        <f t="shared" si="3"/>
        <v>964.7831489999999</v>
      </c>
      <c r="I10" s="150">
        <v>0.06</v>
      </c>
      <c r="J10" s="146">
        <f>+J6+J7</f>
        <v>1092.6996733259998</v>
      </c>
      <c r="K10" s="150">
        <f aca="true" t="shared" si="4" ref="K10:K17">L10/H10-1</f>
        <v>0.09810483858482066</v>
      </c>
      <c r="L10" s="146">
        <f>+L6+L7</f>
        <v>1059.433044102</v>
      </c>
      <c r="M10" s="150">
        <f aca="true" t="shared" si="5" ref="M10:M17">N10/H10-1</f>
        <v>0.1670667172380309</v>
      </c>
      <c r="N10" s="146">
        <f>+N6+N7</f>
        <v>1125.96630255</v>
      </c>
    </row>
    <row r="11" spans="1:14" ht="12.75">
      <c r="A11" s="101" t="s">
        <v>132</v>
      </c>
      <c r="B11" s="108">
        <v>4.510012</v>
      </c>
      <c r="C11" s="108">
        <v>6.24103</v>
      </c>
      <c r="D11" s="108">
        <v>6.203086</v>
      </c>
      <c r="E11" s="108">
        <v>3.879422</v>
      </c>
      <c r="F11" s="108">
        <v>3.025617</v>
      </c>
      <c r="G11" s="108">
        <v>0.553321</v>
      </c>
      <c r="H11" s="145">
        <v>1.052783</v>
      </c>
      <c r="I11" s="150">
        <f aca="true" t="shared" si="6" ref="I11:I17">J11/H11-1</f>
        <v>1.3298087069291142E-06</v>
      </c>
      <c r="J11" s="149">
        <v>1.0527844</v>
      </c>
      <c r="K11" s="150">
        <f t="shared" si="4"/>
        <v>1.3298087069291142E-06</v>
      </c>
      <c r="L11" s="149">
        <v>1.0527844</v>
      </c>
      <c r="M11" s="150">
        <f t="shared" si="5"/>
        <v>1.3298087069291142E-06</v>
      </c>
      <c r="N11" s="149">
        <v>1.0527844</v>
      </c>
    </row>
    <row r="12" spans="1:14" ht="12.75">
      <c r="A12" s="101" t="s">
        <v>133</v>
      </c>
      <c r="B12" s="102">
        <f aca="true" t="shared" si="7" ref="B12:H12">SUM(B13:B15)</f>
        <v>789.2511</v>
      </c>
      <c r="C12" s="102">
        <f t="shared" si="7"/>
        <v>844.8778</v>
      </c>
      <c r="D12" s="102">
        <f t="shared" si="7"/>
        <v>827.746</v>
      </c>
      <c r="E12" s="102">
        <f t="shared" si="7"/>
        <v>868.2969999999999</v>
      </c>
      <c r="F12" s="102">
        <f t="shared" si="7"/>
        <v>1009.2922000000001</v>
      </c>
      <c r="G12" s="102">
        <f>SUM(G13:G15)</f>
        <v>915.2382000000001</v>
      </c>
      <c r="H12" s="102">
        <f t="shared" si="7"/>
        <v>1046.3808</v>
      </c>
      <c r="I12" s="150">
        <f t="shared" si="6"/>
        <v>0.19972675339608692</v>
      </c>
      <c r="J12" s="147">
        <f>SUM(J13:J15)</f>
        <v>1255.37104</v>
      </c>
      <c r="K12" s="150">
        <f t="shared" si="4"/>
        <v>0.19972675339608692</v>
      </c>
      <c r="L12" s="147">
        <f>SUM(L13:L15)</f>
        <v>1255.37104</v>
      </c>
      <c r="M12" s="150">
        <f t="shared" si="5"/>
        <v>0.19972675339608692</v>
      </c>
      <c r="N12" s="147">
        <f>SUM(N13:N15)</f>
        <v>1255.37104</v>
      </c>
    </row>
    <row r="13" spans="1:19" ht="12.75">
      <c r="A13" s="104" t="s">
        <v>63</v>
      </c>
      <c r="B13" s="107">
        <v>630.3212</v>
      </c>
      <c r="C13" s="107">
        <v>716.3043</v>
      </c>
      <c r="D13" s="107">
        <v>703.8874</v>
      </c>
      <c r="E13" s="107">
        <v>692.7908</v>
      </c>
      <c r="F13" s="107">
        <v>866.5659</v>
      </c>
      <c r="G13" s="107">
        <v>744.5528</v>
      </c>
      <c r="H13" s="107">
        <v>828.6392</v>
      </c>
      <c r="I13" s="150">
        <f t="shared" si="6"/>
        <v>0.22608915074256686</v>
      </c>
      <c r="J13" s="148">
        <v>1015.985533</v>
      </c>
      <c r="K13" s="150">
        <f t="shared" si="4"/>
        <v>0.22608915074256686</v>
      </c>
      <c r="L13" s="148">
        <v>1015.985533</v>
      </c>
      <c r="M13" s="150">
        <f t="shared" si="5"/>
        <v>0.22608915074256686</v>
      </c>
      <c r="N13" s="148">
        <v>1015.985533</v>
      </c>
      <c r="P13" s="387"/>
      <c r="Q13" s="387"/>
      <c r="R13" s="387"/>
      <c r="S13" s="387"/>
    </row>
    <row r="14" spans="1:19" ht="12.75">
      <c r="A14" s="104" t="s">
        <v>64</v>
      </c>
      <c r="B14" s="107">
        <v>105.4796</v>
      </c>
      <c r="C14" s="107">
        <v>86.1365</v>
      </c>
      <c r="D14" s="107">
        <v>87.9062</v>
      </c>
      <c r="E14" s="107">
        <v>131.8511</v>
      </c>
      <c r="F14" s="107">
        <v>115.2065</v>
      </c>
      <c r="G14" s="107">
        <v>127.1633</v>
      </c>
      <c r="H14" s="107">
        <v>118.001</v>
      </c>
      <c r="I14" s="150">
        <f t="shared" si="6"/>
        <v>0.4549616613418528</v>
      </c>
      <c r="J14" s="148">
        <v>171.686931</v>
      </c>
      <c r="K14" s="150">
        <f t="shared" si="4"/>
        <v>0.4549616613418528</v>
      </c>
      <c r="L14" s="148">
        <v>171.686931</v>
      </c>
      <c r="M14" s="150">
        <f t="shared" si="5"/>
        <v>0.4549616613418528</v>
      </c>
      <c r="N14" s="148">
        <v>171.686931</v>
      </c>
      <c r="P14" s="387"/>
      <c r="Q14" s="387"/>
      <c r="R14" s="387"/>
      <c r="S14" s="387"/>
    </row>
    <row r="15" spans="1:19" ht="12.75">
      <c r="A15" s="104" t="s">
        <v>65</v>
      </c>
      <c r="B15" s="107">
        <v>53.4503</v>
      </c>
      <c r="C15" s="107">
        <v>42.437</v>
      </c>
      <c r="D15" s="107">
        <v>35.9524</v>
      </c>
      <c r="E15" s="107">
        <v>43.6551</v>
      </c>
      <c r="F15" s="107">
        <v>27.5198</v>
      </c>
      <c r="G15" s="107">
        <v>43.5221</v>
      </c>
      <c r="H15" s="107">
        <v>99.7406</v>
      </c>
      <c r="I15" s="150">
        <f t="shared" si="6"/>
        <v>-0.3212535717651588</v>
      </c>
      <c r="J15" s="148">
        <v>67.698576</v>
      </c>
      <c r="K15" s="150">
        <f t="shared" si="4"/>
        <v>-0.3212535717651588</v>
      </c>
      <c r="L15" s="148">
        <v>67.698576</v>
      </c>
      <c r="M15" s="150">
        <f t="shared" si="5"/>
        <v>-0.3212535717651588</v>
      </c>
      <c r="N15" s="148">
        <v>67.698576</v>
      </c>
      <c r="P15" s="387"/>
      <c r="Q15" s="387"/>
      <c r="R15" s="387"/>
      <c r="S15" s="387"/>
    </row>
    <row r="16" spans="1:19" ht="12.75">
      <c r="A16" s="101" t="s">
        <v>251</v>
      </c>
      <c r="B16" s="102">
        <v>15.229459</v>
      </c>
      <c r="C16" s="102">
        <v>9.347334</v>
      </c>
      <c r="D16" s="102">
        <v>19.890362</v>
      </c>
      <c r="E16" s="102">
        <v>10.932257</v>
      </c>
      <c r="F16" s="102">
        <v>26.075314</v>
      </c>
      <c r="G16" s="102">
        <v>31.452386</v>
      </c>
      <c r="H16" s="102">
        <v>32.89331</v>
      </c>
      <c r="I16" s="150">
        <f t="shared" si="6"/>
        <v>-0.6959868131240061</v>
      </c>
      <c r="J16" s="147">
        <v>10</v>
      </c>
      <c r="K16" s="150">
        <f t="shared" si="4"/>
        <v>-0.5439802196860091</v>
      </c>
      <c r="L16" s="147">
        <v>15</v>
      </c>
      <c r="M16" s="150">
        <f t="shared" si="5"/>
        <v>-0.8479934065620031</v>
      </c>
      <c r="N16" s="147">
        <v>5</v>
      </c>
      <c r="P16" s="387"/>
      <c r="Q16" s="387"/>
      <c r="R16" s="387"/>
      <c r="S16" s="387"/>
    </row>
    <row r="17" spans="1:19" ht="12.75">
      <c r="A17" s="101" t="s">
        <v>393</v>
      </c>
      <c r="B17" s="103">
        <v>649.907405</v>
      </c>
      <c r="C17" s="103">
        <v>802.187453</v>
      </c>
      <c r="D17" s="103">
        <v>748.07482</v>
      </c>
      <c r="E17" s="103">
        <v>808.783347</v>
      </c>
      <c r="F17" s="103">
        <v>841.693702</v>
      </c>
      <c r="G17" s="103">
        <v>701.121589</v>
      </c>
      <c r="H17" s="103">
        <v>816.665333</v>
      </c>
      <c r="I17" s="150">
        <f t="shared" si="6"/>
        <v>0.2127237976856795</v>
      </c>
      <c r="J17" s="146">
        <f>+J5-J10+J11+J12+J16</f>
        <v>990.3894840740002</v>
      </c>
      <c r="K17" s="150">
        <f t="shared" si="4"/>
        <v>0.2595809712152921</v>
      </c>
      <c r="L17" s="146">
        <f>+L5-L10+L11+L12+L16</f>
        <v>1028.656113298</v>
      </c>
      <c r="M17" s="150">
        <f t="shared" si="5"/>
        <v>0.16586662415606668</v>
      </c>
      <c r="N17" s="146">
        <f>+N5-N10+N11+N12+N16</f>
        <v>952.1228548500001</v>
      </c>
      <c r="P17" s="387"/>
      <c r="Q17" s="387"/>
      <c r="R17" s="387"/>
      <c r="S17" s="387"/>
    </row>
    <row r="18" spans="1:14" ht="12.75">
      <c r="A18" s="104" t="s">
        <v>285</v>
      </c>
      <c r="B18" s="330">
        <f aca="true" t="shared" si="8" ref="B18:H18">+B17/B10</f>
        <v>0.9487926042168663</v>
      </c>
      <c r="C18" s="330">
        <f t="shared" si="8"/>
        <v>1.1327353570992629</v>
      </c>
      <c r="D18" s="330">
        <f t="shared" si="8"/>
        <v>0.8239144285853561</v>
      </c>
      <c r="E18" s="330">
        <f t="shared" si="8"/>
        <v>0.9834426039843439</v>
      </c>
      <c r="F18" s="330">
        <f t="shared" si="8"/>
        <v>0.8371040480160349</v>
      </c>
      <c r="G18" s="330">
        <f t="shared" si="8"/>
        <v>0.6445222134161986</v>
      </c>
      <c r="H18" s="330">
        <f t="shared" si="8"/>
        <v>0.8464755358201226</v>
      </c>
      <c r="I18" s="331"/>
      <c r="J18" s="332">
        <f>+J17/J10</f>
        <v>0.9063693421445034</v>
      </c>
      <c r="K18" s="332"/>
      <c r="L18" s="332">
        <f>+L17/L10</f>
        <v>0.9709496216156943</v>
      </c>
      <c r="M18" s="332"/>
      <c r="N18" s="332">
        <f>+N17/N10</f>
        <v>0.845605106204073</v>
      </c>
    </row>
    <row r="19" spans="1:14" ht="12.75">
      <c r="A19" s="104" t="s">
        <v>286</v>
      </c>
      <c r="B19" s="330">
        <f aca="true" t="shared" si="9" ref="B19:G19">B17/B12</f>
        <v>0.8234482093214696</v>
      </c>
      <c r="C19" s="330">
        <f t="shared" si="9"/>
        <v>0.9494715721019064</v>
      </c>
      <c r="D19" s="330">
        <f>D17/D12</f>
        <v>0.9037492419172065</v>
      </c>
      <c r="E19" s="330">
        <f t="shared" si="9"/>
        <v>0.9314593359184704</v>
      </c>
      <c r="F19" s="330">
        <f t="shared" si="9"/>
        <v>0.8339445227061102</v>
      </c>
      <c r="G19" s="330">
        <f t="shared" si="9"/>
        <v>0.7660536776109212</v>
      </c>
      <c r="H19" s="330">
        <f>H17/H12</f>
        <v>0.7804666647170897</v>
      </c>
      <c r="I19" s="331"/>
      <c r="J19" s="332">
        <f>J17/J12</f>
        <v>0.7889217231536584</v>
      </c>
      <c r="K19" s="332"/>
      <c r="L19" s="332">
        <f>L17/L12</f>
        <v>0.8194040490993005</v>
      </c>
      <c r="M19" s="332"/>
      <c r="N19" s="332">
        <f>N17/N12</f>
        <v>0.7584393972080159</v>
      </c>
    </row>
    <row r="20" spans="1:14" ht="12.75">
      <c r="A20" s="463" t="s">
        <v>287</v>
      </c>
      <c r="B20" s="463"/>
      <c r="C20" s="463"/>
      <c r="D20" s="463"/>
      <c r="E20" s="463"/>
      <c r="F20" s="463"/>
      <c r="G20" s="463"/>
      <c r="H20" s="463"/>
      <c r="I20" s="463"/>
      <c r="J20" s="463"/>
      <c r="K20" s="463"/>
      <c r="L20" s="463"/>
      <c r="M20" s="463"/>
      <c r="N20" s="463"/>
    </row>
    <row r="21" spans="1:14" ht="12.75">
      <c r="A21" s="462" t="s">
        <v>395</v>
      </c>
      <c r="B21" s="462"/>
      <c r="C21" s="462"/>
      <c r="D21" s="462"/>
      <c r="E21" s="462"/>
      <c r="F21" s="462"/>
      <c r="G21" s="462"/>
      <c r="H21" s="462"/>
      <c r="I21" s="462"/>
      <c r="J21" s="462"/>
      <c r="K21" s="462"/>
      <c r="L21" s="462"/>
      <c r="M21" s="462"/>
      <c r="N21" s="462"/>
    </row>
    <row r="22" spans="1:14" ht="12.75">
      <c r="A22" s="462" t="s">
        <v>66</v>
      </c>
      <c r="B22" s="462"/>
      <c r="C22" s="462"/>
      <c r="D22" s="462"/>
      <c r="E22" s="462"/>
      <c r="F22" s="462"/>
      <c r="G22" s="462"/>
      <c r="H22" s="462"/>
      <c r="I22" s="462"/>
      <c r="J22" s="462"/>
      <c r="K22" s="462"/>
      <c r="L22" s="462"/>
      <c r="M22" s="462"/>
      <c r="N22" s="462"/>
    </row>
    <row r="23" spans="1:14" ht="12.75">
      <c r="A23" s="462" t="s">
        <v>67</v>
      </c>
      <c r="B23" s="462"/>
      <c r="C23" s="462"/>
      <c r="D23" s="462"/>
      <c r="E23" s="462"/>
      <c r="F23" s="462"/>
      <c r="G23" s="462"/>
      <c r="H23" s="462"/>
      <c r="I23" s="462"/>
      <c r="J23" s="462"/>
      <c r="K23" s="462"/>
      <c r="L23" s="462"/>
      <c r="M23" s="462"/>
      <c r="N23" s="462"/>
    </row>
    <row r="24" spans="1:14" ht="12.75">
      <c r="A24" s="462" t="s">
        <v>68</v>
      </c>
      <c r="B24" s="462"/>
      <c r="C24" s="462"/>
      <c r="D24" s="462"/>
      <c r="E24" s="462"/>
      <c r="F24" s="462"/>
      <c r="G24" s="462"/>
      <c r="H24" s="462"/>
      <c r="I24" s="462"/>
      <c r="J24" s="462"/>
      <c r="K24" s="462"/>
      <c r="L24" s="462"/>
      <c r="M24" s="462"/>
      <c r="N24" s="462"/>
    </row>
    <row r="25" spans="1:14" s="392" customFormat="1" ht="12.75">
      <c r="A25" s="462" t="s">
        <v>205</v>
      </c>
      <c r="B25" s="462"/>
      <c r="C25" s="462"/>
      <c r="D25" s="462"/>
      <c r="E25" s="462"/>
      <c r="F25" s="462"/>
      <c r="G25" s="462"/>
      <c r="H25" s="462"/>
      <c r="I25" s="462"/>
      <c r="J25" s="462"/>
      <c r="K25" s="462"/>
      <c r="L25" s="462"/>
      <c r="M25" s="462"/>
      <c r="N25" s="462"/>
    </row>
    <row r="26" spans="8:14" s="392" customFormat="1" ht="12.75">
      <c r="H26" s="109"/>
      <c r="I26" s="109"/>
      <c r="J26" s="109"/>
      <c r="K26" s="109"/>
      <c r="L26" s="109"/>
      <c r="M26" s="109"/>
      <c r="N26" s="109"/>
    </row>
    <row r="27" spans="8:14" s="392" customFormat="1" ht="12.75">
      <c r="H27" s="109"/>
      <c r="I27" s="109"/>
      <c r="J27" s="109"/>
      <c r="K27" s="109"/>
      <c r="L27" s="109"/>
      <c r="M27" s="109"/>
      <c r="N27" s="109"/>
    </row>
  </sheetData>
  <sheetProtection/>
  <mergeCells count="12">
    <mergeCell ref="A1:N1"/>
    <mergeCell ref="A3:A4"/>
    <mergeCell ref="B4:N4"/>
    <mergeCell ref="I3:J3"/>
    <mergeCell ref="K3:L3"/>
    <mergeCell ref="M3:N3"/>
    <mergeCell ref="A25:N25"/>
    <mergeCell ref="A20:N20"/>
    <mergeCell ref="A21:N21"/>
    <mergeCell ref="A22:N22"/>
    <mergeCell ref="A23:N23"/>
    <mergeCell ref="A24:N24"/>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scale="93" r:id="rId1"/>
  <headerFooter>
    <oddFooter>&amp;C&amp;10 11</oddFooter>
  </headerFooter>
  <ignoredErrors>
    <ignoredError sqref="B12:H12 N12 J12" formulaRange="1"/>
    <ignoredError sqref="I7:N7 K10:M11 K13:M15 K17:M17 K16 M16" formula="1"/>
    <ignoredError sqref="K12:M12 I12" formula="1" formulaRange="1"/>
  </ignoredErrors>
</worksheet>
</file>

<file path=xl/worksheets/sheet11.xml><?xml version="1.0" encoding="utf-8"?>
<worksheet xmlns="http://schemas.openxmlformats.org/spreadsheetml/2006/main" xmlns:r="http://schemas.openxmlformats.org/officeDocument/2006/relationships">
  <dimension ref="A1:BI43"/>
  <sheetViews>
    <sheetView zoomScalePageLayoutView="0" workbookViewId="0" topLeftCell="A10">
      <selection activeCell="Q9" sqref="Q9"/>
    </sheetView>
  </sheetViews>
  <sheetFormatPr defaultColWidth="11.00390625" defaultRowHeight="14.25"/>
  <cols>
    <col min="1" max="1" width="5.50390625" style="12" bestFit="1" customWidth="1"/>
    <col min="2" max="13" width="8.00390625" style="12" bestFit="1" customWidth="1"/>
    <col min="14" max="14" width="9.00390625" style="12" bestFit="1" customWidth="1"/>
    <col min="15" max="15" width="4.50390625" style="12" customWidth="1"/>
    <col min="16" max="21" width="8.875" style="12" customWidth="1"/>
    <col min="22" max="16384" width="11.00390625" style="12" customWidth="1"/>
  </cols>
  <sheetData>
    <row r="1" spans="1:14" ht="14.25" customHeight="1">
      <c r="A1" s="469" t="s">
        <v>252</v>
      </c>
      <c r="B1" s="470"/>
      <c r="C1" s="470"/>
      <c r="D1" s="470"/>
      <c r="E1" s="470"/>
      <c r="F1" s="470"/>
      <c r="G1" s="470"/>
      <c r="H1" s="470"/>
      <c r="I1" s="470"/>
      <c r="J1" s="470"/>
      <c r="K1" s="470"/>
      <c r="L1" s="470"/>
      <c r="M1" s="470"/>
      <c r="N1" s="470"/>
    </row>
    <row r="2" spans="1:29" ht="12.75">
      <c r="A2" s="469" t="s">
        <v>38</v>
      </c>
      <c r="B2" s="470"/>
      <c r="C2" s="470"/>
      <c r="D2" s="470"/>
      <c r="E2" s="470"/>
      <c r="F2" s="470"/>
      <c r="G2" s="470"/>
      <c r="H2" s="470"/>
      <c r="I2" s="470"/>
      <c r="J2" s="470"/>
      <c r="K2" s="470"/>
      <c r="L2" s="470"/>
      <c r="M2" s="470"/>
      <c r="N2" s="470"/>
      <c r="AC2" s="191"/>
    </row>
    <row r="3" spans="1:32" ht="14.25" customHeight="1">
      <c r="A3" s="469" t="s">
        <v>39</v>
      </c>
      <c r="B3" s="470"/>
      <c r="C3" s="470"/>
      <c r="D3" s="470"/>
      <c r="E3" s="470"/>
      <c r="F3" s="470"/>
      <c r="G3" s="470"/>
      <c r="H3" s="470"/>
      <c r="I3" s="470"/>
      <c r="J3" s="470"/>
      <c r="K3" s="470"/>
      <c r="L3" s="470"/>
      <c r="M3" s="470"/>
      <c r="N3" s="470"/>
      <c r="W3" s="86"/>
      <c r="X3" s="86" t="s">
        <v>171</v>
      </c>
      <c r="Y3" s="86" t="s">
        <v>54</v>
      </c>
      <c r="Z3" s="86" t="s">
        <v>55</v>
      </c>
      <c r="AA3" s="86" t="s">
        <v>56</v>
      </c>
      <c r="AB3" s="86"/>
      <c r="AC3" s="86" t="s">
        <v>171</v>
      </c>
      <c r="AD3" s="86" t="s">
        <v>54</v>
      </c>
      <c r="AE3" s="86" t="s">
        <v>55</v>
      </c>
      <c r="AF3" s="86" t="s">
        <v>56</v>
      </c>
    </row>
    <row r="4" spans="23:32" ht="14.25">
      <c r="W4" s="10">
        <v>40544</v>
      </c>
      <c r="X4" s="11">
        <v>14000</v>
      </c>
      <c r="Y4" s="11">
        <v>18000</v>
      </c>
      <c r="Z4" s="11">
        <v>13500</v>
      </c>
      <c r="AA4" s="11">
        <v>15500</v>
      </c>
      <c r="AB4" s="10">
        <v>40544</v>
      </c>
      <c r="AC4" s="8">
        <f>X4/40</f>
        <v>350</v>
      </c>
      <c r="AD4" s="8">
        <f aca="true" t="shared" si="0" ref="AD4:AF5">Y4/40</f>
        <v>450</v>
      </c>
      <c r="AE4" s="8">
        <f t="shared" si="0"/>
        <v>337.5</v>
      </c>
      <c r="AF4" s="8">
        <f t="shared" si="0"/>
        <v>387.5</v>
      </c>
    </row>
    <row r="5" spans="1:32" ht="14.25">
      <c r="A5" s="9" t="s">
        <v>40</v>
      </c>
      <c r="B5" s="9" t="s">
        <v>41</v>
      </c>
      <c r="C5" s="9" t="s">
        <v>42</v>
      </c>
      <c r="D5" s="9" t="s">
        <v>43</v>
      </c>
      <c r="E5" s="9" t="s">
        <v>44</v>
      </c>
      <c r="F5" s="9" t="s">
        <v>45</v>
      </c>
      <c r="G5" s="9" t="s">
        <v>46</v>
      </c>
      <c r="H5" s="9" t="s">
        <v>47</v>
      </c>
      <c r="I5" s="9" t="s">
        <v>48</v>
      </c>
      <c r="J5" s="9" t="s">
        <v>49</v>
      </c>
      <c r="K5" s="9" t="s">
        <v>50</v>
      </c>
      <c r="L5" s="9" t="s">
        <v>51</v>
      </c>
      <c r="M5" s="9" t="s">
        <v>52</v>
      </c>
      <c r="N5" s="9" t="s">
        <v>202</v>
      </c>
      <c r="T5" s="76"/>
      <c r="U5" s="76"/>
      <c r="W5" s="10">
        <v>40575</v>
      </c>
      <c r="X5" s="11">
        <v>14000</v>
      </c>
      <c r="Y5" s="11">
        <v>18500</v>
      </c>
      <c r="Z5" s="11">
        <v>13500</v>
      </c>
      <c r="AA5" s="11">
        <v>15500</v>
      </c>
      <c r="AB5" s="10">
        <v>40575</v>
      </c>
      <c r="AC5" s="8">
        <f>X5/40</f>
        <v>350</v>
      </c>
      <c r="AD5" s="8">
        <f t="shared" si="0"/>
        <v>462.5</v>
      </c>
      <c r="AE5" s="8">
        <f t="shared" si="0"/>
        <v>337.5</v>
      </c>
      <c r="AF5" s="8">
        <f t="shared" si="0"/>
        <v>387.5</v>
      </c>
    </row>
    <row r="6" spans="1:32" ht="14.25">
      <c r="A6" s="125">
        <v>2009</v>
      </c>
      <c r="B6" s="126">
        <v>8012</v>
      </c>
      <c r="C6" s="126">
        <v>7862</v>
      </c>
      <c r="D6" s="126">
        <v>7749.5</v>
      </c>
      <c r="E6" s="126">
        <v>7750</v>
      </c>
      <c r="F6" s="126">
        <v>7750</v>
      </c>
      <c r="G6" s="126">
        <v>7000</v>
      </c>
      <c r="H6" s="126">
        <v>7000</v>
      </c>
      <c r="I6" s="126">
        <v>7000</v>
      </c>
      <c r="J6" s="126">
        <v>7000</v>
      </c>
      <c r="K6" s="126">
        <v>7250</v>
      </c>
      <c r="L6" s="126">
        <v>7500</v>
      </c>
      <c r="M6" s="126">
        <v>8000</v>
      </c>
      <c r="N6" s="126">
        <f>AVERAGE(B6:M6)</f>
        <v>7489.458333333333</v>
      </c>
      <c r="T6" s="124"/>
      <c r="U6" s="124"/>
      <c r="W6" s="10">
        <v>40603</v>
      </c>
      <c r="X6" s="11">
        <v>14000</v>
      </c>
      <c r="Y6" s="11">
        <v>18500</v>
      </c>
      <c r="Z6" s="11">
        <v>13500</v>
      </c>
      <c r="AA6" s="11">
        <v>15500</v>
      </c>
      <c r="AB6" s="10">
        <v>40603</v>
      </c>
      <c r="AC6" s="8">
        <f aca="true" t="shared" si="1" ref="AC6:AF7">X6/40</f>
        <v>350</v>
      </c>
      <c r="AD6" s="8">
        <f t="shared" si="1"/>
        <v>462.5</v>
      </c>
      <c r="AE6" s="8">
        <f t="shared" si="1"/>
        <v>337.5</v>
      </c>
      <c r="AF6" s="8">
        <f t="shared" si="1"/>
        <v>387.5</v>
      </c>
    </row>
    <row r="7" spans="1:32" ht="14.25">
      <c r="A7" s="125">
        <v>2010</v>
      </c>
      <c r="B7" s="126">
        <v>7500</v>
      </c>
      <c r="C7" s="126">
        <v>8000</v>
      </c>
      <c r="D7" s="126">
        <v>8500</v>
      </c>
      <c r="E7" s="126">
        <v>10500</v>
      </c>
      <c r="F7" s="126">
        <v>10500</v>
      </c>
      <c r="G7" s="126">
        <v>11250</v>
      </c>
      <c r="H7" s="126">
        <v>13500</v>
      </c>
      <c r="I7" s="126">
        <v>14000</v>
      </c>
      <c r="J7" s="126">
        <v>14500</v>
      </c>
      <c r="K7" s="126">
        <v>14000</v>
      </c>
      <c r="L7" s="126">
        <v>14000</v>
      </c>
      <c r="M7" s="126">
        <v>14000</v>
      </c>
      <c r="N7" s="126">
        <f>AVERAGE(B7:M7)</f>
        <v>11687.5</v>
      </c>
      <c r="T7" s="124"/>
      <c r="U7" s="124"/>
      <c r="W7" s="10">
        <v>40634</v>
      </c>
      <c r="X7" s="11">
        <v>14000</v>
      </c>
      <c r="Y7" s="11">
        <v>19500</v>
      </c>
      <c r="Z7" s="11">
        <v>14250</v>
      </c>
      <c r="AA7" s="11">
        <v>16750</v>
      </c>
      <c r="AB7" s="10">
        <v>40634</v>
      </c>
      <c r="AC7" s="8">
        <f t="shared" si="1"/>
        <v>350</v>
      </c>
      <c r="AD7" s="8">
        <f t="shared" si="1"/>
        <v>487.5</v>
      </c>
      <c r="AE7" s="8">
        <f t="shared" si="1"/>
        <v>356.25</v>
      </c>
      <c r="AF7" s="8">
        <f t="shared" si="1"/>
        <v>418.75</v>
      </c>
    </row>
    <row r="8" spans="1:32" ht="14.25">
      <c r="A8" s="125">
        <v>2011</v>
      </c>
      <c r="B8" s="126">
        <v>14000</v>
      </c>
      <c r="C8" s="126">
        <v>14000</v>
      </c>
      <c r="D8" s="126">
        <v>14000</v>
      </c>
      <c r="E8" s="126">
        <v>14000</v>
      </c>
      <c r="F8" s="126">
        <v>14500</v>
      </c>
      <c r="G8" s="126">
        <v>14000</v>
      </c>
      <c r="H8" s="126">
        <v>12500</v>
      </c>
      <c r="I8" s="126">
        <v>12500</v>
      </c>
      <c r="J8" s="126">
        <v>11000</v>
      </c>
      <c r="K8" s="126">
        <v>11000</v>
      </c>
      <c r="L8" s="126">
        <v>11000</v>
      </c>
      <c r="M8" s="126">
        <v>11500</v>
      </c>
      <c r="N8" s="126">
        <f>AVERAGE(B8:M8)</f>
        <v>12833.333333333334</v>
      </c>
      <c r="O8" s="124"/>
      <c r="P8" s="124"/>
      <c r="Q8" s="124"/>
      <c r="R8" s="124"/>
      <c r="S8" s="124"/>
      <c r="T8" s="124"/>
      <c r="U8" s="124"/>
      <c r="W8" s="10">
        <v>40664</v>
      </c>
      <c r="X8" s="11">
        <v>14500</v>
      </c>
      <c r="Y8" s="11">
        <v>20250</v>
      </c>
      <c r="Z8" s="11">
        <v>13000</v>
      </c>
      <c r="AA8" s="11">
        <v>16750</v>
      </c>
      <c r="AB8" s="10">
        <v>40664</v>
      </c>
      <c r="AC8" s="8">
        <f aca="true" t="shared" si="2" ref="AC8:AF9">X8/40</f>
        <v>362.5</v>
      </c>
      <c r="AD8" s="8">
        <f t="shared" si="2"/>
        <v>506.25</v>
      </c>
      <c r="AE8" s="8">
        <f t="shared" si="2"/>
        <v>325</v>
      </c>
      <c r="AF8" s="8">
        <f t="shared" si="2"/>
        <v>418.75</v>
      </c>
    </row>
    <row r="9" spans="1:32" ht="14.25">
      <c r="A9" s="125">
        <v>2012</v>
      </c>
      <c r="B9" s="126">
        <v>12000</v>
      </c>
      <c r="C9" s="126">
        <v>12500</v>
      </c>
      <c r="D9" s="126">
        <v>12500</v>
      </c>
      <c r="E9" s="126">
        <v>12500</v>
      </c>
      <c r="F9" s="126">
        <v>12000</v>
      </c>
      <c r="G9" s="126">
        <v>12000</v>
      </c>
      <c r="H9" s="126">
        <v>12000</v>
      </c>
      <c r="I9" s="126">
        <v>11000</v>
      </c>
      <c r="J9" s="126"/>
      <c r="K9" s="126"/>
      <c r="L9" s="126"/>
      <c r="M9" s="126"/>
      <c r="N9" s="126">
        <f>AVERAGE(B9:M9)</f>
        <v>12062.5</v>
      </c>
      <c r="O9" s="124"/>
      <c r="P9" s="124"/>
      <c r="Q9" s="124"/>
      <c r="R9" s="124"/>
      <c r="S9" s="124"/>
      <c r="T9" s="124"/>
      <c r="U9" s="124"/>
      <c r="W9" s="10">
        <v>40695</v>
      </c>
      <c r="X9" s="11">
        <v>14000</v>
      </c>
      <c r="Y9" s="11">
        <v>22000</v>
      </c>
      <c r="Z9" s="11">
        <v>12500</v>
      </c>
      <c r="AA9" s="11">
        <v>17000</v>
      </c>
      <c r="AB9" s="10">
        <v>40695</v>
      </c>
      <c r="AC9" s="391">
        <f t="shared" si="2"/>
        <v>350</v>
      </c>
      <c r="AD9" s="391">
        <f t="shared" si="2"/>
        <v>550</v>
      </c>
      <c r="AE9" s="391">
        <f t="shared" si="2"/>
        <v>312.5</v>
      </c>
      <c r="AF9" s="391">
        <f t="shared" si="2"/>
        <v>425</v>
      </c>
    </row>
    <row r="10" spans="1:61" ht="15" thickBot="1">
      <c r="A10" s="473" t="s">
        <v>263</v>
      </c>
      <c r="B10" s="473"/>
      <c r="C10" s="473"/>
      <c r="D10" s="473"/>
      <c r="E10" s="473"/>
      <c r="F10" s="473"/>
      <c r="G10" s="473"/>
      <c r="H10" s="473"/>
      <c r="I10" s="473"/>
      <c r="J10" s="473"/>
      <c r="K10" s="473"/>
      <c r="L10" s="473"/>
      <c r="M10" s="473"/>
      <c r="N10" s="81"/>
      <c r="O10" s="81"/>
      <c r="P10" s="81"/>
      <c r="Q10" s="81"/>
      <c r="R10" s="81"/>
      <c r="S10" s="81"/>
      <c r="T10" s="81"/>
      <c r="U10" s="81"/>
      <c r="V10" s="81"/>
      <c r="W10" s="10">
        <v>40725</v>
      </c>
      <c r="X10" s="11">
        <v>12500</v>
      </c>
      <c r="Y10" s="11">
        <v>20000</v>
      </c>
      <c r="Z10" s="11">
        <v>11000</v>
      </c>
      <c r="AA10" s="11">
        <v>16000</v>
      </c>
      <c r="AB10" s="10">
        <v>40725</v>
      </c>
      <c r="AC10" s="391">
        <f aca="true" t="shared" si="3" ref="AC10:AF11">X10/40</f>
        <v>312.5</v>
      </c>
      <c r="AD10" s="391">
        <f t="shared" si="3"/>
        <v>500</v>
      </c>
      <c r="AE10" s="391">
        <f t="shared" si="3"/>
        <v>275</v>
      </c>
      <c r="AF10" s="391">
        <f t="shared" si="3"/>
        <v>400</v>
      </c>
      <c r="AV10" s="16" t="s">
        <v>57</v>
      </c>
      <c r="AW10" s="14">
        <v>9000</v>
      </c>
      <c r="AX10" s="14">
        <v>10000</v>
      </c>
      <c r="AY10" s="14">
        <v>11000</v>
      </c>
      <c r="AZ10" s="13">
        <v>10000</v>
      </c>
      <c r="BA10" s="13">
        <v>10000</v>
      </c>
      <c r="BB10" s="13">
        <v>13000</v>
      </c>
      <c r="BC10" s="13">
        <v>16000</v>
      </c>
      <c r="BD10" s="13">
        <v>16000</v>
      </c>
      <c r="BE10" s="13">
        <v>17000</v>
      </c>
      <c r="BF10" s="13">
        <v>16000</v>
      </c>
      <c r="BG10" s="13">
        <v>15000</v>
      </c>
      <c r="BH10" s="14">
        <v>15000</v>
      </c>
      <c r="BI10" s="15">
        <f>AVERAGE(AW10:BH10)</f>
        <v>13166.666666666666</v>
      </c>
    </row>
    <row r="11" spans="23:32" ht="14.25">
      <c r="W11" s="10">
        <v>40756</v>
      </c>
      <c r="X11" s="11">
        <v>12500</v>
      </c>
      <c r="Y11" s="11">
        <v>19000</v>
      </c>
      <c r="Z11" s="11">
        <v>10000</v>
      </c>
      <c r="AA11" s="11">
        <v>14000</v>
      </c>
      <c r="AB11" s="10">
        <v>40756</v>
      </c>
      <c r="AC11" s="153">
        <f t="shared" si="3"/>
        <v>312.5</v>
      </c>
      <c r="AD11" s="153">
        <f t="shared" si="3"/>
        <v>475</v>
      </c>
      <c r="AE11" s="153">
        <f t="shared" si="3"/>
        <v>250</v>
      </c>
      <c r="AF11" s="153">
        <f t="shared" si="3"/>
        <v>350</v>
      </c>
    </row>
    <row r="12" spans="1:32" ht="14.25">
      <c r="A12" s="469" t="s">
        <v>253</v>
      </c>
      <c r="B12" s="470"/>
      <c r="C12" s="470"/>
      <c r="D12" s="470"/>
      <c r="E12" s="470"/>
      <c r="F12" s="470"/>
      <c r="G12" s="470"/>
      <c r="H12" s="470"/>
      <c r="I12" s="470"/>
      <c r="J12" s="470"/>
      <c r="K12" s="470"/>
      <c r="L12" s="470"/>
      <c r="M12" s="470"/>
      <c r="N12" s="470"/>
      <c r="W12" s="10">
        <v>40787</v>
      </c>
      <c r="X12" s="11">
        <v>11000</v>
      </c>
      <c r="Y12" s="11">
        <v>17500</v>
      </c>
      <c r="Z12" s="11">
        <v>9500</v>
      </c>
      <c r="AA12" s="11">
        <v>12500</v>
      </c>
      <c r="AB12" s="10">
        <v>40787</v>
      </c>
      <c r="AC12" s="153">
        <f aca="true" t="shared" si="4" ref="AC12:AF14">X12/40</f>
        <v>275</v>
      </c>
      <c r="AD12" s="153">
        <f t="shared" si="4"/>
        <v>437.5</v>
      </c>
      <c r="AE12" s="153">
        <f t="shared" si="4"/>
        <v>237.5</v>
      </c>
      <c r="AF12" s="153">
        <f t="shared" si="4"/>
        <v>312.5</v>
      </c>
    </row>
    <row r="13" spans="1:32" ht="14.25">
      <c r="A13" s="469" t="s">
        <v>38</v>
      </c>
      <c r="B13" s="470"/>
      <c r="C13" s="470"/>
      <c r="D13" s="470"/>
      <c r="E13" s="470"/>
      <c r="F13" s="470"/>
      <c r="G13" s="470"/>
      <c r="H13" s="470"/>
      <c r="I13" s="470"/>
      <c r="J13" s="470"/>
      <c r="K13" s="470"/>
      <c r="L13" s="470"/>
      <c r="M13" s="470"/>
      <c r="N13" s="470"/>
      <c r="W13" s="10">
        <v>40817</v>
      </c>
      <c r="X13" s="11">
        <v>11000</v>
      </c>
      <c r="Y13" s="11">
        <v>18000</v>
      </c>
      <c r="Z13" s="11">
        <v>9500</v>
      </c>
      <c r="AA13" s="11">
        <v>12500</v>
      </c>
      <c r="AB13" s="10">
        <v>40817</v>
      </c>
      <c r="AC13" s="153">
        <f t="shared" si="4"/>
        <v>275</v>
      </c>
      <c r="AD13" s="153">
        <f t="shared" si="4"/>
        <v>450</v>
      </c>
      <c r="AE13" s="153">
        <f t="shared" si="4"/>
        <v>237.5</v>
      </c>
      <c r="AF13" s="153">
        <f t="shared" si="4"/>
        <v>312.5</v>
      </c>
    </row>
    <row r="14" spans="1:32" ht="14.25">
      <c r="A14" s="469" t="s">
        <v>39</v>
      </c>
      <c r="B14" s="470"/>
      <c r="C14" s="470"/>
      <c r="D14" s="470"/>
      <c r="E14" s="470"/>
      <c r="F14" s="470"/>
      <c r="G14" s="470"/>
      <c r="H14" s="470"/>
      <c r="I14" s="470"/>
      <c r="J14" s="470"/>
      <c r="K14" s="470"/>
      <c r="L14" s="470"/>
      <c r="M14" s="470"/>
      <c r="N14" s="470"/>
      <c r="W14" s="10">
        <v>40848</v>
      </c>
      <c r="X14" s="11">
        <v>11000</v>
      </c>
      <c r="Y14" s="11">
        <v>18000</v>
      </c>
      <c r="Z14" s="11">
        <v>9500</v>
      </c>
      <c r="AA14" s="11">
        <v>12500</v>
      </c>
      <c r="AB14" s="10">
        <v>40848</v>
      </c>
      <c r="AC14" s="153">
        <f t="shared" si="4"/>
        <v>275</v>
      </c>
      <c r="AD14" s="153">
        <f t="shared" si="4"/>
        <v>450</v>
      </c>
      <c r="AE14" s="153">
        <f t="shared" si="4"/>
        <v>237.5</v>
      </c>
      <c r="AF14" s="153">
        <f t="shared" si="4"/>
        <v>312.5</v>
      </c>
    </row>
    <row r="15" spans="23:32" ht="14.25">
      <c r="W15" s="10">
        <v>40878</v>
      </c>
      <c r="X15" s="11">
        <v>11500</v>
      </c>
      <c r="Y15" s="11">
        <v>18500</v>
      </c>
      <c r="Z15" s="11">
        <v>10000</v>
      </c>
      <c r="AA15" s="11">
        <v>12500</v>
      </c>
      <c r="AB15" s="10">
        <v>40878</v>
      </c>
      <c r="AC15" s="153">
        <f aca="true" t="shared" si="5" ref="AC15:AF16">X15/40</f>
        <v>287.5</v>
      </c>
      <c r="AD15" s="153">
        <f t="shared" si="5"/>
        <v>462.5</v>
      </c>
      <c r="AE15" s="153">
        <f t="shared" si="5"/>
        <v>250</v>
      </c>
      <c r="AF15" s="153">
        <f t="shared" si="5"/>
        <v>312.5</v>
      </c>
    </row>
    <row r="16" spans="1:32" ht="14.25">
      <c r="A16" s="9" t="s">
        <v>40</v>
      </c>
      <c r="B16" s="9" t="s">
        <v>41</v>
      </c>
      <c r="C16" s="9" t="s">
        <v>42</v>
      </c>
      <c r="D16" s="9" t="s">
        <v>43</v>
      </c>
      <c r="E16" s="9" t="s">
        <v>44</v>
      </c>
      <c r="F16" s="9" t="s">
        <v>45</v>
      </c>
      <c r="G16" s="9" t="s">
        <v>46</v>
      </c>
      <c r="H16" s="9" t="s">
        <v>47</v>
      </c>
      <c r="I16" s="9" t="s">
        <v>48</v>
      </c>
      <c r="J16" s="9" t="s">
        <v>49</v>
      </c>
      <c r="K16" s="9" t="s">
        <v>50</v>
      </c>
      <c r="L16" s="9" t="s">
        <v>51</v>
      </c>
      <c r="M16" s="9" t="s">
        <v>52</v>
      </c>
      <c r="N16" s="9" t="s">
        <v>202</v>
      </c>
      <c r="T16" s="76"/>
      <c r="U16" s="76"/>
      <c r="W16" s="10">
        <v>40909</v>
      </c>
      <c r="X16" s="11">
        <v>12000</v>
      </c>
      <c r="Y16" s="11">
        <v>19000</v>
      </c>
      <c r="Z16" s="11">
        <v>10000</v>
      </c>
      <c r="AA16" s="11">
        <v>12500</v>
      </c>
      <c r="AB16" s="10">
        <v>40909</v>
      </c>
      <c r="AC16" s="153">
        <f t="shared" si="5"/>
        <v>300</v>
      </c>
      <c r="AD16" s="153">
        <f t="shared" si="5"/>
        <v>475</v>
      </c>
      <c r="AE16" s="153">
        <f t="shared" si="5"/>
        <v>250</v>
      </c>
      <c r="AF16" s="153">
        <f t="shared" si="5"/>
        <v>312.5</v>
      </c>
    </row>
    <row r="17" spans="1:32" ht="14.25">
      <c r="A17" s="125">
        <v>2009</v>
      </c>
      <c r="B17" s="126">
        <v>11599</v>
      </c>
      <c r="C17" s="126">
        <v>11399</v>
      </c>
      <c r="D17" s="126">
        <v>11249.5</v>
      </c>
      <c r="E17" s="126">
        <v>10750</v>
      </c>
      <c r="F17" s="126">
        <v>11000</v>
      </c>
      <c r="G17" s="126">
        <v>9500</v>
      </c>
      <c r="H17" s="126">
        <v>9500</v>
      </c>
      <c r="I17" s="126">
        <v>9500</v>
      </c>
      <c r="J17" s="126">
        <v>9500</v>
      </c>
      <c r="K17" s="126">
        <v>9500</v>
      </c>
      <c r="L17" s="126">
        <v>10000</v>
      </c>
      <c r="M17" s="126">
        <v>10250</v>
      </c>
      <c r="N17" s="126">
        <f>AVERAGE(B17:M17)</f>
        <v>10312.291666666666</v>
      </c>
      <c r="T17" s="124"/>
      <c r="U17" s="124"/>
      <c r="W17" s="10">
        <v>40940</v>
      </c>
      <c r="X17" s="11">
        <v>12500</v>
      </c>
      <c r="Y17" s="11">
        <v>19000</v>
      </c>
      <c r="Z17" s="11">
        <v>11500</v>
      </c>
      <c r="AA17" s="11">
        <v>13500</v>
      </c>
      <c r="AB17" s="10">
        <v>40940</v>
      </c>
      <c r="AC17" s="153">
        <f aca="true" t="shared" si="6" ref="AC17:AF18">X17/40</f>
        <v>312.5</v>
      </c>
      <c r="AD17" s="153">
        <f t="shared" si="6"/>
        <v>475</v>
      </c>
      <c r="AE17" s="153">
        <f t="shared" si="6"/>
        <v>287.5</v>
      </c>
      <c r="AF17" s="153">
        <f t="shared" si="6"/>
        <v>337.5</v>
      </c>
    </row>
    <row r="18" spans="1:32" ht="14.25">
      <c r="A18" s="128">
        <v>2010</v>
      </c>
      <c r="B18" s="129">
        <v>10500</v>
      </c>
      <c r="C18" s="129">
        <v>12000</v>
      </c>
      <c r="D18" s="129">
        <v>13500</v>
      </c>
      <c r="E18" s="129">
        <v>14500</v>
      </c>
      <c r="F18" s="129">
        <v>15500</v>
      </c>
      <c r="G18" s="129">
        <v>16500</v>
      </c>
      <c r="H18" s="129">
        <v>17500</v>
      </c>
      <c r="I18" s="129">
        <v>18000</v>
      </c>
      <c r="J18" s="129">
        <v>20000</v>
      </c>
      <c r="K18" s="129">
        <v>19500</v>
      </c>
      <c r="L18" s="129">
        <v>18000</v>
      </c>
      <c r="M18" s="129">
        <v>18000</v>
      </c>
      <c r="N18" s="126">
        <f>AVERAGE(B18:M18)</f>
        <v>16125</v>
      </c>
      <c r="T18" s="124"/>
      <c r="U18" s="124"/>
      <c r="W18" s="10">
        <v>40969</v>
      </c>
      <c r="X18" s="11">
        <v>12500</v>
      </c>
      <c r="Y18" s="11">
        <v>19000</v>
      </c>
      <c r="Z18" s="11">
        <v>11000</v>
      </c>
      <c r="AA18" s="11">
        <v>13500</v>
      </c>
      <c r="AB18" s="10">
        <v>40969</v>
      </c>
      <c r="AC18" s="153">
        <f t="shared" si="6"/>
        <v>312.5</v>
      </c>
      <c r="AD18" s="153">
        <f t="shared" si="6"/>
        <v>475</v>
      </c>
      <c r="AE18" s="153">
        <f t="shared" si="6"/>
        <v>275</v>
      </c>
      <c r="AF18" s="153">
        <f t="shared" si="6"/>
        <v>337.5</v>
      </c>
    </row>
    <row r="19" spans="1:32" ht="14.25">
      <c r="A19" s="130">
        <v>2011</v>
      </c>
      <c r="B19" s="131">
        <v>18000</v>
      </c>
      <c r="C19" s="131">
        <v>18500</v>
      </c>
      <c r="D19" s="131">
        <v>18500</v>
      </c>
      <c r="E19" s="131">
        <v>19500</v>
      </c>
      <c r="F19" s="131">
        <v>20250</v>
      </c>
      <c r="G19" s="131">
        <v>22000</v>
      </c>
      <c r="H19" s="131">
        <v>20000</v>
      </c>
      <c r="I19" s="131">
        <v>19000</v>
      </c>
      <c r="J19" s="131">
        <v>17500</v>
      </c>
      <c r="K19" s="131">
        <v>18000</v>
      </c>
      <c r="L19" s="131">
        <v>18000</v>
      </c>
      <c r="M19" s="131">
        <v>18500</v>
      </c>
      <c r="N19" s="126">
        <f>AVERAGE(B19:M19)</f>
        <v>18979.166666666668</v>
      </c>
      <c r="T19" s="124"/>
      <c r="U19" s="124"/>
      <c r="W19" s="10">
        <v>41000</v>
      </c>
      <c r="X19" s="11">
        <v>12500</v>
      </c>
      <c r="Y19" s="11">
        <v>18500</v>
      </c>
      <c r="Z19" s="11">
        <v>11000</v>
      </c>
      <c r="AA19" s="11">
        <v>13500</v>
      </c>
      <c r="AB19" s="10">
        <v>41000</v>
      </c>
      <c r="AC19" s="153">
        <f aca="true" t="shared" si="7" ref="AC19:AF20">X19/40</f>
        <v>312.5</v>
      </c>
      <c r="AD19" s="153">
        <f t="shared" si="7"/>
        <v>462.5</v>
      </c>
      <c r="AE19" s="153">
        <f t="shared" si="7"/>
        <v>275</v>
      </c>
      <c r="AF19" s="153">
        <f t="shared" si="7"/>
        <v>337.5</v>
      </c>
    </row>
    <row r="20" spans="1:32" ht="14.25">
      <c r="A20" s="125">
        <v>2012</v>
      </c>
      <c r="B20" s="126">
        <v>19000</v>
      </c>
      <c r="C20" s="126">
        <v>19000</v>
      </c>
      <c r="D20" s="126">
        <v>19000</v>
      </c>
      <c r="E20" s="126">
        <v>18500</v>
      </c>
      <c r="F20" s="126">
        <v>18000</v>
      </c>
      <c r="G20" s="126">
        <v>18000</v>
      </c>
      <c r="H20" s="126">
        <v>18000</v>
      </c>
      <c r="I20" s="126">
        <v>18000</v>
      </c>
      <c r="J20" s="126"/>
      <c r="K20" s="126"/>
      <c r="L20" s="126"/>
      <c r="M20" s="126"/>
      <c r="N20" s="126">
        <f>AVERAGE(B20:M20)</f>
        <v>18437.5</v>
      </c>
      <c r="T20" s="124"/>
      <c r="U20" s="124"/>
      <c r="W20" s="10">
        <v>41030</v>
      </c>
      <c r="X20" s="11">
        <v>12000</v>
      </c>
      <c r="Y20" s="11">
        <v>18000</v>
      </c>
      <c r="Z20" s="11">
        <v>10000</v>
      </c>
      <c r="AA20" s="11">
        <v>13500</v>
      </c>
      <c r="AB20" s="10">
        <v>41030</v>
      </c>
      <c r="AC20" s="153">
        <f t="shared" si="7"/>
        <v>300</v>
      </c>
      <c r="AD20" s="153">
        <f t="shared" si="7"/>
        <v>450</v>
      </c>
      <c r="AE20" s="153">
        <f t="shared" si="7"/>
        <v>250</v>
      </c>
      <c r="AF20" s="153">
        <f t="shared" si="7"/>
        <v>337.5</v>
      </c>
    </row>
    <row r="21" spans="1:32" s="75" customFormat="1" ht="14.25">
      <c r="A21" s="471" t="s">
        <v>263</v>
      </c>
      <c r="B21" s="472" t="s">
        <v>53</v>
      </c>
      <c r="C21" s="472" t="s">
        <v>53</v>
      </c>
      <c r="D21" s="472" t="s">
        <v>53</v>
      </c>
      <c r="E21" s="472" t="s">
        <v>53</v>
      </c>
      <c r="F21" s="472" t="s">
        <v>53</v>
      </c>
      <c r="G21" s="472" t="s">
        <v>53</v>
      </c>
      <c r="H21" s="472" t="s">
        <v>53</v>
      </c>
      <c r="I21" s="472" t="s">
        <v>53</v>
      </c>
      <c r="J21" s="472" t="s">
        <v>53</v>
      </c>
      <c r="K21" s="472" t="s">
        <v>53</v>
      </c>
      <c r="L21" s="472" t="s">
        <v>53</v>
      </c>
      <c r="M21" s="472" t="s">
        <v>53</v>
      </c>
      <c r="N21" s="472" t="s">
        <v>53</v>
      </c>
      <c r="T21" s="127"/>
      <c r="U21" s="127"/>
      <c r="W21" s="10">
        <v>41061</v>
      </c>
      <c r="X21" s="11">
        <v>12000</v>
      </c>
      <c r="Y21" s="11">
        <v>18000</v>
      </c>
      <c r="Z21" s="11">
        <v>9000</v>
      </c>
      <c r="AA21" s="11">
        <v>12500</v>
      </c>
      <c r="AB21" s="10">
        <v>41061</v>
      </c>
      <c r="AC21" s="153">
        <f aca="true" t="shared" si="8" ref="AC21:AF23">X21/40</f>
        <v>300</v>
      </c>
      <c r="AD21" s="153">
        <f t="shared" si="8"/>
        <v>450</v>
      </c>
      <c r="AE21" s="153">
        <f t="shared" si="8"/>
        <v>225</v>
      </c>
      <c r="AF21" s="153">
        <f t="shared" si="8"/>
        <v>312.5</v>
      </c>
    </row>
    <row r="22" spans="23:32" ht="14.25">
      <c r="W22" s="10">
        <v>41091</v>
      </c>
      <c r="X22" s="11">
        <v>12000</v>
      </c>
      <c r="Y22" s="11">
        <v>18000</v>
      </c>
      <c r="Z22" s="11">
        <v>8000</v>
      </c>
      <c r="AA22" s="11">
        <v>12500</v>
      </c>
      <c r="AB22" s="10">
        <v>41091</v>
      </c>
      <c r="AC22" s="153">
        <f t="shared" si="8"/>
        <v>300</v>
      </c>
      <c r="AD22" s="153">
        <f t="shared" si="8"/>
        <v>450</v>
      </c>
      <c r="AE22" s="153">
        <f t="shared" si="8"/>
        <v>200</v>
      </c>
      <c r="AF22" s="153">
        <f t="shared" si="8"/>
        <v>312.5</v>
      </c>
    </row>
    <row r="23" spans="1:32" ht="14.25">
      <c r="A23" s="469" t="s">
        <v>254</v>
      </c>
      <c r="B23" s="470"/>
      <c r="C23" s="470"/>
      <c r="D23" s="470"/>
      <c r="E23" s="470"/>
      <c r="F23" s="470"/>
      <c r="G23" s="470"/>
      <c r="H23" s="470"/>
      <c r="I23" s="470"/>
      <c r="J23" s="470"/>
      <c r="K23" s="470"/>
      <c r="L23" s="470"/>
      <c r="M23" s="470"/>
      <c r="N23" s="470"/>
      <c r="W23" s="10">
        <v>41122</v>
      </c>
      <c r="X23" s="11">
        <v>11000</v>
      </c>
      <c r="Y23" s="11">
        <v>18000</v>
      </c>
      <c r="Z23" s="11">
        <v>8000</v>
      </c>
      <c r="AA23" s="11">
        <v>13500</v>
      </c>
      <c r="AB23" s="10">
        <v>41122</v>
      </c>
      <c r="AC23" s="153">
        <f t="shared" si="8"/>
        <v>275</v>
      </c>
      <c r="AD23" s="153">
        <f t="shared" si="8"/>
        <v>450</v>
      </c>
      <c r="AE23" s="153">
        <f t="shared" si="8"/>
        <v>200</v>
      </c>
      <c r="AF23" s="153">
        <f t="shared" si="8"/>
        <v>337.5</v>
      </c>
    </row>
    <row r="24" spans="1:14" ht="12.75">
      <c r="A24" s="469" t="s">
        <v>38</v>
      </c>
      <c r="B24" s="470"/>
      <c r="C24" s="470"/>
      <c r="D24" s="470"/>
      <c r="E24" s="470"/>
      <c r="F24" s="470"/>
      <c r="G24" s="470"/>
      <c r="H24" s="470"/>
      <c r="I24" s="470"/>
      <c r="J24" s="470"/>
      <c r="K24" s="470"/>
      <c r="L24" s="470"/>
      <c r="M24" s="470"/>
      <c r="N24" s="470"/>
    </row>
    <row r="25" spans="1:14" ht="12.75">
      <c r="A25" s="469" t="s">
        <v>39</v>
      </c>
      <c r="B25" s="470"/>
      <c r="C25" s="470"/>
      <c r="D25" s="470"/>
      <c r="E25" s="470"/>
      <c r="F25" s="470"/>
      <c r="G25" s="470"/>
      <c r="H25" s="470"/>
      <c r="I25" s="470"/>
      <c r="J25" s="470"/>
      <c r="K25" s="470"/>
      <c r="L25" s="470"/>
      <c r="M25" s="470"/>
      <c r="N25" s="470"/>
    </row>
    <row r="27" spans="1:21" ht="12.75">
      <c r="A27" s="9" t="s">
        <v>40</v>
      </c>
      <c r="B27" s="9" t="s">
        <v>41</v>
      </c>
      <c r="C27" s="9" t="s">
        <v>42</v>
      </c>
      <c r="D27" s="9" t="s">
        <v>43</v>
      </c>
      <c r="E27" s="9" t="s">
        <v>44</v>
      </c>
      <c r="F27" s="9" t="s">
        <v>45</v>
      </c>
      <c r="G27" s="9" t="s">
        <v>46</v>
      </c>
      <c r="H27" s="9" t="s">
        <v>47</v>
      </c>
      <c r="I27" s="9" t="s">
        <v>48</v>
      </c>
      <c r="J27" s="9" t="s">
        <v>49</v>
      </c>
      <c r="K27" s="9" t="s">
        <v>50</v>
      </c>
      <c r="L27" s="9" t="s">
        <v>51</v>
      </c>
      <c r="M27" s="9" t="s">
        <v>52</v>
      </c>
      <c r="N27" s="9" t="s">
        <v>202</v>
      </c>
      <c r="T27" s="76"/>
      <c r="U27" s="76"/>
    </row>
    <row r="28" spans="1:21" ht="12.75">
      <c r="A28" s="125">
        <v>2009</v>
      </c>
      <c r="B28" s="126">
        <v>4500</v>
      </c>
      <c r="C28" s="126">
        <v>4500</v>
      </c>
      <c r="D28" s="126">
        <v>4500</v>
      </c>
      <c r="E28" s="126">
        <v>4500</v>
      </c>
      <c r="F28" s="126">
        <v>5000</v>
      </c>
      <c r="G28" s="126">
        <v>5750</v>
      </c>
      <c r="H28" s="126">
        <v>5500</v>
      </c>
      <c r="I28" s="126">
        <v>5000</v>
      </c>
      <c r="J28" s="126">
        <v>5250</v>
      </c>
      <c r="K28" s="126">
        <v>5250</v>
      </c>
      <c r="L28" s="126">
        <v>5750</v>
      </c>
      <c r="M28" s="126">
        <v>6250</v>
      </c>
      <c r="N28" s="126">
        <f>AVERAGE(B28:M28)</f>
        <v>5145.833333333333</v>
      </c>
      <c r="T28" s="124"/>
      <c r="U28" s="124"/>
    </row>
    <row r="29" spans="1:21" ht="12.75">
      <c r="A29" s="125">
        <v>2010</v>
      </c>
      <c r="B29" s="126">
        <v>6750</v>
      </c>
      <c r="C29" s="126">
        <v>7250</v>
      </c>
      <c r="D29" s="126">
        <v>7750</v>
      </c>
      <c r="E29" s="126">
        <v>9000</v>
      </c>
      <c r="F29" s="126">
        <v>10750</v>
      </c>
      <c r="G29" s="126">
        <v>11000</v>
      </c>
      <c r="H29" s="126">
        <v>12000</v>
      </c>
      <c r="I29" s="126">
        <v>12500</v>
      </c>
      <c r="J29" s="126">
        <v>12500</v>
      </c>
      <c r="K29" s="126">
        <v>13000</v>
      </c>
      <c r="L29" s="126">
        <v>13000</v>
      </c>
      <c r="M29" s="126">
        <v>13500</v>
      </c>
      <c r="N29" s="126">
        <f>AVERAGE(B29:M29)</f>
        <v>10750</v>
      </c>
      <c r="T29" s="124"/>
      <c r="U29" s="124"/>
    </row>
    <row r="30" spans="1:21" ht="12.75">
      <c r="A30" s="125">
        <v>2011</v>
      </c>
      <c r="B30" s="126">
        <v>13500</v>
      </c>
      <c r="C30" s="126">
        <v>13500</v>
      </c>
      <c r="D30" s="126">
        <v>13500</v>
      </c>
      <c r="E30" s="126">
        <v>14250</v>
      </c>
      <c r="F30" s="126">
        <v>13000</v>
      </c>
      <c r="G30" s="126">
        <v>12500</v>
      </c>
      <c r="H30" s="126">
        <v>11000</v>
      </c>
      <c r="I30" s="126">
        <v>10000</v>
      </c>
      <c r="J30" s="126">
        <v>9500</v>
      </c>
      <c r="K30" s="126">
        <v>9500</v>
      </c>
      <c r="L30" s="126">
        <v>9500</v>
      </c>
      <c r="M30" s="126">
        <v>10000</v>
      </c>
      <c r="N30" s="126">
        <f>AVERAGE(B30:M30)</f>
        <v>11645.833333333334</v>
      </c>
      <c r="T30" s="124"/>
      <c r="U30" s="124"/>
    </row>
    <row r="31" spans="1:32" ht="12.75">
      <c r="A31" s="125">
        <v>2012</v>
      </c>
      <c r="B31" s="126">
        <v>10000</v>
      </c>
      <c r="C31" s="126">
        <v>11500</v>
      </c>
      <c r="D31" s="126">
        <v>11000</v>
      </c>
      <c r="E31" s="126">
        <v>11000</v>
      </c>
      <c r="F31" s="126">
        <v>10000</v>
      </c>
      <c r="G31" s="126">
        <v>9000</v>
      </c>
      <c r="H31" s="126">
        <v>8000</v>
      </c>
      <c r="I31" s="126">
        <v>8000</v>
      </c>
      <c r="J31" s="126"/>
      <c r="K31" s="126"/>
      <c r="L31" s="126"/>
      <c r="M31" s="126"/>
      <c r="N31" s="126">
        <f>AVERAGE(B31:M31)</f>
        <v>9812.5</v>
      </c>
      <c r="T31" s="124"/>
      <c r="U31" s="124"/>
      <c r="W31" s="75"/>
      <c r="X31" s="75"/>
      <c r="Y31" s="75"/>
      <c r="Z31" s="75"/>
      <c r="AA31" s="75"/>
      <c r="AB31" s="75"/>
      <c r="AC31" s="75"/>
      <c r="AD31" s="75"/>
      <c r="AE31" s="75"/>
      <c r="AF31" s="75"/>
    </row>
    <row r="32" spans="1:32" s="75" customFormat="1" ht="12.75">
      <c r="A32" s="471" t="s">
        <v>263</v>
      </c>
      <c r="B32" s="472" t="s">
        <v>53</v>
      </c>
      <c r="C32" s="472" t="s">
        <v>53</v>
      </c>
      <c r="D32" s="472" t="s">
        <v>53</v>
      </c>
      <c r="E32" s="472" t="s">
        <v>53</v>
      </c>
      <c r="F32" s="472" t="s">
        <v>53</v>
      </c>
      <c r="G32" s="472" t="s">
        <v>53</v>
      </c>
      <c r="H32" s="472" t="s">
        <v>53</v>
      </c>
      <c r="I32" s="472" t="s">
        <v>53</v>
      </c>
      <c r="J32" s="472" t="s">
        <v>53</v>
      </c>
      <c r="K32" s="472" t="s">
        <v>53</v>
      </c>
      <c r="L32" s="472" t="s">
        <v>53</v>
      </c>
      <c r="M32" s="472" t="s">
        <v>53</v>
      </c>
      <c r="N32" s="472" t="s">
        <v>53</v>
      </c>
      <c r="T32" s="127"/>
      <c r="U32" s="127"/>
      <c r="W32" s="12"/>
      <c r="X32" s="12"/>
      <c r="Y32" s="12"/>
      <c r="Z32" s="12"/>
      <c r="AA32" s="12"/>
      <c r="AB32" s="12"/>
      <c r="AC32" s="12"/>
      <c r="AD32" s="12"/>
      <c r="AE32" s="12"/>
      <c r="AF32" s="12"/>
    </row>
    <row r="34" spans="1:14" ht="12.75">
      <c r="A34" s="469" t="s">
        <v>255</v>
      </c>
      <c r="B34" s="470"/>
      <c r="C34" s="470"/>
      <c r="D34" s="470"/>
      <c r="E34" s="470"/>
      <c r="F34" s="470"/>
      <c r="G34" s="470"/>
      <c r="H34" s="470"/>
      <c r="I34" s="470"/>
      <c r="J34" s="470"/>
      <c r="K34" s="470"/>
      <c r="L34" s="470"/>
      <c r="M34" s="470"/>
      <c r="N34" s="470"/>
    </row>
    <row r="35" spans="1:14" ht="12.75">
      <c r="A35" s="469" t="s">
        <v>38</v>
      </c>
      <c r="B35" s="470"/>
      <c r="C35" s="470"/>
      <c r="D35" s="470"/>
      <c r="E35" s="470"/>
      <c r="F35" s="470"/>
      <c r="G35" s="470"/>
      <c r="H35" s="470"/>
      <c r="I35" s="470"/>
      <c r="J35" s="470"/>
      <c r="K35" s="470"/>
      <c r="L35" s="470"/>
      <c r="M35" s="470"/>
      <c r="N35" s="470"/>
    </row>
    <row r="36" spans="1:14" ht="12.75">
      <c r="A36" s="469" t="s">
        <v>39</v>
      </c>
      <c r="B36" s="470"/>
      <c r="C36" s="470"/>
      <c r="D36" s="470"/>
      <c r="E36" s="470"/>
      <c r="F36" s="470"/>
      <c r="G36" s="470"/>
      <c r="H36" s="470"/>
      <c r="I36" s="470"/>
      <c r="J36" s="470"/>
      <c r="K36" s="470"/>
      <c r="L36" s="470"/>
      <c r="M36" s="470"/>
      <c r="N36" s="470"/>
    </row>
    <row r="38" spans="1:21" ht="12.75">
      <c r="A38" s="9" t="s">
        <v>40</v>
      </c>
      <c r="B38" s="9" t="s">
        <v>41</v>
      </c>
      <c r="C38" s="9" t="s">
        <v>42</v>
      </c>
      <c r="D38" s="9" t="s">
        <v>43</v>
      </c>
      <c r="E38" s="9" t="s">
        <v>44</v>
      </c>
      <c r="F38" s="9" t="s">
        <v>45</v>
      </c>
      <c r="G38" s="9" t="s">
        <v>46</v>
      </c>
      <c r="H38" s="9" t="s">
        <v>47</v>
      </c>
      <c r="I38" s="9" t="s">
        <v>48</v>
      </c>
      <c r="J38" s="9" t="s">
        <v>49</v>
      </c>
      <c r="K38" s="9" t="s">
        <v>50</v>
      </c>
      <c r="L38" s="9" t="s">
        <v>51</v>
      </c>
      <c r="M38" s="9" t="s">
        <v>52</v>
      </c>
      <c r="N38" s="9" t="s">
        <v>202</v>
      </c>
      <c r="T38" s="76"/>
      <c r="U38" s="76"/>
    </row>
    <row r="39" spans="1:21" ht="12.75">
      <c r="A39" s="125">
        <v>2009</v>
      </c>
      <c r="B39" s="126">
        <v>5500</v>
      </c>
      <c r="C39" s="126">
        <v>5500</v>
      </c>
      <c r="D39" s="126">
        <v>5500</v>
      </c>
      <c r="E39" s="126">
        <v>7500</v>
      </c>
      <c r="F39" s="126">
        <v>7500</v>
      </c>
      <c r="G39" s="126">
        <v>8000</v>
      </c>
      <c r="H39" s="126">
        <v>7500</v>
      </c>
      <c r="I39" s="126">
        <v>7000</v>
      </c>
      <c r="J39" s="126">
        <v>6500</v>
      </c>
      <c r="K39" s="126">
        <v>6500</v>
      </c>
      <c r="L39" s="126">
        <v>6750</v>
      </c>
      <c r="M39" s="126">
        <v>7250</v>
      </c>
      <c r="N39" s="126">
        <f>AVERAGE(B39:M39)</f>
        <v>6750</v>
      </c>
      <c r="T39" s="124"/>
      <c r="U39" s="124"/>
    </row>
    <row r="40" spans="1:21" ht="12.75">
      <c r="A40" s="125">
        <v>2010</v>
      </c>
      <c r="B40" s="126">
        <v>8500</v>
      </c>
      <c r="C40" s="126">
        <v>9750</v>
      </c>
      <c r="D40" s="126">
        <v>11000</v>
      </c>
      <c r="E40" s="126">
        <v>11500</v>
      </c>
      <c r="F40" s="126">
        <v>11500</v>
      </c>
      <c r="G40" s="126">
        <v>15500</v>
      </c>
      <c r="H40" s="126">
        <v>17000</v>
      </c>
      <c r="I40" s="126">
        <v>16000</v>
      </c>
      <c r="J40" s="126">
        <v>16000</v>
      </c>
      <c r="K40" s="126">
        <v>15000</v>
      </c>
      <c r="L40" s="126">
        <v>15000</v>
      </c>
      <c r="M40" s="126">
        <v>15500</v>
      </c>
      <c r="N40" s="126">
        <f>AVERAGE(B40:M40)</f>
        <v>13520.833333333334</v>
      </c>
      <c r="T40" s="124"/>
      <c r="U40" s="124"/>
    </row>
    <row r="41" spans="1:21" ht="12.75">
      <c r="A41" s="125">
        <v>2011</v>
      </c>
      <c r="B41" s="126">
        <v>15500</v>
      </c>
      <c r="C41" s="126">
        <v>15500</v>
      </c>
      <c r="D41" s="126">
        <v>15500</v>
      </c>
      <c r="E41" s="126">
        <v>16750</v>
      </c>
      <c r="F41" s="126">
        <v>16750</v>
      </c>
      <c r="G41" s="126">
        <v>17000</v>
      </c>
      <c r="H41" s="126">
        <v>16000</v>
      </c>
      <c r="I41" s="126">
        <v>14000</v>
      </c>
      <c r="J41" s="126">
        <v>12500</v>
      </c>
      <c r="K41" s="126">
        <v>12500</v>
      </c>
      <c r="L41" s="126">
        <v>12500</v>
      </c>
      <c r="M41" s="126">
        <v>12500</v>
      </c>
      <c r="N41" s="126">
        <f>AVERAGE(B41:M41)</f>
        <v>14750</v>
      </c>
      <c r="T41" s="124"/>
      <c r="U41" s="124"/>
    </row>
    <row r="42" spans="1:21" ht="12.75">
      <c r="A42" s="125">
        <v>2012</v>
      </c>
      <c r="B42" s="126">
        <v>12500</v>
      </c>
      <c r="C42" s="126">
        <v>13500</v>
      </c>
      <c r="D42" s="126">
        <v>13500</v>
      </c>
      <c r="E42" s="126">
        <v>13500</v>
      </c>
      <c r="F42" s="126">
        <v>13500</v>
      </c>
      <c r="G42" s="126">
        <v>12500</v>
      </c>
      <c r="H42" s="126">
        <v>12500</v>
      </c>
      <c r="I42" s="126">
        <v>13500</v>
      </c>
      <c r="J42" s="126"/>
      <c r="K42" s="126"/>
      <c r="L42" s="126"/>
      <c r="M42" s="126"/>
      <c r="N42" s="126">
        <f>AVERAGE(B42:M42)</f>
        <v>13125</v>
      </c>
      <c r="T42" s="124"/>
      <c r="U42" s="124"/>
    </row>
    <row r="43" spans="1:32" s="75" customFormat="1" ht="12.75">
      <c r="A43" s="471" t="s">
        <v>263</v>
      </c>
      <c r="B43" s="472" t="s">
        <v>53</v>
      </c>
      <c r="C43" s="472" t="s">
        <v>53</v>
      </c>
      <c r="D43" s="472" t="s">
        <v>53</v>
      </c>
      <c r="E43" s="472" t="s">
        <v>53</v>
      </c>
      <c r="F43" s="472" t="s">
        <v>53</v>
      </c>
      <c r="G43" s="472" t="s">
        <v>53</v>
      </c>
      <c r="H43" s="472" t="s">
        <v>53</v>
      </c>
      <c r="I43" s="472" t="s">
        <v>53</v>
      </c>
      <c r="J43" s="472" t="s">
        <v>53</v>
      </c>
      <c r="K43" s="472" t="s">
        <v>53</v>
      </c>
      <c r="L43" s="472" t="s">
        <v>53</v>
      </c>
      <c r="M43" s="472" t="s">
        <v>53</v>
      </c>
      <c r="N43" s="472" t="s">
        <v>53</v>
      </c>
      <c r="T43" s="127"/>
      <c r="U43" s="127"/>
      <c r="W43" s="12"/>
      <c r="X43" s="12"/>
      <c r="Y43" s="12"/>
      <c r="Z43" s="12"/>
      <c r="AA43" s="12"/>
      <c r="AB43" s="12"/>
      <c r="AC43" s="12"/>
      <c r="AD43" s="12"/>
      <c r="AE43" s="12"/>
      <c r="AF43" s="12"/>
    </row>
  </sheetData>
  <sheetProtection/>
  <mergeCells count="16">
    <mergeCell ref="A1:N1"/>
    <mergeCell ref="A2:N2"/>
    <mergeCell ref="A3:N3"/>
    <mergeCell ref="A12:N12"/>
    <mergeCell ref="A13:N13"/>
    <mergeCell ref="A10:M10"/>
    <mergeCell ref="A34:N34"/>
    <mergeCell ref="A35:N35"/>
    <mergeCell ref="A36:N36"/>
    <mergeCell ref="A43:N43"/>
    <mergeCell ref="A14:N14"/>
    <mergeCell ref="A21:N21"/>
    <mergeCell ref="A32:N32"/>
    <mergeCell ref="A23:N23"/>
    <mergeCell ref="A24:N24"/>
    <mergeCell ref="A25:N25"/>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83" r:id="rId1"/>
  <headerFooter>
    <oddFooter>&amp;C&amp;10 12</oddFooter>
  </headerFooter>
  <ignoredErrors>
    <ignoredError sqref="N17:N20 N28:N31 N39:N42 N9" formulaRange="1"/>
  </ignoredErrors>
</worksheet>
</file>

<file path=xl/worksheets/sheet12.xml><?xml version="1.0" encoding="utf-8"?>
<worksheet xmlns="http://schemas.openxmlformats.org/spreadsheetml/2006/main" xmlns:r="http://schemas.openxmlformats.org/officeDocument/2006/relationships">
  <dimension ref="A19:U19"/>
  <sheetViews>
    <sheetView zoomScalePageLayoutView="0" workbookViewId="0" topLeftCell="A4">
      <selection activeCell="J27" sqref="J27"/>
    </sheetView>
  </sheetViews>
  <sheetFormatPr defaultColWidth="11.00390625" defaultRowHeight="14.25"/>
  <sheetData>
    <row r="19" spans="1:21" s="136" customFormat="1" ht="18.75" customHeight="1">
      <c r="A19" s="242"/>
      <c r="B19" s="243"/>
      <c r="C19" s="243"/>
      <c r="D19" s="243"/>
      <c r="E19" s="243"/>
      <c r="F19" s="243"/>
      <c r="G19" s="243"/>
      <c r="H19" s="243"/>
      <c r="I19" s="243"/>
      <c r="J19" s="243"/>
      <c r="K19" s="243"/>
      <c r="L19" s="243"/>
      <c r="M19" s="243"/>
      <c r="N19" s="243"/>
      <c r="T19" s="137"/>
      <c r="U19" s="137"/>
    </row>
  </sheetData>
  <sheetProtection/>
  <printOptions horizontalCentered="1" verticalCentered="1"/>
  <pageMargins left="0.7086614173228347" right="0.7086614173228347" top="1.299212598425197" bottom="0.7480314960629921" header="0.31496062992125984" footer="0.31496062992125984"/>
  <pageSetup horizontalDpi="600" verticalDpi="600" orientation="portrait" scale="95" r:id="rId2"/>
  <headerFooter>
    <oddFooter>&amp;C13</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AP90"/>
  <sheetViews>
    <sheetView zoomScalePageLayoutView="0" workbookViewId="0" topLeftCell="A1">
      <selection activeCell="Q31" sqref="Q31"/>
    </sheetView>
  </sheetViews>
  <sheetFormatPr defaultColWidth="11.00390625" defaultRowHeight="14.25"/>
  <cols>
    <col min="1" max="1" width="9.50390625" style="12" bestFit="1" customWidth="1"/>
    <col min="2" max="2" width="4.125" style="12" bestFit="1" customWidth="1"/>
    <col min="3" max="4" width="6.75390625" style="12" bestFit="1" customWidth="1"/>
    <col min="5" max="5" width="5.375" style="12" bestFit="1" customWidth="1"/>
    <col min="6" max="7" width="6.75390625" style="12" bestFit="1" customWidth="1"/>
    <col min="8" max="8" width="5.375" style="12" bestFit="1" customWidth="1"/>
    <col min="9" max="10" width="6.75390625" style="12" bestFit="1" customWidth="1"/>
    <col min="11" max="11" width="5.375" style="12" bestFit="1" customWidth="1"/>
    <col min="12" max="12" width="7.125" style="156" customWidth="1"/>
    <col min="13" max="13" width="6.75390625" style="12" bestFit="1" customWidth="1"/>
    <col min="14" max="14" width="5.375" style="156" bestFit="1" customWidth="1"/>
    <col min="15" max="16" width="6.75390625" style="12" bestFit="1" customWidth="1"/>
    <col min="17" max="17" width="5.375" style="12" bestFit="1" customWidth="1"/>
    <col min="18" max="19" width="6.75390625" style="12" bestFit="1" customWidth="1"/>
    <col min="20" max="20" width="5.375" style="12" bestFit="1" customWidth="1"/>
    <col min="21" max="22" width="6.75390625" style="12" bestFit="1" customWidth="1"/>
    <col min="23" max="25" width="6.75390625" style="12" customWidth="1"/>
    <col min="26" max="26" width="5.375" style="12" bestFit="1" customWidth="1"/>
    <col min="27" max="28" width="6.75390625" style="12" bestFit="1" customWidth="1"/>
    <col min="29" max="29" width="5.375" style="12" bestFit="1" customWidth="1"/>
    <col min="30" max="31" width="6.75390625" style="12" customWidth="1"/>
    <col min="32" max="32" width="5.375" style="12" bestFit="1" customWidth="1"/>
    <col min="33" max="34" width="6.75390625" style="12" bestFit="1" customWidth="1"/>
    <col min="35" max="35" width="5.375" style="12" bestFit="1" customWidth="1"/>
    <col min="36" max="36" width="6.75390625" style="12" bestFit="1" customWidth="1"/>
    <col min="37" max="37" width="6.75390625" style="12" customWidth="1"/>
    <col min="38" max="38" width="5.375" style="12" customWidth="1"/>
    <col min="39" max="16384" width="11.00390625" style="12" customWidth="1"/>
  </cols>
  <sheetData>
    <row r="1" spans="1:27" s="69" customFormat="1" ht="15">
      <c r="A1" s="474" t="s">
        <v>347</v>
      </c>
      <c r="B1" s="474"/>
      <c r="C1" s="474"/>
      <c r="D1" s="474"/>
      <c r="E1" s="474"/>
      <c r="F1" s="474"/>
      <c r="G1" s="474"/>
      <c r="H1" s="474"/>
      <c r="I1" s="474"/>
      <c r="J1" s="474"/>
      <c r="K1" s="474"/>
      <c r="L1" s="474"/>
      <c r="M1" s="474"/>
      <c r="N1" s="474"/>
      <c r="O1" s="474"/>
      <c r="P1" s="474"/>
      <c r="Q1" s="474"/>
      <c r="S1" s="286"/>
      <c r="T1" s="316"/>
      <c r="V1" s="286"/>
      <c r="W1" s="286"/>
      <c r="X1" s="286"/>
      <c r="Y1" s="286"/>
      <c r="Z1" s="286"/>
      <c r="AA1" s="286"/>
    </row>
    <row r="2" spans="1:27" ht="15">
      <c r="A2" s="478" t="s">
        <v>147</v>
      </c>
      <c r="B2" s="484" t="s">
        <v>176</v>
      </c>
      <c r="C2" s="480" t="s">
        <v>88</v>
      </c>
      <c r="D2" s="481"/>
      <c r="E2" s="482"/>
      <c r="F2" s="480" t="s">
        <v>89</v>
      </c>
      <c r="G2" s="481"/>
      <c r="H2" s="482"/>
      <c r="I2" s="480" t="s">
        <v>90</v>
      </c>
      <c r="J2" s="481"/>
      <c r="K2" s="482"/>
      <c r="L2" s="480" t="s">
        <v>91</v>
      </c>
      <c r="M2" s="481"/>
      <c r="N2" s="482"/>
      <c r="O2" s="480" t="s">
        <v>92</v>
      </c>
      <c r="P2" s="481"/>
      <c r="Q2" s="482"/>
      <c r="S2" s="312"/>
      <c r="T2" s="316"/>
      <c r="V2" s="286"/>
      <c r="W2" s="286"/>
      <c r="X2" s="286"/>
      <c r="Y2" s="286"/>
      <c r="Z2" s="286"/>
      <c r="AA2" s="286"/>
    </row>
    <row r="3" spans="1:27" ht="15">
      <c r="A3" s="479"/>
      <c r="B3" s="485"/>
      <c r="C3" s="168">
        <v>2012</v>
      </c>
      <c r="D3" s="287">
        <v>2011</v>
      </c>
      <c r="E3" s="168" t="s">
        <v>204</v>
      </c>
      <c r="F3" s="168">
        <v>2012</v>
      </c>
      <c r="G3" s="287">
        <v>2011</v>
      </c>
      <c r="H3" s="168" t="s">
        <v>204</v>
      </c>
      <c r="I3" s="287">
        <v>2012</v>
      </c>
      <c r="J3" s="287">
        <v>2011</v>
      </c>
      <c r="K3" s="168" t="s">
        <v>204</v>
      </c>
      <c r="L3" s="287">
        <v>2012</v>
      </c>
      <c r="M3" s="287">
        <v>2011</v>
      </c>
      <c r="N3" s="168" t="s">
        <v>204</v>
      </c>
      <c r="O3" s="287">
        <v>2012</v>
      </c>
      <c r="P3" s="287">
        <v>2011</v>
      </c>
      <c r="Q3" s="181" t="s">
        <v>204</v>
      </c>
      <c r="R3" s="80"/>
      <c r="S3" s="312"/>
      <c r="T3" s="316"/>
      <c r="V3" s="286"/>
      <c r="W3" s="286"/>
      <c r="X3" s="286"/>
      <c r="Y3" s="286"/>
      <c r="Z3" s="286"/>
      <c r="AA3" s="286"/>
    </row>
    <row r="4" spans="1:27" ht="15.75">
      <c r="A4" s="84" t="s">
        <v>148</v>
      </c>
      <c r="B4" s="31"/>
      <c r="C4" s="31"/>
      <c r="D4" s="288"/>
      <c r="E4" s="31"/>
      <c r="F4" s="31"/>
      <c r="G4" s="288"/>
      <c r="H4" s="31"/>
      <c r="I4" s="31"/>
      <c r="J4" s="288"/>
      <c r="K4" s="31"/>
      <c r="L4" s="157"/>
      <c r="M4" s="288"/>
      <c r="N4" s="157"/>
      <c r="O4" s="182"/>
      <c r="P4" s="75"/>
      <c r="Q4" s="183"/>
      <c r="R4" s="75"/>
      <c r="S4" s="312"/>
      <c r="T4" s="316"/>
      <c r="U4" s="326"/>
      <c r="V4" s="75"/>
      <c r="W4" s="286"/>
      <c r="X4" s="286"/>
      <c r="Y4" s="286"/>
      <c r="Z4" s="286"/>
      <c r="AA4" s="286"/>
    </row>
    <row r="5" spans="1:27" ht="15">
      <c r="A5" s="488" t="s">
        <v>175</v>
      </c>
      <c r="B5" s="21" t="s">
        <v>58</v>
      </c>
      <c r="C5" s="22">
        <v>220</v>
      </c>
      <c r="D5" s="22">
        <v>215</v>
      </c>
      <c r="E5" s="23">
        <f>C5/D5-1</f>
        <v>0.023255813953488413</v>
      </c>
      <c r="F5" s="22">
        <v>225</v>
      </c>
      <c r="G5" s="22">
        <v>220</v>
      </c>
      <c r="H5" s="23">
        <f>F5/G5-1</f>
        <v>0.022727272727272707</v>
      </c>
      <c r="I5" s="22">
        <v>235</v>
      </c>
      <c r="J5" s="22">
        <v>235</v>
      </c>
      <c r="K5" s="23">
        <f>I5/J5-1</f>
        <v>0</v>
      </c>
      <c r="L5" s="158">
        <v>240</v>
      </c>
      <c r="M5" s="158">
        <v>245</v>
      </c>
      <c r="N5" s="23">
        <f>L5/M5-1</f>
        <v>-0.020408163265306145</v>
      </c>
      <c r="O5" s="369" t="s">
        <v>346</v>
      </c>
      <c r="P5" s="158">
        <v>245</v>
      </c>
      <c r="Q5" s="369" t="s">
        <v>346</v>
      </c>
      <c r="R5" s="75"/>
      <c r="S5" s="312"/>
      <c r="T5" s="316"/>
      <c r="U5" s="327"/>
      <c r="V5" s="75"/>
      <c r="W5" s="286"/>
      <c r="X5" s="286"/>
      <c r="Y5" s="286"/>
      <c r="Z5" s="286"/>
      <c r="AA5" s="286"/>
    </row>
    <row r="6" spans="1:27" ht="15">
      <c r="A6" s="489"/>
      <c r="B6" s="24" t="s">
        <v>59</v>
      </c>
      <c r="C6" s="25">
        <v>310</v>
      </c>
      <c r="D6" s="25">
        <v>240</v>
      </c>
      <c r="E6" s="26">
        <f aca="true" t="shared" si="0" ref="E6:E16">C6/D6-1</f>
        <v>0.29166666666666674</v>
      </c>
      <c r="F6" s="25">
        <v>285</v>
      </c>
      <c r="G6" s="25">
        <v>250</v>
      </c>
      <c r="H6" s="26">
        <f aca="true" t="shared" si="1" ref="H6:H16">F6/G6-1</f>
        <v>0.1399999999999999</v>
      </c>
      <c r="I6" s="25">
        <v>285</v>
      </c>
      <c r="J6" s="25">
        <v>275</v>
      </c>
      <c r="K6" s="26">
        <f aca="true" t="shared" si="2" ref="K6:K16">I6/J6-1</f>
        <v>0.036363636363636376</v>
      </c>
      <c r="L6" s="159">
        <v>275</v>
      </c>
      <c r="M6" s="159">
        <v>277.5</v>
      </c>
      <c r="N6" s="26">
        <f aca="true" t="shared" si="3" ref="N6:N16">L6/M6-1</f>
        <v>-0.009009009009009028</v>
      </c>
      <c r="O6" s="370" t="s">
        <v>346</v>
      </c>
      <c r="P6" s="159">
        <v>277.5</v>
      </c>
      <c r="Q6" s="370" t="s">
        <v>346</v>
      </c>
      <c r="R6" s="81"/>
      <c r="S6" s="312"/>
      <c r="T6" s="316"/>
      <c r="U6" s="327"/>
      <c r="V6" s="75"/>
      <c r="W6" s="286"/>
      <c r="X6" s="286"/>
      <c r="Y6" s="286"/>
      <c r="Z6" s="286"/>
      <c r="AA6" s="286"/>
    </row>
    <row r="7" spans="1:27" ht="15.75">
      <c r="A7" s="488" t="s">
        <v>203</v>
      </c>
      <c r="B7" s="21" t="s">
        <v>58</v>
      </c>
      <c r="C7" s="22">
        <v>220</v>
      </c>
      <c r="D7" s="22">
        <v>215</v>
      </c>
      <c r="E7" s="23">
        <f t="shared" si="0"/>
        <v>0.023255813953488413</v>
      </c>
      <c r="F7" s="22">
        <v>225</v>
      </c>
      <c r="G7" s="22">
        <v>225</v>
      </c>
      <c r="H7" s="23">
        <f t="shared" si="1"/>
        <v>0</v>
      </c>
      <c r="I7" s="22">
        <v>235</v>
      </c>
      <c r="J7" s="22">
        <v>240</v>
      </c>
      <c r="K7" s="23">
        <f t="shared" si="2"/>
        <v>-0.02083333333333337</v>
      </c>
      <c r="L7" s="158">
        <v>240</v>
      </c>
      <c r="M7" s="158">
        <v>242.5</v>
      </c>
      <c r="N7" s="23">
        <f t="shared" si="3"/>
        <v>-0.010309278350515427</v>
      </c>
      <c r="O7" s="369" t="s">
        <v>346</v>
      </c>
      <c r="P7" s="158">
        <v>242.5</v>
      </c>
      <c r="Q7" s="369" t="s">
        <v>346</v>
      </c>
      <c r="R7" s="81"/>
      <c r="S7" s="312"/>
      <c r="T7" s="316"/>
      <c r="U7" s="326"/>
      <c r="V7" s="75"/>
      <c r="W7" s="286"/>
      <c r="X7" s="286"/>
      <c r="Y7" s="286"/>
      <c r="Z7" s="286"/>
      <c r="AA7" s="286"/>
    </row>
    <row r="8" spans="1:27" ht="15.75">
      <c r="A8" s="489"/>
      <c r="B8" s="24" t="s">
        <v>59</v>
      </c>
      <c r="C8" s="25">
        <v>310</v>
      </c>
      <c r="D8" s="25">
        <v>240</v>
      </c>
      <c r="E8" s="26">
        <f t="shared" si="0"/>
        <v>0.29166666666666674</v>
      </c>
      <c r="F8" s="25">
        <v>280</v>
      </c>
      <c r="G8" s="25">
        <v>250</v>
      </c>
      <c r="H8" s="26">
        <f t="shared" si="1"/>
        <v>0.1200000000000001</v>
      </c>
      <c r="I8" s="25">
        <v>280</v>
      </c>
      <c r="J8" s="25">
        <v>275</v>
      </c>
      <c r="K8" s="26">
        <f t="shared" si="2"/>
        <v>0.018181818181818077</v>
      </c>
      <c r="L8" s="159">
        <v>275</v>
      </c>
      <c r="M8" s="159">
        <v>277.5</v>
      </c>
      <c r="N8" s="26">
        <f t="shared" si="3"/>
        <v>-0.009009009009009028</v>
      </c>
      <c r="O8" s="370" t="s">
        <v>346</v>
      </c>
      <c r="P8" s="159">
        <v>277.5</v>
      </c>
      <c r="Q8" s="370" t="s">
        <v>346</v>
      </c>
      <c r="R8" s="81"/>
      <c r="S8" s="312"/>
      <c r="T8" s="316"/>
      <c r="U8" s="326"/>
      <c r="V8" s="75"/>
      <c r="W8" s="286"/>
      <c r="X8" s="286"/>
      <c r="Y8" s="286"/>
      <c r="Z8" s="286"/>
      <c r="AA8" s="286"/>
    </row>
    <row r="9" spans="1:27" ht="15">
      <c r="A9" s="488" t="s">
        <v>82</v>
      </c>
      <c r="B9" s="21" t="s">
        <v>58</v>
      </c>
      <c r="C9" s="22">
        <v>220</v>
      </c>
      <c r="D9" s="22">
        <v>230</v>
      </c>
      <c r="E9" s="23">
        <f t="shared" si="0"/>
        <v>-0.04347826086956519</v>
      </c>
      <c r="F9" s="22">
        <v>235</v>
      </c>
      <c r="G9" s="22">
        <v>237.5</v>
      </c>
      <c r="H9" s="23">
        <f t="shared" si="1"/>
        <v>-0.010526315789473717</v>
      </c>
      <c r="I9" s="22">
        <v>260</v>
      </c>
      <c r="J9" s="22">
        <v>245</v>
      </c>
      <c r="K9" s="23">
        <f t="shared" si="2"/>
        <v>0.061224489795918435</v>
      </c>
      <c r="L9" s="158">
        <v>250</v>
      </c>
      <c r="M9" s="158">
        <v>257.5</v>
      </c>
      <c r="N9" s="23">
        <f t="shared" si="3"/>
        <v>-0.029126213592232997</v>
      </c>
      <c r="O9" s="369" t="s">
        <v>346</v>
      </c>
      <c r="P9" s="158">
        <v>257.5</v>
      </c>
      <c r="Q9" s="369" t="s">
        <v>346</v>
      </c>
      <c r="R9" s="81"/>
      <c r="S9" s="312"/>
      <c r="T9" s="316"/>
      <c r="U9" s="327"/>
      <c r="V9" s="75"/>
      <c r="W9" s="286"/>
      <c r="X9" s="286"/>
      <c r="Y9" s="286"/>
      <c r="Z9" s="286"/>
      <c r="AA9" s="286"/>
    </row>
    <row r="10" spans="1:27" ht="15.75">
      <c r="A10" s="489"/>
      <c r="B10" s="24" t="s">
        <v>59</v>
      </c>
      <c r="C10" s="25">
        <v>310</v>
      </c>
      <c r="D10" s="25">
        <v>250</v>
      </c>
      <c r="E10" s="26">
        <f t="shared" si="0"/>
        <v>0.24</v>
      </c>
      <c r="F10" s="25">
        <v>295</v>
      </c>
      <c r="G10" s="25">
        <v>250</v>
      </c>
      <c r="H10" s="26">
        <f t="shared" si="1"/>
        <v>0.17999999999999994</v>
      </c>
      <c r="I10" s="25">
        <v>295</v>
      </c>
      <c r="J10" s="25">
        <v>270</v>
      </c>
      <c r="K10" s="26">
        <f t="shared" si="2"/>
        <v>0.09259259259259256</v>
      </c>
      <c r="L10" s="159">
        <v>275</v>
      </c>
      <c r="M10" s="159">
        <v>280</v>
      </c>
      <c r="N10" s="26">
        <f t="shared" si="3"/>
        <v>-0.017857142857142905</v>
      </c>
      <c r="O10" s="370" t="s">
        <v>346</v>
      </c>
      <c r="P10" s="159">
        <v>280</v>
      </c>
      <c r="Q10" s="370" t="s">
        <v>346</v>
      </c>
      <c r="R10" s="81"/>
      <c r="S10" s="312"/>
      <c r="T10" s="316"/>
      <c r="U10" s="326"/>
      <c r="V10" s="75"/>
      <c r="W10" s="286"/>
      <c r="X10" s="286"/>
      <c r="Y10" s="286"/>
      <c r="Z10" s="286"/>
      <c r="AA10" s="286"/>
    </row>
    <row r="11" spans="1:27" ht="15.75">
      <c r="A11" s="488" t="s">
        <v>83</v>
      </c>
      <c r="B11" s="21" t="s">
        <v>58</v>
      </c>
      <c r="C11" s="22">
        <v>220</v>
      </c>
      <c r="D11" s="22">
        <v>230</v>
      </c>
      <c r="E11" s="23">
        <f t="shared" si="0"/>
        <v>-0.04347826086956519</v>
      </c>
      <c r="F11" s="22">
        <v>225</v>
      </c>
      <c r="G11" s="22">
        <v>230</v>
      </c>
      <c r="H11" s="23">
        <f t="shared" si="1"/>
        <v>-0.021739130434782594</v>
      </c>
      <c r="I11" s="22">
        <v>235</v>
      </c>
      <c r="J11" s="22">
        <v>245</v>
      </c>
      <c r="K11" s="23">
        <f t="shared" si="2"/>
        <v>-0.04081632653061229</v>
      </c>
      <c r="L11" s="158">
        <v>235</v>
      </c>
      <c r="M11" s="158">
        <v>260</v>
      </c>
      <c r="N11" s="23">
        <f t="shared" si="3"/>
        <v>-0.09615384615384615</v>
      </c>
      <c r="O11" s="369" t="s">
        <v>346</v>
      </c>
      <c r="P11" s="158">
        <v>260</v>
      </c>
      <c r="Q11" s="369" t="s">
        <v>346</v>
      </c>
      <c r="R11" s="81"/>
      <c r="S11" s="312"/>
      <c r="T11" s="316"/>
      <c r="U11" s="326"/>
      <c r="V11" s="75"/>
      <c r="W11" s="286"/>
      <c r="X11" s="286"/>
      <c r="Y11" s="286"/>
      <c r="Z11" s="286"/>
      <c r="AA11" s="286"/>
    </row>
    <row r="12" spans="1:27" ht="15">
      <c r="A12" s="489"/>
      <c r="B12" s="24" t="s">
        <v>59</v>
      </c>
      <c r="C12" s="25">
        <v>270</v>
      </c>
      <c r="D12" s="25">
        <v>250</v>
      </c>
      <c r="E12" s="26">
        <f t="shared" si="0"/>
        <v>0.08000000000000007</v>
      </c>
      <c r="F12" s="25">
        <v>265</v>
      </c>
      <c r="G12" s="25">
        <v>255</v>
      </c>
      <c r="H12" s="26">
        <f t="shared" si="1"/>
        <v>0.03921568627450989</v>
      </c>
      <c r="I12" s="25">
        <v>280</v>
      </c>
      <c r="J12" s="25">
        <v>270</v>
      </c>
      <c r="K12" s="26">
        <f t="shared" si="2"/>
        <v>0.03703703703703698</v>
      </c>
      <c r="L12" s="159">
        <v>260</v>
      </c>
      <c r="M12" s="159">
        <v>280</v>
      </c>
      <c r="N12" s="26">
        <f t="shared" si="3"/>
        <v>-0.0714285714285714</v>
      </c>
      <c r="O12" s="370" t="s">
        <v>346</v>
      </c>
      <c r="P12" s="159">
        <v>280</v>
      </c>
      <c r="Q12" s="370" t="s">
        <v>346</v>
      </c>
      <c r="R12" s="81"/>
      <c r="S12" s="312"/>
      <c r="T12" s="316"/>
      <c r="U12" s="328"/>
      <c r="V12" s="75"/>
      <c r="W12" s="286"/>
      <c r="X12" s="286"/>
      <c r="Y12" s="286"/>
      <c r="Z12" s="286"/>
      <c r="AA12" s="286"/>
    </row>
    <row r="13" spans="1:27" ht="15.75">
      <c r="A13" s="488" t="s">
        <v>84</v>
      </c>
      <c r="B13" s="21" t="s">
        <v>58</v>
      </c>
      <c r="C13" s="22">
        <v>175</v>
      </c>
      <c r="D13" s="22">
        <v>180</v>
      </c>
      <c r="E13" s="23">
        <f t="shared" si="0"/>
        <v>-0.02777777777777779</v>
      </c>
      <c r="F13" s="22">
        <v>180</v>
      </c>
      <c r="G13" s="22">
        <v>190</v>
      </c>
      <c r="H13" s="23">
        <f t="shared" si="1"/>
        <v>-0.052631578947368474</v>
      </c>
      <c r="I13" s="22">
        <v>185</v>
      </c>
      <c r="J13" s="22">
        <v>205</v>
      </c>
      <c r="K13" s="23">
        <f t="shared" si="2"/>
        <v>-0.09756097560975607</v>
      </c>
      <c r="L13" s="158">
        <v>160</v>
      </c>
      <c r="M13" s="158">
        <v>202.5</v>
      </c>
      <c r="N13" s="23">
        <f t="shared" si="3"/>
        <v>-0.2098765432098766</v>
      </c>
      <c r="O13" s="369" t="s">
        <v>346</v>
      </c>
      <c r="P13" s="158">
        <v>202.5</v>
      </c>
      <c r="Q13" s="369" t="s">
        <v>346</v>
      </c>
      <c r="R13" s="81"/>
      <c r="S13" s="312"/>
      <c r="T13" s="315"/>
      <c r="U13" s="326"/>
      <c r="V13" s="75"/>
      <c r="W13" s="286"/>
      <c r="X13" s="286"/>
      <c r="Y13" s="286"/>
      <c r="Z13" s="286"/>
      <c r="AA13" s="286"/>
    </row>
    <row r="14" spans="1:27" ht="15.75">
      <c r="A14" s="489"/>
      <c r="B14" s="24" t="s">
        <v>59</v>
      </c>
      <c r="C14" s="25">
        <v>320</v>
      </c>
      <c r="D14" s="25">
        <v>190</v>
      </c>
      <c r="E14" s="26">
        <f t="shared" si="0"/>
        <v>0.6842105263157894</v>
      </c>
      <c r="F14" s="25">
        <v>265</v>
      </c>
      <c r="G14" s="25">
        <v>215</v>
      </c>
      <c r="H14" s="26">
        <f t="shared" si="1"/>
        <v>0.2325581395348837</v>
      </c>
      <c r="I14" s="25">
        <v>265</v>
      </c>
      <c r="J14" s="25">
        <v>225</v>
      </c>
      <c r="K14" s="26">
        <f t="shared" si="2"/>
        <v>0.1777777777777778</v>
      </c>
      <c r="L14" s="159">
        <v>250</v>
      </c>
      <c r="M14" s="159">
        <v>210</v>
      </c>
      <c r="N14" s="26">
        <f t="shared" si="3"/>
        <v>0.19047619047619047</v>
      </c>
      <c r="O14" s="370" t="s">
        <v>346</v>
      </c>
      <c r="P14" s="159">
        <v>210</v>
      </c>
      <c r="Q14" s="370" t="s">
        <v>346</v>
      </c>
      <c r="R14" s="81"/>
      <c r="S14" s="312"/>
      <c r="T14" s="315"/>
      <c r="U14" s="327"/>
      <c r="V14" s="75"/>
      <c r="W14" s="286"/>
      <c r="X14" s="286"/>
      <c r="Y14" s="286"/>
      <c r="Z14" s="286"/>
      <c r="AA14" s="286"/>
    </row>
    <row r="15" spans="1:27" ht="15.75">
      <c r="A15" s="488" t="s">
        <v>55</v>
      </c>
      <c r="B15" s="21" t="s">
        <v>58</v>
      </c>
      <c r="C15" s="22">
        <v>150</v>
      </c>
      <c r="D15" s="22">
        <v>160</v>
      </c>
      <c r="E15" s="23">
        <f t="shared" si="0"/>
        <v>-0.0625</v>
      </c>
      <c r="F15" s="22">
        <v>160</v>
      </c>
      <c r="G15" s="22">
        <v>160</v>
      </c>
      <c r="H15" s="23">
        <f t="shared" si="1"/>
        <v>0</v>
      </c>
      <c r="I15" s="22">
        <v>175</v>
      </c>
      <c r="J15" s="22">
        <v>165</v>
      </c>
      <c r="K15" s="23">
        <f t="shared" si="2"/>
        <v>0.06060606060606055</v>
      </c>
      <c r="L15" s="158">
        <v>140</v>
      </c>
      <c r="M15" s="158">
        <v>180</v>
      </c>
      <c r="N15" s="23">
        <f t="shared" si="3"/>
        <v>-0.2222222222222222</v>
      </c>
      <c r="O15" s="369" t="s">
        <v>346</v>
      </c>
      <c r="P15" s="158">
        <v>180</v>
      </c>
      <c r="Q15" s="369" t="s">
        <v>346</v>
      </c>
      <c r="R15" s="81"/>
      <c r="S15" s="312"/>
      <c r="T15" s="315"/>
      <c r="U15" s="326"/>
      <c r="V15" s="75"/>
      <c r="W15" s="286"/>
      <c r="X15" s="286"/>
      <c r="Y15" s="286"/>
      <c r="Z15" s="286"/>
      <c r="AA15" s="286"/>
    </row>
    <row r="16" spans="1:27" ht="15.75">
      <c r="A16" s="489"/>
      <c r="B16" s="24" t="s">
        <v>59</v>
      </c>
      <c r="C16" s="25">
        <v>165</v>
      </c>
      <c r="D16" s="25">
        <v>170</v>
      </c>
      <c r="E16" s="26">
        <f t="shared" si="0"/>
        <v>-0.02941176470588236</v>
      </c>
      <c r="F16" s="25">
        <v>175</v>
      </c>
      <c r="G16" s="25">
        <v>175</v>
      </c>
      <c r="H16" s="26">
        <f t="shared" si="1"/>
        <v>0</v>
      </c>
      <c r="I16" s="25">
        <v>190</v>
      </c>
      <c r="J16" s="25">
        <v>180</v>
      </c>
      <c r="K16" s="26">
        <f t="shared" si="2"/>
        <v>0.05555555555555558</v>
      </c>
      <c r="L16" s="159">
        <v>160</v>
      </c>
      <c r="M16" s="159">
        <v>195</v>
      </c>
      <c r="N16" s="26">
        <f t="shared" si="3"/>
        <v>-0.17948717948717952</v>
      </c>
      <c r="O16" s="370" t="s">
        <v>346</v>
      </c>
      <c r="P16" s="159">
        <v>195</v>
      </c>
      <c r="Q16" s="370" t="s">
        <v>346</v>
      </c>
      <c r="S16" s="312"/>
      <c r="T16" s="315"/>
      <c r="U16" s="328"/>
      <c r="V16" s="75"/>
      <c r="W16" s="286"/>
      <c r="X16" s="286"/>
      <c r="Y16" s="286"/>
      <c r="Z16" s="286"/>
      <c r="AA16" s="286"/>
    </row>
    <row r="17" spans="1:27" ht="15.75">
      <c r="A17" s="84" t="s">
        <v>149</v>
      </c>
      <c r="B17" s="31"/>
      <c r="C17" s="31"/>
      <c r="D17" s="288"/>
      <c r="E17" s="31"/>
      <c r="F17" s="31"/>
      <c r="G17" s="288"/>
      <c r="H17" s="31"/>
      <c r="I17" s="31"/>
      <c r="J17" s="288"/>
      <c r="K17" s="288"/>
      <c r="L17" s="157"/>
      <c r="M17" s="288"/>
      <c r="N17" s="288"/>
      <c r="O17" s="182"/>
      <c r="P17" s="288"/>
      <c r="Q17" s="288"/>
      <c r="S17" s="312"/>
      <c r="T17" s="315"/>
      <c r="U17" s="327"/>
      <c r="V17" s="75"/>
      <c r="W17" s="286"/>
      <c r="X17" s="286"/>
      <c r="Y17" s="286"/>
      <c r="Z17" s="286"/>
      <c r="AA17" s="286"/>
    </row>
    <row r="18" spans="1:27" ht="15.75">
      <c r="A18" s="488" t="s">
        <v>85</v>
      </c>
      <c r="B18" s="21" t="s">
        <v>58</v>
      </c>
      <c r="C18" s="22">
        <v>215</v>
      </c>
      <c r="D18" s="22">
        <v>210</v>
      </c>
      <c r="E18" s="23">
        <f aca="true" t="shared" si="4" ref="E18:E27">C18/D18-1</f>
        <v>0.023809523809523725</v>
      </c>
      <c r="F18" s="22">
        <v>235</v>
      </c>
      <c r="G18" s="22">
        <v>215</v>
      </c>
      <c r="H18" s="23">
        <f aca="true" t="shared" si="5" ref="H18:H27">F18/G18-1</f>
        <v>0.09302325581395343</v>
      </c>
      <c r="I18" s="22">
        <v>235</v>
      </c>
      <c r="J18" s="22">
        <v>225</v>
      </c>
      <c r="K18" s="23">
        <f aca="true" t="shared" si="6" ref="K18:K27">I18/J18-1</f>
        <v>0.04444444444444451</v>
      </c>
      <c r="L18" s="369" t="s">
        <v>346</v>
      </c>
      <c r="M18" s="158">
        <v>245</v>
      </c>
      <c r="N18" s="369" t="s">
        <v>346</v>
      </c>
      <c r="O18" s="369" t="s">
        <v>346</v>
      </c>
      <c r="P18" s="158">
        <v>245</v>
      </c>
      <c r="Q18" s="369" t="s">
        <v>346</v>
      </c>
      <c r="R18" s="81"/>
      <c r="S18" s="312"/>
      <c r="T18" s="315"/>
      <c r="U18" s="327"/>
      <c r="V18" s="75"/>
      <c r="W18" s="286"/>
      <c r="X18" s="286"/>
      <c r="Y18" s="286"/>
      <c r="Z18" s="286"/>
      <c r="AA18" s="286"/>
    </row>
    <row r="19" spans="1:27" ht="15.75">
      <c r="A19" s="489"/>
      <c r="B19" s="24" t="s">
        <v>59</v>
      </c>
      <c r="C19" s="25">
        <v>320</v>
      </c>
      <c r="D19" s="25">
        <v>235</v>
      </c>
      <c r="E19" s="26">
        <f t="shared" si="4"/>
        <v>0.36170212765957444</v>
      </c>
      <c r="F19" s="25">
        <v>275</v>
      </c>
      <c r="G19" s="25">
        <v>245</v>
      </c>
      <c r="H19" s="26">
        <f t="shared" si="5"/>
        <v>0.12244897959183665</v>
      </c>
      <c r="I19" s="25">
        <v>275</v>
      </c>
      <c r="J19" s="25">
        <v>270</v>
      </c>
      <c r="K19" s="26">
        <f t="shared" si="6"/>
        <v>0.0185185185185186</v>
      </c>
      <c r="L19" s="370" t="s">
        <v>346</v>
      </c>
      <c r="M19" s="159">
        <v>265</v>
      </c>
      <c r="N19" s="370" t="s">
        <v>346</v>
      </c>
      <c r="O19" s="370" t="s">
        <v>346</v>
      </c>
      <c r="P19" s="159">
        <v>265</v>
      </c>
      <c r="Q19" s="370" t="s">
        <v>346</v>
      </c>
      <c r="R19" s="82"/>
      <c r="S19" s="312"/>
      <c r="T19" s="315"/>
      <c r="U19" s="326"/>
      <c r="V19" s="75"/>
      <c r="W19" s="286"/>
      <c r="X19" s="286"/>
      <c r="Y19" s="286"/>
      <c r="Z19" s="286"/>
      <c r="AA19" s="286"/>
    </row>
    <row r="20" spans="1:27" ht="15.75">
      <c r="A20" s="488" t="s">
        <v>86</v>
      </c>
      <c r="B20" s="21" t="s">
        <v>58</v>
      </c>
      <c r="C20" s="22">
        <v>235</v>
      </c>
      <c r="D20" s="22">
        <v>250</v>
      </c>
      <c r="E20" s="23">
        <f t="shared" si="4"/>
        <v>-0.06000000000000005</v>
      </c>
      <c r="F20" s="22">
        <v>250</v>
      </c>
      <c r="G20" s="22">
        <v>260</v>
      </c>
      <c r="H20" s="23">
        <f t="shared" si="5"/>
        <v>-0.038461538461538436</v>
      </c>
      <c r="I20" s="22">
        <v>250</v>
      </c>
      <c r="J20" s="22">
        <v>270</v>
      </c>
      <c r="K20" s="23">
        <f t="shared" si="6"/>
        <v>-0.07407407407407407</v>
      </c>
      <c r="L20" s="369" t="s">
        <v>346</v>
      </c>
      <c r="M20" s="158">
        <v>250</v>
      </c>
      <c r="N20" s="369" t="s">
        <v>346</v>
      </c>
      <c r="O20" s="369" t="s">
        <v>346</v>
      </c>
      <c r="P20" s="158">
        <v>250</v>
      </c>
      <c r="Q20" s="369" t="s">
        <v>346</v>
      </c>
      <c r="S20" s="312"/>
      <c r="T20" s="315"/>
      <c r="U20" s="326"/>
      <c r="V20" s="75"/>
      <c r="W20" s="286"/>
      <c r="X20" s="286"/>
      <c r="Y20" s="286"/>
      <c r="Z20" s="286"/>
      <c r="AA20" s="286"/>
    </row>
    <row r="21" spans="1:27" ht="15.75">
      <c r="A21" s="489"/>
      <c r="B21" s="24" t="s">
        <v>59</v>
      </c>
      <c r="C21" s="25">
        <v>375</v>
      </c>
      <c r="D21" s="25">
        <v>260</v>
      </c>
      <c r="E21" s="26">
        <f t="shared" si="4"/>
        <v>0.4423076923076923</v>
      </c>
      <c r="F21" s="25">
        <v>325</v>
      </c>
      <c r="G21" s="25">
        <v>275</v>
      </c>
      <c r="H21" s="26">
        <f t="shared" si="5"/>
        <v>0.18181818181818188</v>
      </c>
      <c r="I21" s="25">
        <v>325</v>
      </c>
      <c r="J21" s="25">
        <v>287.5</v>
      </c>
      <c r="K21" s="26">
        <f t="shared" si="6"/>
        <v>0.13043478260869557</v>
      </c>
      <c r="L21" s="370" t="s">
        <v>346</v>
      </c>
      <c r="M21" s="159">
        <v>280</v>
      </c>
      <c r="N21" s="370" t="s">
        <v>346</v>
      </c>
      <c r="O21" s="370" t="s">
        <v>346</v>
      </c>
      <c r="P21" s="159">
        <v>280</v>
      </c>
      <c r="Q21" s="370" t="s">
        <v>346</v>
      </c>
      <c r="S21" s="312"/>
      <c r="T21" s="315"/>
      <c r="U21" s="326"/>
      <c r="V21" s="75"/>
      <c r="W21" s="286"/>
      <c r="X21" s="286"/>
      <c r="Y21" s="286"/>
      <c r="Z21" s="286"/>
      <c r="AA21" s="286"/>
    </row>
    <row r="22" spans="1:27" ht="15.75">
      <c r="A22" s="488" t="s">
        <v>56</v>
      </c>
      <c r="B22" s="21" t="s">
        <v>58</v>
      </c>
      <c r="C22" s="22">
        <v>175</v>
      </c>
      <c r="D22" s="22">
        <v>205</v>
      </c>
      <c r="E22" s="23">
        <f t="shared" si="4"/>
        <v>-0.14634146341463417</v>
      </c>
      <c r="F22" s="22">
        <v>220</v>
      </c>
      <c r="G22" s="22">
        <v>205</v>
      </c>
      <c r="H22" s="23">
        <f t="shared" si="5"/>
        <v>0.07317073170731714</v>
      </c>
      <c r="I22" s="22">
        <v>220</v>
      </c>
      <c r="J22" s="22">
        <v>220</v>
      </c>
      <c r="K22" s="23">
        <f t="shared" si="6"/>
        <v>0</v>
      </c>
      <c r="L22" s="369" t="s">
        <v>346</v>
      </c>
      <c r="M22" s="158">
        <v>230</v>
      </c>
      <c r="N22" s="369" t="s">
        <v>346</v>
      </c>
      <c r="O22" s="369" t="s">
        <v>346</v>
      </c>
      <c r="P22" s="158">
        <v>230</v>
      </c>
      <c r="Q22" s="369" t="s">
        <v>346</v>
      </c>
      <c r="S22" s="312"/>
      <c r="T22" s="315"/>
      <c r="U22" s="326"/>
      <c r="V22" s="75"/>
      <c r="W22" s="286"/>
      <c r="X22" s="286"/>
      <c r="Y22" s="286"/>
      <c r="Z22" s="286"/>
      <c r="AA22" s="286"/>
    </row>
    <row r="23" spans="1:27" ht="15.75">
      <c r="A23" s="489"/>
      <c r="B23" s="24" t="s">
        <v>59</v>
      </c>
      <c r="C23" s="25">
        <v>220</v>
      </c>
      <c r="D23" s="25">
        <v>230</v>
      </c>
      <c r="E23" s="26">
        <f t="shared" si="4"/>
        <v>-0.04347826086956519</v>
      </c>
      <c r="F23" s="25">
        <v>235</v>
      </c>
      <c r="G23" s="25">
        <v>220</v>
      </c>
      <c r="H23" s="26">
        <f t="shared" si="5"/>
        <v>0.06818181818181812</v>
      </c>
      <c r="I23" s="25">
        <v>235</v>
      </c>
      <c r="J23" s="25">
        <v>230</v>
      </c>
      <c r="K23" s="26">
        <f t="shared" si="6"/>
        <v>0.021739130434782705</v>
      </c>
      <c r="L23" s="370" t="s">
        <v>346</v>
      </c>
      <c r="M23" s="159">
        <v>245</v>
      </c>
      <c r="N23" s="370" t="s">
        <v>346</v>
      </c>
      <c r="O23" s="370" t="s">
        <v>346</v>
      </c>
      <c r="P23" s="159">
        <v>245</v>
      </c>
      <c r="Q23" s="370" t="s">
        <v>346</v>
      </c>
      <c r="S23" s="312"/>
      <c r="T23" s="315"/>
      <c r="U23" s="326"/>
      <c r="V23" s="75"/>
      <c r="W23" s="286"/>
      <c r="X23" s="286"/>
      <c r="Y23" s="286"/>
      <c r="Z23" s="286"/>
      <c r="AA23" s="286"/>
    </row>
    <row r="24" spans="1:27" ht="15.75">
      <c r="A24" s="488" t="s">
        <v>87</v>
      </c>
      <c r="B24" s="21" t="s">
        <v>58</v>
      </c>
      <c r="C24" s="22">
        <v>150</v>
      </c>
      <c r="D24" s="22">
        <v>175</v>
      </c>
      <c r="E24" s="23">
        <f t="shared" si="4"/>
        <v>-0.1428571428571429</v>
      </c>
      <c r="F24" s="22">
        <v>160</v>
      </c>
      <c r="G24" s="22">
        <v>170</v>
      </c>
      <c r="H24" s="23">
        <f t="shared" si="5"/>
        <v>-0.05882352941176472</v>
      </c>
      <c r="I24" s="22">
        <v>155</v>
      </c>
      <c r="J24" s="22">
        <v>177.5</v>
      </c>
      <c r="K24" s="23">
        <f t="shared" si="6"/>
        <v>-0.12676056338028174</v>
      </c>
      <c r="L24" s="369" t="s">
        <v>346</v>
      </c>
      <c r="M24" s="158">
        <v>200</v>
      </c>
      <c r="N24" s="369" t="s">
        <v>346</v>
      </c>
      <c r="O24" s="369" t="s">
        <v>346</v>
      </c>
      <c r="P24" s="158">
        <v>200</v>
      </c>
      <c r="Q24" s="369" t="s">
        <v>346</v>
      </c>
      <c r="S24" s="312"/>
      <c r="T24" s="315"/>
      <c r="U24" s="326"/>
      <c r="V24" s="75"/>
      <c r="W24" s="286"/>
      <c r="X24" s="286"/>
      <c r="Y24" s="286"/>
      <c r="Z24" s="286"/>
      <c r="AA24" s="286"/>
    </row>
    <row r="25" spans="1:27" ht="15.75">
      <c r="A25" s="489"/>
      <c r="B25" s="24" t="s">
        <v>59</v>
      </c>
      <c r="C25" s="25">
        <v>165</v>
      </c>
      <c r="D25" s="25">
        <v>190</v>
      </c>
      <c r="E25" s="26">
        <f t="shared" si="4"/>
        <v>-0.13157894736842102</v>
      </c>
      <c r="F25" s="25">
        <v>180</v>
      </c>
      <c r="G25" s="25">
        <v>185</v>
      </c>
      <c r="H25" s="26">
        <f t="shared" si="5"/>
        <v>-0.027027027027026973</v>
      </c>
      <c r="I25" s="25">
        <v>180</v>
      </c>
      <c r="J25" s="25">
        <v>195</v>
      </c>
      <c r="K25" s="26">
        <f t="shared" si="6"/>
        <v>-0.07692307692307687</v>
      </c>
      <c r="L25" s="370" t="s">
        <v>346</v>
      </c>
      <c r="M25" s="159">
        <v>215</v>
      </c>
      <c r="N25" s="370" t="s">
        <v>346</v>
      </c>
      <c r="O25" s="370" t="s">
        <v>346</v>
      </c>
      <c r="P25" s="159">
        <v>215</v>
      </c>
      <c r="Q25" s="370" t="s">
        <v>346</v>
      </c>
      <c r="S25" s="312"/>
      <c r="U25" s="326"/>
      <c r="V25" s="75"/>
      <c r="W25" s="286"/>
      <c r="X25" s="286"/>
      <c r="Y25" s="286"/>
      <c r="Z25" s="286"/>
      <c r="AA25" s="286"/>
    </row>
    <row r="26" spans="1:27" ht="15.75">
      <c r="A26" s="488" t="s">
        <v>69</v>
      </c>
      <c r="B26" s="21" t="s">
        <v>58</v>
      </c>
      <c r="C26" s="22">
        <v>150</v>
      </c>
      <c r="D26" s="22">
        <v>175</v>
      </c>
      <c r="E26" s="23">
        <f t="shared" si="4"/>
        <v>-0.1428571428571429</v>
      </c>
      <c r="F26" s="22">
        <v>160</v>
      </c>
      <c r="G26" s="22">
        <v>175</v>
      </c>
      <c r="H26" s="23">
        <f t="shared" si="5"/>
        <v>-0.08571428571428574</v>
      </c>
      <c r="I26" s="22">
        <v>155</v>
      </c>
      <c r="J26" s="22">
        <v>177.5</v>
      </c>
      <c r="K26" s="23">
        <f t="shared" si="6"/>
        <v>-0.12676056338028174</v>
      </c>
      <c r="L26" s="369" t="s">
        <v>346</v>
      </c>
      <c r="M26" s="158">
        <v>200</v>
      </c>
      <c r="N26" s="369" t="s">
        <v>346</v>
      </c>
      <c r="O26" s="369" t="s">
        <v>346</v>
      </c>
      <c r="P26" s="158">
        <v>200</v>
      </c>
      <c r="Q26" s="369" t="s">
        <v>346</v>
      </c>
      <c r="S26" s="312"/>
      <c r="U26" s="326"/>
      <c r="V26" s="75"/>
      <c r="W26" s="286"/>
      <c r="X26" s="286"/>
      <c r="Y26" s="286"/>
      <c r="Z26" s="286"/>
      <c r="AA26" s="286"/>
    </row>
    <row r="27" spans="1:27" ht="15.75">
      <c r="A27" s="489"/>
      <c r="B27" s="24" t="s">
        <v>59</v>
      </c>
      <c r="C27" s="25">
        <v>165</v>
      </c>
      <c r="D27" s="25">
        <v>190</v>
      </c>
      <c r="E27" s="26">
        <f t="shared" si="4"/>
        <v>-0.13157894736842102</v>
      </c>
      <c r="F27" s="25">
        <v>180</v>
      </c>
      <c r="G27" s="25">
        <v>195</v>
      </c>
      <c r="H27" s="26">
        <f t="shared" si="5"/>
        <v>-0.07692307692307687</v>
      </c>
      <c r="I27" s="25">
        <v>180</v>
      </c>
      <c r="J27" s="25">
        <v>200</v>
      </c>
      <c r="K27" s="26">
        <f t="shared" si="6"/>
        <v>-0.09999999999999998</v>
      </c>
      <c r="L27" s="370" t="s">
        <v>346</v>
      </c>
      <c r="M27" s="159">
        <v>220</v>
      </c>
      <c r="N27" s="370" t="s">
        <v>346</v>
      </c>
      <c r="O27" s="370" t="s">
        <v>346</v>
      </c>
      <c r="P27" s="159">
        <v>220</v>
      </c>
      <c r="Q27" s="370" t="s">
        <v>346</v>
      </c>
      <c r="S27" s="312"/>
      <c r="U27" s="326"/>
      <c r="V27" s="75"/>
      <c r="W27" s="286"/>
      <c r="X27" s="286"/>
      <c r="Y27" s="286"/>
      <c r="Z27" s="286"/>
      <c r="AA27" s="286"/>
    </row>
    <row r="28" spans="1:41" ht="12.75">
      <c r="A28" s="473" t="s">
        <v>150</v>
      </c>
      <c r="B28" s="473"/>
      <c r="C28" s="473"/>
      <c r="D28" s="473"/>
      <c r="E28" s="473"/>
      <c r="F28" s="473"/>
      <c r="G28" s="473"/>
      <c r="H28" s="473"/>
      <c r="I28" s="473"/>
      <c r="J28" s="473"/>
      <c r="K28" s="473"/>
      <c r="L28" s="473"/>
      <c r="M28" s="473"/>
      <c r="N28" s="473"/>
      <c r="O28" s="473"/>
      <c r="P28" s="81"/>
      <c r="S28" s="312"/>
      <c r="U28" s="75"/>
      <c r="V28" s="75"/>
      <c r="W28" s="286"/>
      <c r="X28" s="286"/>
      <c r="Y28" s="286"/>
      <c r="Z28" s="286"/>
      <c r="AA28" s="286"/>
      <c r="AN28" s="368"/>
      <c r="AO28" s="368"/>
    </row>
    <row r="29" spans="1:41" ht="12.75">
      <c r="A29" s="75"/>
      <c r="B29" s="75"/>
      <c r="C29" s="75"/>
      <c r="D29" s="75"/>
      <c r="E29" s="75"/>
      <c r="F29" s="75"/>
      <c r="G29" s="75"/>
      <c r="H29" s="75"/>
      <c r="I29" s="75"/>
      <c r="J29" s="75"/>
      <c r="K29" s="75"/>
      <c r="L29" s="75"/>
      <c r="M29" s="75"/>
      <c r="N29" s="75"/>
      <c r="O29" s="75"/>
      <c r="P29" s="81"/>
      <c r="Q29" s="81"/>
      <c r="S29" s="312"/>
      <c r="T29" s="312"/>
      <c r="U29" s="329"/>
      <c r="V29" s="75"/>
      <c r="W29" s="81"/>
      <c r="X29" s="81"/>
      <c r="Y29" s="81"/>
      <c r="Z29" s="156"/>
      <c r="AN29" s="368"/>
      <c r="AO29" s="368"/>
    </row>
    <row r="30" spans="3:41" ht="12.75">
      <c r="C30" s="153"/>
      <c r="D30" s="153"/>
      <c r="E30" s="152"/>
      <c r="F30" s="153"/>
      <c r="G30" s="153"/>
      <c r="H30" s="152"/>
      <c r="I30" s="153"/>
      <c r="J30" s="153"/>
      <c r="K30" s="152"/>
      <c r="L30" s="152"/>
      <c r="P30" s="82"/>
      <c r="S30" s="312"/>
      <c r="T30" s="312"/>
      <c r="U30" s="329"/>
      <c r="V30" s="324"/>
      <c r="W30" s="82"/>
      <c r="X30" s="82"/>
      <c r="Y30" s="82"/>
      <c r="Z30" s="156"/>
      <c r="AN30" s="392"/>
      <c r="AO30" s="368"/>
    </row>
    <row r="31" spans="3:41" ht="12.75">
      <c r="C31" s="153"/>
      <c r="D31" s="153"/>
      <c r="E31" s="152"/>
      <c r="F31" s="153"/>
      <c r="G31" s="153"/>
      <c r="H31" s="152"/>
      <c r="I31" s="153"/>
      <c r="J31" s="153"/>
      <c r="K31" s="152"/>
      <c r="L31" s="152"/>
      <c r="S31" s="312"/>
      <c r="T31" s="312"/>
      <c r="U31" s="329"/>
      <c r="V31" s="75"/>
      <c r="Z31" s="156"/>
      <c r="AN31" s="392"/>
      <c r="AO31" s="368"/>
    </row>
    <row r="32" spans="19:41" ht="12.75">
      <c r="S32" s="290"/>
      <c r="U32" s="329"/>
      <c r="V32" s="75"/>
      <c r="Z32" s="156"/>
      <c r="AN32" s="392"/>
      <c r="AO32" s="368"/>
    </row>
    <row r="33" spans="1:41" ht="12.75">
      <c r="A33" s="483" t="s">
        <v>256</v>
      </c>
      <c r="B33" s="483"/>
      <c r="C33" s="483"/>
      <c r="D33" s="483"/>
      <c r="E33" s="483"/>
      <c r="F33" s="483"/>
      <c r="G33" s="483"/>
      <c r="H33" s="483"/>
      <c r="I33" s="483"/>
      <c r="J33" s="483"/>
      <c r="K33" s="483"/>
      <c r="L33" s="483"/>
      <c r="M33" s="483"/>
      <c r="N33" s="483"/>
      <c r="O33" s="483"/>
      <c r="P33" s="483"/>
      <c r="Q33" s="483"/>
      <c r="R33" s="483"/>
      <c r="S33" s="483"/>
      <c r="T33" s="483"/>
      <c r="U33" s="483"/>
      <c r="V33" s="483"/>
      <c r="W33" s="483"/>
      <c r="Z33" s="156"/>
      <c r="AN33" s="392"/>
      <c r="AO33" s="368"/>
    </row>
    <row r="34" spans="1:41" ht="25.5">
      <c r="A34" s="162" t="s">
        <v>147</v>
      </c>
      <c r="B34" s="164" t="s">
        <v>176</v>
      </c>
      <c r="C34" s="475" t="s">
        <v>88</v>
      </c>
      <c r="D34" s="476"/>
      <c r="E34" s="477"/>
      <c r="F34" s="475" t="s">
        <v>89</v>
      </c>
      <c r="G34" s="476"/>
      <c r="H34" s="477"/>
      <c r="I34" s="475" t="s">
        <v>90</v>
      </c>
      <c r="J34" s="476"/>
      <c r="K34" s="477"/>
      <c r="L34" s="475" t="s">
        <v>91</v>
      </c>
      <c r="M34" s="476"/>
      <c r="N34" s="477"/>
      <c r="O34" s="475" t="s">
        <v>92</v>
      </c>
      <c r="P34" s="476"/>
      <c r="Q34" s="477"/>
      <c r="R34" s="475" t="s">
        <v>229</v>
      </c>
      <c r="S34" s="476"/>
      <c r="T34" s="477"/>
      <c r="U34" s="475" t="s">
        <v>240</v>
      </c>
      <c r="V34" s="476"/>
      <c r="W34" s="477"/>
      <c r="X34" s="475" t="s">
        <v>241</v>
      </c>
      <c r="Y34" s="476"/>
      <c r="Z34" s="477"/>
      <c r="AA34" s="475" t="s">
        <v>242</v>
      </c>
      <c r="AB34" s="476"/>
      <c r="AC34" s="477"/>
      <c r="AD34" s="475" t="s">
        <v>244</v>
      </c>
      <c r="AE34" s="476"/>
      <c r="AF34" s="477"/>
      <c r="AG34" s="475" t="s">
        <v>261</v>
      </c>
      <c r="AH34" s="476"/>
      <c r="AI34" s="477"/>
      <c r="AJ34" s="475" t="s">
        <v>262</v>
      </c>
      <c r="AK34" s="476"/>
      <c r="AL34" s="477"/>
      <c r="AN34" s="392"/>
      <c r="AO34" s="368"/>
    </row>
    <row r="35" spans="1:41" ht="12.75">
      <c r="A35" s="163"/>
      <c r="B35" s="165"/>
      <c r="C35" s="168">
        <v>2012</v>
      </c>
      <c r="D35" s="287">
        <v>2011</v>
      </c>
      <c r="E35" s="168" t="s">
        <v>204</v>
      </c>
      <c r="F35" s="287">
        <v>2012</v>
      </c>
      <c r="G35" s="287">
        <v>2011</v>
      </c>
      <c r="H35" s="168" t="s">
        <v>204</v>
      </c>
      <c r="I35" s="287">
        <v>2012</v>
      </c>
      <c r="J35" s="287">
        <v>2011</v>
      </c>
      <c r="K35" s="168" t="s">
        <v>204</v>
      </c>
      <c r="L35" s="287">
        <v>2012</v>
      </c>
      <c r="M35" s="287">
        <v>2011</v>
      </c>
      <c r="N35" s="287" t="s">
        <v>204</v>
      </c>
      <c r="O35" s="287">
        <v>2012</v>
      </c>
      <c r="P35" s="287">
        <v>2011</v>
      </c>
      <c r="Q35" s="287" t="s">
        <v>204</v>
      </c>
      <c r="R35" s="287">
        <v>2012</v>
      </c>
      <c r="S35" s="287">
        <v>2011</v>
      </c>
      <c r="T35" s="287" t="s">
        <v>204</v>
      </c>
      <c r="U35" s="325">
        <v>2012</v>
      </c>
      <c r="V35" s="325">
        <v>2011</v>
      </c>
      <c r="W35" s="287" t="s">
        <v>204</v>
      </c>
      <c r="X35" s="287">
        <v>2012</v>
      </c>
      <c r="Y35" s="287">
        <v>2011</v>
      </c>
      <c r="Z35" s="287" t="s">
        <v>204</v>
      </c>
      <c r="AA35" s="287">
        <v>2012</v>
      </c>
      <c r="AB35" s="287">
        <v>2011</v>
      </c>
      <c r="AC35" s="287" t="s">
        <v>204</v>
      </c>
      <c r="AD35" s="287">
        <v>2012</v>
      </c>
      <c r="AE35" s="287">
        <v>2011</v>
      </c>
      <c r="AF35" s="287" t="s">
        <v>204</v>
      </c>
      <c r="AG35" s="287">
        <v>2012</v>
      </c>
      <c r="AH35" s="287">
        <v>2011</v>
      </c>
      <c r="AI35" s="287" t="s">
        <v>204</v>
      </c>
      <c r="AJ35" s="287">
        <v>2012</v>
      </c>
      <c r="AK35" s="287">
        <v>2011</v>
      </c>
      <c r="AL35" s="287" t="s">
        <v>204</v>
      </c>
      <c r="AN35" s="392"/>
      <c r="AO35" s="368"/>
    </row>
    <row r="36" spans="1:40" ht="15">
      <c r="A36" s="166" t="s">
        <v>177</v>
      </c>
      <c r="B36" s="207"/>
      <c r="C36" s="170"/>
      <c r="D36" s="170"/>
      <c r="E36" s="208"/>
      <c r="F36" s="167"/>
      <c r="G36" s="288"/>
      <c r="H36" s="208"/>
      <c r="I36" s="167"/>
      <c r="J36" s="288"/>
      <c r="K36" s="208"/>
      <c r="L36" s="167"/>
      <c r="M36" s="288"/>
      <c r="N36" s="208"/>
      <c r="O36" s="182"/>
      <c r="P36" s="288"/>
      <c r="Q36" s="183"/>
      <c r="R36" s="192"/>
      <c r="S36" s="288"/>
      <c r="T36" s="193"/>
      <c r="U36" s="257"/>
      <c r="V36" s="75"/>
      <c r="W36" s="196"/>
      <c r="X36" s="75"/>
      <c r="Y36" s="75"/>
      <c r="Z36" s="197"/>
      <c r="AA36" s="75"/>
      <c r="AB36" s="75"/>
      <c r="AC36" s="198"/>
      <c r="AE36" s="286"/>
      <c r="AF36" s="208"/>
      <c r="AG36" s="190"/>
      <c r="AH36" s="190"/>
      <c r="AI36" s="225"/>
      <c r="AK36" s="286"/>
      <c r="AL36" s="225"/>
      <c r="AN36" s="392"/>
    </row>
    <row r="37" spans="1:42" ht="15.75">
      <c r="A37" s="486" t="s">
        <v>180</v>
      </c>
      <c r="B37" s="250" t="s">
        <v>179</v>
      </c>
      <c r="C37" s="251">
        <v>11000</v>
      </c>
      <c r="D37" s="251">
        <v>13500</v>
      </c>
      <c r="E37" s="252">
        <f>C37/D37-1</f>
        <v>-0.18518518518518523</v>
      </c>
      <c r="F37" s="251">
        <v>11000</v>
      </c>
      <c r="G37" s="251">
        <v>13500</v>
      </c>
      <c r="H37" s="252">
        <f>F37/G37-1</f>
        <v>-0.18518518518518523</v>
      </c>
      <c r="I37" s="251">
        <v>11000</v>
      </c>
      <c r="J37" s="251">
        <v>13500</v>
      </c>
      <c r="K37" s="252">
        <f>I37/J37-1</f>
        <v>-0.18518518518518523</v>
      </c>
      <c r="L37" s="253">
        <v>11000</v>
      </c>
      <c r="M37" s="253">
        <v>13500</v>
      </c>
      <c r="N37" s="252">
        <f>L37/M37-1</f>
        <v>-0.18518518518518523</v>
      </c>
      <c r="O37" s="253">
        <v>11000</v>
      </c>
      <c r="P37" s="253">
        <v>13500</v>
      </c>
      <c r="Q37" s="252">
        <f>O37/P37-1</f>
        <v>-0.18518518518518523</v>
      </c>
      <c r="R37" s="253">
        <v>11000</v>
      </c>
      <c r="S37" s="253">
        <v>13500</v>
      </c>
      <c r="T37" s="252">
        <f>R37/S37-1</f>
        <v>-0.18518518518518523</v>
      </c>
      <c r="U37" s="253">
        <v>11000</v>
      </c>
      <c r="V37" s="253">
        <v>11500</v>
      </c>
      <c r="W37" s="252">
        <f>U37/V37-1</f>
        <v>-0.04347826086956519</v>
      </c>
      <c r="X37" s="253">
        <v>10500</v>
      </c>
      <c r="Y37" s="253">
        <v>11500</v>
      </c>
      <c r="Z37" s="252">
        <f>X37/Y37-1</f>
        <v>-0.08695652173913049</v>
      </c>
      <c r="AA37" s="253"/>
      <c r="AB37" s="253">
        <v>10500</v>
      </c>
      <c r="AC37" s="252"/>
      <c r="AD37" s="253"/>
      <c r="AE37" s="253">
        <v>10500</v>
      </c>
      <c r="AF37" s="252"/>
      <c r="AG37" s="253"/>
      <c r="AH37" s="253">
        <v>10500</v>
      </c>
      <c r="AI37" s="252"/>
      <c r="AJ37" s="253"/>
      <c r="AK37" s="253">
        <v>10500</v>
      </c>
      <c r="AL37" s="252"/>
      <c r="AN37" s="392"/>
      <c r="AO37" s="368"/>
      <c r="AP37" s="297"/>
    </row>
    <row r="38" spans="1:42" ht="13.5" customHeight="1">
      <c r="A38" s="487"/>
      <c r="B38" s="254" t="s">
        <v>178</v>
      </c>
      <c r="C38" s="255">
        <v>12500</v>
      </c>
      <c r="D38" s="255">
        <v>14500</v>
      </c>
      <c r="E38" s="256">
        <f aca="true" t="shared" si="7" ref="E38:E48">C38/D38-1</f>
        <v>-0.13793103448275867</v>
      </c>
      <c r="F38" s="255">
        <v>13000</v>
      </c>
      <c r="G38" s="255">
        <v>14500</v>
      </c>
      <c r="H38" s="256">
        <f aca="true" t="shared" si="8" ref="H38:H48">F38/G38-1</f>
        <v>-0.10344827586206895</v>
      </c>
      <c r="I38" s="255">
        <v>13000</v>
      </c>
      <c r="J38" s="255">
        <v>14500</v>
      </c>
      <c r="K38" s="256">
        <f aca="true" t="shared" si="9" ref="K38:K48">I38/J38-1</f>
        <v>-0.10344827586206895</v>
      </c>
      <c r="L38" s="257">
        <v>13000</v>
      </c>
      <c r="M38" s="257">
        <v>14500</v>
      </c>
      <c r="N38" s="256">
        <f aca="true" t="shared" si="10" ref="N38:N48">L38/M38-1</f>
        <v>-0.10344827586206895</v>
      </c>
      <c r="O38" s="257">
        <v>13000</v>
      </c>
      <c r="P38" s="257">
        <v>14500</v>
      </c>
      <c r="Q38" s="256">
        <f aca="true" t="shared" si="11" ref="Q38:Q48">O38/P38-1</f>
        <v>-0.10344827586206895</v>
      </c>
      <c r="R38" s="257">
        <v>13000</v>
      </c>
      <c r="S38" s="257">
        <v>14500</v>
      </c>
      <c r="T38" s="256">
        <f aca="true" t="shared" si="12" ref="T38:T48">R38/S38-1</f>
        <v>-0.10344827586206895</v>
      </c>
      <c r="U38" s="257">
        <v>13000</v>
      </c>
      <c r="V38" s="257">
        <v>13000</v>
      </c>
      <c r="W38" s="256">
        <f aca="true" t="shared" si="13" ref="W38:W48">U38/V38-1</f>
        <v>0</v>
      </c>
      <c r="X38" s="257">
        <v>12000</v>
      </c>
      <c r="Y38" s="257">
        <v>13000</v>
      </c>
      <c r="Z38" s="256">
        <f aca="true" t="shared" si="14" ref="Z38:Z48">X38/Y38-1</f>
        <v>-0.07692307692307687</v>
      </c>
      <c r="AA38" s="257"/>
      <c r="AB38" s="257">
        <v>11500</v>
      </c>
      <c r="AC38" s="256"/>
      <c r="AD38" s="257"/>
      <c r="AE38" s="257">
        <v>11500</v>
      </c>
      <c r="AF38" s="256"/>
      <c r="AG38" s="257"/>
      <c r="AH38" s="257">
        <v>11500</v>
      </c>
      <c r="AI38" s="256"/>
      <c r="AJ38" s="257"/>
      <c r="AK38" s="257">
        <v>12000</v>
      </c>
      <c r="AL38" s="256"/>
      <c r="AM38" s="224"/>
      <c r="AN38" s="392"/>
      <c r="AO38" s="392"/>
      <c r="AP38" s="296"/>
    </row>
    <row r="39" spans="1:42" ht="15.75">
      <c r="A39" s="486" t="s">
        <v>175</v>
      </c>
      <c r="B39" s="250" t="s">
        <v>179</v>
      </c>
      <c r="C39" s="251">
        <v>17000</v>
      </c>
      <c r="D39" s="251">
        <v>17500</v>
      </c>
      <c r="E39" s="252">
        <f t="shared" si="7"/>
        <v>-0.02857142857142858</v>
      </c>
      <c r="F39" s="251">
        <v>17000</v>
      </c>
      <c r="G39" s="251">
        <v>17500</v>
      </c>
      <c r="H39" s="252">
        <f t="shared" si="8"/>
        <v>-0.02857142857142858</v>
      </c>
      <c r="I39" s="251">
        <v>18000</v>
      </c>
      <c r="J39" s="251">
        <v>17500</v>
      </c>
      <c r="K39" s="252">
        <f t="shared" si="9"/>
        <v>0.02857142857142847</v>
      </c>
      <c r="L39" s="253">
        <v>17000</v>
      </c>
      <c r="M39" s="253">
        <v>18500</v>
      </c>
      <c r="N39" s="252">
        <f t="shared" si="10"/>
        <v>-0.08108108108108103</v>
      </c>
      <c r="O39" s="253">
        <v>17000</v>
      </c>
      <c r="P39" s="253">
        <v>18750</v>
      </c>
      <c r="Q39" s="252">
        <f t="shared" si="11"/>
        <v>-0.09333333333333338</v>
      </c>
      <c r="R39" s="253">
        <v>17000</v>
      </c>
      <c r="S39" s="253">
        <v>21500</v>
      </c>
      <c r="T39" s="252">
        <f t="shared" si="12"/>
        <v>-0.2093023255813954</v>
      </c>
      <c r="U39" s="253">
        <v>17000</v>
      </c>
      <c r="V39" s="253">
        <v>19000</v>
      </c>
      <c r="W39" s="252">
        <f t="shared" si="13"/>
        <v>-0.10526315789473684</v>
      </c>
      <c r="X39" s="253">
        <v>17000</v>
      </c>
      <c r="Y39" s="253">
        <v>17000</v>
      </c>
      <c r="Z39" s="252">
        <f t="shared" si="14"/>
        <v>0</v>
      </c>
      <c r="AA39" s="253"/>
      <c r="AB39" s="253">
        <v>16500</v>
      </c>
      <c r="AC39" s="252"/>
      <c r="AD39" s="253"/>
      <c r="AE39" s="253">
        <v>16500</v>
      </c>
      <c r="AF39" s="252"/>
      <c r="AG39" s="253"/>
      <c r="AH39" s="253">
        <v>16500</v>
      </c>
      <c r="AI39" s="252"/>
      <c r="AJ39" s="253"/>
      <c r="AK39" s="253">
        <v>16500</v>
      </c>
      <c r="AL39" s="252"/>
      <c r="AM39" s="224"/>
      <c r="AN39" s="392"/>
      <c r="AO39" s="392"/>
      <c r="AP39" s="297"/>
    </row>
    <row r="40" spans="1:42" ht="15.75">
      <c r="A40" s="487"/>
      <c r="B40" s="254" t="s">
        <v>178</v>
      </c>
      <c r="C40" s="255">
        <v>20000</v>
      </c>
      <c r="D40" s="255">
        <v>19000</v>
      </c>
      <c r="E40" s="256">
        <f t="shared" si="7"/>
        <v>0.05263157894736836</v>
      </c>
      <c r="F40" s="255">
        <v>20000</v>
      </c>
      <c r="G40" s="255">
        <v>19000</v>
      </c>
      <c r="H40" s="256">
        <f t="shared" si="8"/>
        <v>0.05263157894736836</v>
      </c>
      <c r="I40" s="255">
        <v>19500</v>
      </c>
      <c r="J40" s="255">
        <v>19000</v>
      </c>
      <c r="K40" s="256">
        <f t="shared" si="9"/>
        <v>0.026315789473684292</v>
      </c>
      <c r="L40" s="257">
        <v>19500</v>
      </c>
      <c r="M40" s="257">
        <v>20000</v>
      </c>
      <c r="N40" s="256">
        <f t="shared" si="10"/>
        <v>-0.025000000000000022</v>
      </c>
      <c r="O40" s="257">
        <v>19000</v>
      </c>
      <c r="P40" s="257">
        <v>21500</v>
      </c>
      <c r="Q40" s="256">
        <f t="shared" si="11"/>
        <v>-0.11627906976744184</v>
      </c>
      <c r="R40" s="257">
        <v>19000</v>
      </c>
      <c r="S40" s="257">
        <v>23000</v>
      </c>
      <c r="T40" s="256">
        <f t="shared" si="12"/>
        <v>-0.17391304347826086</v>
      </c>
      <c r="U40" s="257">
        <v>19000</v>
      </c>
      <c r="V40" s="257">
        <v>21000</v>
      </c>
      <c r="W40" s="256">
        <f t="shared" si="13"/>
        <v>-0.09523809523809523</v>
      </c>
      <c r="X40" s="257">
        <v>18500</v>
      </c>
      <c r="Y40" s="257">
        <v>21000</v>
      </c>
      <c r="Z40" s="256">
        <f t="shared" si="14"/>
        <v>-0.11904761904761907</v>
      </c>
      <c r="AA40" s="257"/>
      <c r="AB40" s="257">
        <v>19000</v>
      </c>
      <c r="AC40" s="256"/>
      <c r="AD40" s="257"/>
      <c r="AE40" s="257">
        <v>19500</v>
      </c>
      <c r="AF40" s="256"/>
      <c r="AG40" s="257"/>
      <c r="AH40" s="257">
        <v>19500</v>
      </c>
      <c r="AI40" s="256"/>
      <c r="AJ40" s="257"/>
      <c r="AK40" s="257">
        <v>20000</v>
      </c>
      <c r="AL40" s="256"/>
      <c r="AM40" s="224"/>
      <c r="AN40" s="392"/>
      <c r="AO40" s="392"/>
      <c r="AP40" s="297"/>
    </row>
    <row r="41" spans="1:42" ht="12.75" customHeight="1">
      <c r="A41" s="486" t="s">
        <v>203</v>
      </c>
      <c r="B41" s="250" t="s">
        <v>179</v>
      </c>
      <c r="C41" s="258">
        <v>17000</v>
      </c>
      <c r="D41" s="258">
        <v>17500</v>
      </c>
      <c r="E41" s="256">
        <f t="shared" si="7"/>
        <v>-0.02857142857142858</v>
      </c>
      <c r="F41" s="258">
        <v>18500</v>
      </c>
      <c r="G41" s="258">
        <v>17500</v>
      </c>
      <c r="H41" s="256">
        <f t="shared" si="8"/>
        <v>0.05714285714285716</v>
      </c>
      <c r="I41" s="258">
        <v>18000</v>
      </c>
      <c r="J41" s="258">
        <v>17500</v>
      </c>
      <c r="K41" s="252">
        <f t="shared" si="9"/>
        <v>0.02857142857142847</v>
      </c>
      <c r="L41" s="259">
        <v>17500</v>
      </c>
      <c r="M41" s="259">
        <v>18750</v>
      </c>
      <c r="N41" s="252">
        <f t="shared" si="10"/>
        <v>-0.06666666666666665</v>
      </c>
      <c r="O41" s="259">
        <v>18000</v>
      </c>
      <c r="P41" s="259">
        <v>20000</v>
      </c>
      <c r="Q41" s="252">
        <f t="shared" si="11"/>
        <v>-0.09999999999999998</v>
      </c>
      <c r="R41" s="259">
        <v>18000</v>
      </c>
      <c r="S41" s="259">
        <v>21000</v>
      </c>
      <c r="T41" s="252">
        <f t="shared" si="12"/>
        <v>-0.1428571428571429</v>
      </c>
      <c r="U41" s="259">
        <v>17000</v>
      </c>
      <c r="V41" s="259">
        <v>21000</v>
      </c>
      <c r="W41" s="252">
        <f t="shared" si="13"/>
        <v>-0.19047619047619047</v>
      </c>
      <c r="X41" s="259">
        <v>17000</v>
      </c>
      <c r="Y41" s="259">
        <v>19000</v>
      </c>
      <c r="Z41" s="252">
        <f t="shared" si="14"/>
        <v>-0.10526315789473684</v>
      </c>
      <c r="AA41" s="259"/>
      <c r="AB41" s="259">
        <v>17000</v>
      </c>
      <c r="AC41" s="252"/>
      <c r="AD41" s="259"/>
      <c r="AE41" s="259">
        <v>17000</v>
      </c>
      <c r="AF41" s="252"/>
      <c r="AG41" s="259"/>
      <c r="AH41" s="259">
        <v>17000</v>
      </c>
      <c r="AI41" s="252"/>
      <c r="AJ41" s="259"/>
      <c r="AK41" s="259">
        <v>17000</v>
      </c>
      <c r="AL41" s="252"/>
      <c r="AM41" s="224"/>
      <c r="AN41" s="392"/>
      <c r="AO41" s="392"/>
      <c r="AP41" s="296"/>
    </row>
    <row r="42" spans="1:42" ht="15">
      <c r="A42" s="487"/>
      <c r="B42" s="254" t="s">
        <v>178</v>
      </c>
      <c r="C42" s="258">
        <v>20000</v>
      </c>
      <c r="D42" s="258">
        <v>19000</v>
      </c>
      <c r="E42" s="256">
        <f t="shared" si="7"/>
        <v>0.05263157894736836</v>
      </c>
      <c r="F42" s="258">
        <v>20000</v>
      </c>
      <c r="G42" s="258">
        <v>19000</v>
      </c>
      <c r="H42" s="256">
        <f t="shared" si="8"/>
        <v>0.05263157894736836</v>
      </c>
      <c r="I42" s="258">
        <v>19500</v>
      </c>
      <c r="J42" s="258">
        <v>19000</v>
      </c>
      <c r="K42" s="256">
        <f t="shared" si="9"/>
        <v>0.026315789473684292</v>
      </c>
      <c r="L42" s="259">
        <v>20000</v>
      </c>
      <c r="M42" s="259">
        <v>20500</v>
      </c>
      <c r="N42" s="256">
        <f t="shared" si="10"/>
        <v>-0.024390243902439046</v>
      </c>
      <c r="O42" s="259">
        <v>19500</v>
      </c>
      <c r="P42" s="259">
        <v>22500</v>
      </c>
      <c r="Q42" s="256">
        <f t="shared" si="11"/>
        <v>-0.1333333333333333</v>
      </c>
      <c r="R42" s="259">
        <v>19500</v>
      </c>
      <c r="S42" s="259">
        <v>23000</v>
      </c>
      <c r="T42" s="256">
        <f t="shared" si="12"/>
        <v>-0.15217391304347827</v>
      </c>
      <c r="U42" s="259">
        <v>19000</v>
      </c>
      <c r="V42" s="259">
        <v>23000</v>
      </c>
      <c r="W42" s="256">
        <f t="shared" si="13"/>
        <v>-0.17391304347826086</v>
      </c>
      <c r="X42" s="259">
        <v>19000</v>
      </c>
      <c r="Y42" s="259">
        <v>21000</v>
      </c>
      <c r="Z42" s="256">
        <f t="shared" si="14"/>
        <v>-0.09523809523809523</v>
      </c>
      <c r="AA42" s="259"/>
      <c r="AB42" s="259">
        <v>19500</v>
      </c>
      <c r="AC42" s="256"/>
      <c r="AD42" s="259"/>
      <c r="AE42" s="259">
        <v>19500</v>
      </c>
      <c r="AF42" s="256"/>
      <c r="AG42" s="259"/>
      <c r="AH42" s="259">
        <v>19500</v>
      </c>
      <c r="AI42" s="256"/>
      <c r="AJ42" s="259"/>
      <c r="AK42" s="259">
        <v>20500</v>
      </c>
      <c r="AL42" s="256"/>
      <c r="AM42" s="224"/>
      <c r="AN42" s="392"/>
      <c r="AO42" s="392"/>
      <c r="AP42" s="296"/>
    </row>
    <row r="43" spans="1:42" ht="15">
      <c r="A43" s="486" t="s">
        <v>82</v>
      </c>
      <c r="B43" s="250" t="s">
        <v>179</v>
      </c>
      <c r="C43" s="251">
        <v>20500</v>
      </c>
      <c r="D43" s="251">
        <v>19000</v>
      </c>
      <c r="E43" s="252">
        <f t="shared" si="7"/>
        <v>0.07894736842105265</v>
      </c>
      <c r="F43" s="251">
        <v>21500</v>
      </c>
      <c r="G43" s="251">
        <v>19000</v>
      </c>
      <c r="H43" s="252">
        <f t="shared" si="8"/>
        <v>0.13157894736842102</v>
      </c>
      <c r="I43" s="251">
        <v>20500</v>
      </c>
      <c r="J43" s="251">
        <v>19000</v>
      </c>
      <c r="K43" s="252">
        <f t="shared" si="9"/>
        <v>0.07894736842105265</v>
      </c>
      <c r="L43" s="253">
        <v>20500</v>
      </c>
      <c r="M43" s="253">
        <v>20500</v>
      </c>
      <c r="N43" s="252">
        <f t="shared" si="10"/>
        <v>0</v>
      </c>
      <c r="O43" s="253">
        <v>21000</v>
      </c>
      <c r="P43" s="253">
        <v>22000</v>
      </c>
      <c r="Q43" s="252">
        <f t="shared" si="11"/>
        <v>-0.045454545454545414</v>
      </c>
      <c r="R43" s="253">
        <v>21000</v>
      </c>
      <c r="S43" s="253">
        <v>23000</v>
      </c>
      <c r="T43" s="252">
        <f t="shared" si="12"/>
        <v>-0.08695652173913049</v>
      </c>
      <c r="U43" s="253">
        <v>21000</v>
      </c>
      <c r="V43" s="253">
        <v>23000</v>
      </c>
      <c r="W43" s="252">
        <f t="shared" si="13"/>
        <v>-0.08695652173913049</v>
      </c>
      <c r="X43" s="253">
        <v>19500</v>
      </c>
      <c r="Y43" s="253">
        <v>22500</v>
      </c>
      <c r="Z43" s="252">
        <f t="shared" si="14"/>
        <v>-0.1333333333333333</v>
      </c>
      <c r="AA43" s="253"/>
      <c r="AB43" s="253">
        <v>20000</v>
      </c>
      <c r="AC43" s="252"/>
      <c r="AD43" s="253"/>
      <c r="AE43" s="253">
        <v>20000</v>
      </c>
      <c r="AF43" s="252"/>
      <c r="AG43" s="253"/>
      <c r="AH43" s="253">
        <v>20500</v>
      </c>
      <c r="AI43" s="252"/>
      <c r="AJ43" s="253"/>
      <c r="AK43" s="253">
        <v>20500</v>
      </c>
      <c r="AL43" s="252"/>
      <c r="AM43" s="224"/>
      <c r="AN43" s="392"/>
      <c r="AO43" s="392"/>
      <c r="AP43" s="296"/>
    </row>
    <row r="44" spans="1:42" ht="15">
      <c r="A44" s="487"/>
      <c r="B44" s="254" t="s">
        <v>178</v>
      </c>
      <c r="C44" s="255">
        <v>21500</v>
      </c>
      <c r="D44" s="255">
        <v>21000</v>
      </c>
      <c r="E44" s="256">
        <f t="shared" si="7"/>
        <v>0.023809523809523725</v>
      </c>
      <c r="F44" s="255">
        <v>22500</v>
      </c>
      <c r="G44" s="255">
        <v>21000</v>
      </c>
      <c r="H44" s="256">
        <f t="shared" si="8"/>
        <v>0.0714285714285714</v>
      </c>
      <c r="I44" s="255">
        <v>22500</v>
      </c>
      <c r="J44" s="255">
        <v>21000</v>
      </c>
      <c r="K44" s="256">
        <f t="shared" si="9"/>
        <v>0.0714285714285714</v>
      </c>
      <c r="L44" s="257">
        <v>22000</v>
      </c>
      <c r="M44" s="257">
        <v>22500</v>
      </c>
      <c r="N44" s="256">
        <f t="shared" si="10"/>
        <v>-0.022222222222222254</v>
      </c>
      <c r="O44" s="257">
        <v>22500</v>
      </c>
      <c r="P44" s="257">
        <v>23500</v>
      </c>
      <c r="Q44" s="256">
        <f t="shared" si="11"/>
        <v>-0.04255319148936165</v>
      </c>
      <c r="R44" s="257">
        <v>22500</v>
      </c>
      <c r="S44" s="257">
        <v>24000</v>
      </c>
      <c r="T44" s="256">
        <f t="shared" si="12"/>
        <v>-0.0625</v>
      </c>
      <c r="U44" s="257">
        <v>22250</v>
      </c>
      <c r="V44" s="257">
        <v>24000</v>
      </c>
      <c r="W44" s="256">
        <f t="shared" si="13"/>
        <v>-0.07291666666666663</v>
      </c>
      <c r="X44" s="257">
        <v>21500</v>
      </c>
      <c r="Y44" s="257">
        <v>23500</v>
      </c>
      <c r="Z44" s="256">
        <f t="shared" si="14"/>
        <v>-0.08510638297872342</v>
      </c>
      <c r="AA44" s="257"/>
      <c r="AB44" s="257">
        <v>21000</v>
      </c>
      <c r="AC44" s="256"/>
      <c r="AD44" s="257"/>
      <c r="AE44" s="257">
        <v>21000</v>
      </c>
      <c r="AF44" s="256"/>
      <c r="AG44" s="257"/>
      <c r="AH44" s="257">
        <v>21000</v>
      </c>
      <c r="AI44" s="256"/>
      <c r="AJ44" s="257"/>
      <c r="AK44" s="257">
        <v>21000</v>
      </c>
      <c r="AL44" s="256"/>
      <c r="AM44" s="224"/>
      <c r="AN44" s="392"/>
      <c r="AO44" s="392"/>
      <c r="AP44" s="296"/>
    </row>
    <row r="45" spans="1:42" ht="15.75">
      <c r="A45" s="486" t="s">
        <v>83</v>
      </c>
      <c r="B45" s="250" t="s">
        <v>179</v>
      </c>
      <c r="C45" s="251">
        <v>20000</v>
      </c>
      <c r="D45" s="251">
        <v>19000</v>
      </c>
      <c r="E45" s="252">
        <f t="shared" si="7"/>
        <v>0.05263157894736836</v>
      </c>
      <c r="F45" s="251">
        <v>20000</v>
      </c>
      <c r="G45" s="251">
        <v>19000</v>
      </c>
      <c r="H45" s="252">
        <f t="shared" si="8"/>
        <v>0.05263157894736836</v>
      </c>
      <c r="I45" s="251">
        <v>19000</v>
      </c>
      <c r="J45" s="251">
        <v>19000</v>
      </c>
      <c r="K45" s="252">
        <f t="shared" si="9"/>
        <v>0</v>
      </c>
      <c r="L45" s="253">
        <v>19000</v>
      </c>
      <c r="M45" s="253">
        <v>20500</v>
      </c>
      <c r="N45" s="252">
        <f t="shared" si="10"/>
        <v>-0.07317073170731703</v>
      </c>
      <c r="O45" s="253">
        <v>19000</v>
      </c>
      <c r="P45" s="253">
        <v>22000</v>
      </c>
      <c r="Q45" s="252">
        <f t="shared" si="11"/>
        <v>-0.13636363636363635</v>
      </c>
      <c r="R45" s="253">
        <v>19000</v>
      </c>
      <c r="S45" s="253">
        <v>23000</v>
      </c>
      <c r="T45" s="252">
        <f t="shared" si="12"/>
        <v>-0.17391304347826086</v>
      </c>
      <c r="U45" s="253">
        <v>19000</v>
      </c>
      <c r="V45" s="253">
        <v>23000</v>
      </c>
      <c r="W45" s="252">
        <f t="shared" si="13"/>
        <v>-0.17391304347826086</v>
      </c>
      <c r="X45" s="253">
        <v>19000</v>
      </c>
      <c r="Y45" s="253">
        <v>23000</v>
      </c>
      <c r="Z45" s="252">
        <f t="shared" si="14"/>
        <v>-0.17391304347826086</v>
      </c>
      <c r="AA45" s="253"/>
      <c r="AB45" s="253">
        <v>20000</v>
      </c>
      <c r="AC45" s="252"/>
      <c r="AD45" s="253"/>
      <c r="AE45" s="253">
        <v>20000</v>
      </c>
      <c r="AF45" s="252"/>
      <c r="AG45" s="253"/>
      <c r="AH45" s="253">
        <v>20000</v>
      </c>
      <c r="AI45" s="252"/>
      <c r="AJ45" s="253"/>
      <c r="AK45" s="253">
        <v>20000</v>
      </c>
      <c r="AL45" s="252"/>
      <c r="AM45" s="224"/>
      <c r="AN45" s="392"/>
      <c r="AO45" s="392"/>
      <c r="AP45" s="297"/>
    </row>
    <row r="46" spans="1:42" ht="15">
      <c r="A46" s="487"/>
      <c r="B46" s="254" t="s">
        <v>178</v>
      </c>
      <c r="C46" s="255">
        <v>21000</v>
      </c>
      <c r="D46" s="255">
        <v>21000</v>
      </c>
      <c r="E46" s="256">
        <f t="shared" si="7"/>
        <v>0</v>
      </c>
      <c r="F46" s="255">
        <v>21000</v>
      </c>
      <c r="G46" s="255">
        <v>21000</v>
      </c>
      <c r="H46" s="256">
        <f t="shared" si="8"/>
        <v>0</v>
      </c>
      <c r="I46" s="255">
        <v>21000</v>
      </c>
      <c r="J46" s="255">
        <v>21000</v>
      </c>
      <c r="K46" s="256">
        <f t="shared" si="9"/>
        <v>0</v>
      </c>
      <c r="L46" s="257">
        <v>21000</v>
      </c>
      <c r="M46" s="257">
        <v>21000</v>
      </c>
      <c r="N46" s="256">
        <f t="shared" si="10"/>
        <v>0</v>
      </c>
      <c r="O46" s="257">
        <v>21000</v>
      </c>
      <c r="P46" s="257">
        <v>22500</v>
      </c>
      <c r="Q46" s="256">
        <f t="shared" si="11"/>
        <v>-0.06666666666666665</v>
      </c>
      <c r="R46" s="257">
        <v>21000</v>
      </c>
      <c r="S46" s="257">
        <v>23000</v>
      </c>
      <c r="T46" s="256">
        <f t="shared" si="12"/>
        <v>-0.08695652173913049</v>
      </c>
      <c r="U46" s="257">
        <v>21000</v>
      </c>
      <c r="V46" s="257">
        <v>23000</v>
      </c>
      <c r="W46" s="256">
        <f t="shared" si="13"/>
        <v>-0.08695652173913049</v>
      </c>
      <c r="X46" s="257">
        <v>21000</v>
      </c>
      <c r="Y46" s="257">
        <v>23000</v>
      </c>
      <c r="Z46" s="256">
        <f t="shared" si="14"/>
        <v>-0.08695652173913049</v>
      </c>
      <c r="AA46" s="257"/>
      <c r="AB46" s="257">
        <v>21500</v>
      </c>
      <c r="AC46" s="256"/>
      <c r="AD46" s="257"/>
      <c r="AE46" s="257">
        <v>21500</v>
      </c>
      <c r="AF46" s="256"/>
      <c r="AG46" s="257"/>
      <c r="AH46" s="257">
        <v>21500</v>
      </c>
      <c r="AI46" s="256"/>
      <c r="AJ46" s="257"/>
      <c r="AK46" s="257">
        <v>21500</v>
      </c>
      <c r="AL46" s="256"/>
      <c r="AM46" s="224"/>
      <c r="AN46" s="392"/>
      <c r="AO46" s="392"/>
      <c r="AP46" s="296"/>
    </row>
    <row r="47" spans="1:42" ht="15">
      <c r="A47" s="249" t="s">
        <v>84</v>
      </c>
      <c r="B47" s="250" t="s">
        <v>179</v>
      </c>
      <c r="C47" s="251">
        <v>14000</v>
      </c>
      <c r="D47" s="251">
        <v>14500</v>
      </c>
      <c r="E47" s="252">
        <f t="shared" si="7"/>
        <v>-0.03448275862068961</v>
      </c>
      <c r="F47" s="251">
        <v>14000</v>
      </c>
      <c r="G47" s="251">
        <v>14500</v>
      </c>
      <c r="H47" s="252">
        <f t="shared" si="8"/>
        <v>-0.03448275862068961</v>
      </c>
      <c r="I47" s="251">
        <v>14000</v>
      </c>
      <c r="J47" s="251">
        <v>14500</v>
      </c>
      <c r="K47" s="252">
        <f t="shared" si="9"/>
        <v>-0.03448275862068961</v>
      </c>
      <c r="L47" s="253">
        <v>13000</v>
      </c>
      <c r="M47" s="253">
        <v>15000</v>
      </c>
      <c r="N47" s="252">
        <f t="shared" si="10"/>
        <v>-0.1333333333333333</v>
      </c>
      <c r="O47" s="253">
        <v>13000</v>
      </c>
      <c r="P47" s="253">
        <v>16250</v>
      </c>
      <c r="Q47" s="252">
        <f t="shared" si="11"/>
        <v>-0.19999999999999996</v>
      </c>
      <c r="R47" s="253">
        <v>12000</v>
      </c>
      <c r="S47" s="253">
        <v>16500</v>
      </c>
      <c r="T47" s="252">
        <f t="shared" si="12"/>
        <v>-0.2727272727272727</v>
      </c>
      <c r="U47" s="253">
        <v>11000</v>
      </c>
      <c r="V47" s="253">
        <v>15000</v>
      </c>
      <c r="W47" s="252">
        <f t="shared" si="13"/>
        <v>-0.2666666666666667</v>
      </c>
      <c r="X47" s="253">
        <v>11000</v>
      </c>
      <c r="Y47" s="253">
        <v>14000</v>
      </c>
      <c r="Z47" s="252">
        <f t="shared" si="14"/>
        <v>-0.2142857142857143</v>
      </c>
      <c r="AA47" s="253"/>
      <c r="AB47" s="253">
        <v>12000</v>
      </c>
      <c r="AC47" s="252"/>
      <c r="AD47" s="253"/>
      <c r="AE47" s="253">
        <v>12000</v>
      </c>
      <c r="AF47" s="252"/>
      <c r="AG47" s="253"/>
      <c r="AH47" s="253">
        <v>19000</v>
      </c>
      <c r="AI47" s="252"/>
      <c r="AJ47" s="253"/>
      <c r="AK47" s="253">
        <v>15500</v>
      </c>
      <c r="AL47" s="252"/>
      <c r="AM47" s="224"/>
      <c r="AN47" s="392"/>
      <c r="AO47" s="392"/>
      <c r="AP47" s="296"/>
    </row>
    <row r="48" spans="1:42" ht="15.75">
      <c r="A48" s="249" t="s">
        <v>55</v>
      </c>
      <c r="B48" s="260" t="s">
        <v>179</v>
      </c>
      <c r="C48" s="261">
        <v>10000</v>
      </c>
      <c r="D48" s="261">
        <v>13500</v>
      </c>
      <c r="E48" s="262">
        <f t="shared" si="7"/>
        <v>-0.2592592592592593</v>
      </c>
      <c r="F48" s="261">
        <v>11500</v>
      </c>
      <c r="G48" s="261">
        <v>13500</v>
      </c>
      <c r="H48" s="262">
        <f t="shared" si="8"/>
        <v>-0.14814814814814814</v>
      </c>
      <c r="I48" s="261">
        <v>11000</v>
      </c>
      <c r="J48" s="261">
        <v>13500</v>
      </c>
      <c r="K48" s="262">
        <f t="shared" si="9"/>
        <v>-0.18518518518518523</v>
      </c>
      <c r="L48" s="263">
        <v>11000</v>
      </c>
      <c r="M48" s="263">
        <v>14250</v>
      </c>
      <c r="N48" s="262">
        <f t="shared" si="10"/>
        <v>-0.22807017543859653</v>
      </c>
      <c r="O48" s="263">
        <v>10000</v>
      </c>
      <c r="P48" s="263">
        <v>13000</v>
      </c>
      <c r="Q48" s="262">
        <f t="shared" si="11"/>
        <v>-0.23076923076923073</v>
      </c>
      <c r="R48" s="263">
        <v>9000</v>
      </c>
      <c r="S48" s="263">
        <v>12500</v>
      </c>
      <c r="T48" s="262">
        <f t="shared" si="12"/>
        <v>-0.28</v>
      </c>
      <c r="U48" s="263">
        <v>8000</v>
      </c>
      <c r="V48" s="263">
        <v>11000</v>
      </c>
      <c r="W48" s="262">
        <f t="shared" si="13"/>
        <v>-0.2727272727272727</v>
      </c>
      <c r="X48" s="263">
        <v>8000</v>
      </c>
      <c r="Y48" s="263">
        <v>10000</v>
      </c>
      <c r="Z48" s="262">
        <f t="shared" si="14"/>
        <v>-0.19999999999999996</v>
      </c>
      <c r="AA48" s="263"/>
      <c r="AB48" s="263">
        <v>9500</v>
      </c>
      <c r="AC48" s="262"/>
      <c r="AD48" s="263"/>
      <c r="AE48" s="263">
        <v>9500</v>
      </c>
      <c r="AF48" s="262"/>
      <c r="AG48" s="263"/>
      <c r="AH48" s="263">
        <v>9500</v>
      </c>
      <c r="AI48" s="262"/>
      <c r="AJ48" s="263"/>
      <c r="AK48" s="263">
        <v>10000</v>
      </c>
      <c r="AL48" s="262"/>
      <c r="AM48" s="224"/>
      <c r="AN48" s="392"/>
      <c r="AO48" s="392"/>
      <c r="AP48" s="297"/>
    </row>
    <row r="49" spans="1:42" ht="15">
      <c r="A49" s="264" t="s">
        <v>181</v>
      </c>
      <c r="B49" s="265"/>
      <c r="C49" s="266"/>
      <c r="D49" s="266"/>
      <c r="E49" s="268"/>
      <c r="F49" s="267"/>
      <c r="G49" s="267"/>
      <c r="H49" s="268"/>
      <c r="I49" s="267"/>
      <c r="J49" s="267"/>
      <c r="K49" s="268"/>
      <c r="L49" s="267"/>
      <c r="M49" s="267"/>
      <c r="N49" s="268"/>
      <c r="O49" s="267"/>
      <c r="P49" s="267"/>
      <c r="Q49" s="268"/>
      <c r="R49" s="267"/>
      <c r="S49" s="267"/>
      <c r="T49" s="268"/>
      <c r="U49" s="267"/>
      <c r="V49" s="269"/>
      <c r="W49" s="268"/>
      <c r="X49" s="269"/>
      <c r="Y49" s="269"/>
      <c r="Z49" s="268"/>
      <c r="AA49" s="269"/>
      <c r="AB49" s="269"/>
      <c r="AC49" s="268"/>
      <c r="AD49" s="270"/>
      <c r="AE49" s="270"/>
      <c r="AF49" s="268"/>
      <c r="AG49" s="270"/>
      <c r="AH49" s="270"/>
      <c r="AI49" s="268"/>
      <c r="AJ49" s="270"/>
      <c r="AK49" s="270"/>
      <c r="AL49" s="268"/>
      <c r="AN49" s="392"/>
      <c r="AO49" s="392"/>
      <c r="AP49" s="296"/>
    </row>
    <row r="50" spans="1:42" ht="15">
      <c r="A50" s="486" t="s">
        <v>85</v>
      </c>
      <c r="B50" s="250" t="s">
        <v>179</v>
      </c>
      <c r="C50" s="251">
        <v>19000</v>
      </c>
      <c r="D50" s="251">
        <v>17000</v>
      </c>
      <c r="E50" s="252">
        <f aca="true" t="shared" si="15" ref="E50:E57">C50/D50-1</f>
        <v>0.11764705882352944</v>
      </c>
      <c r="F50" s="251">
        <v>19500</v>
      </c>
      <c r="G50" s="251">
        <v>17000</v>
      </c>
      <c r="H50" s="252">
        <f aca="true" t="shared" si="16" ref="H50:H57">F50/G50-1</f>
        <v>0.1470588235294117</v>
      </c>
      <c r="I50" s="251">
        <v>18000</v>
      </c>
      <c r="J50" s="251">
        <v>17000</v>
      </c>
      <c r="K50" s="252">
        <f aca="true" t="shared" si="17" ref="K50:K57">I50/J50-1</f>
        <v>0.05882352941176472</v>
      </c>
      <c r="L50" s="253">
        <v>19000</v>
      </c>
      <c r="M50" s="253">
        <v>20000</v>
      </c>
      <c r="N50" s="252">
        <f aca="true" t="shared" si="18" ref="N50:N57">L50/M50-1</f>
        <v>-0.050000000000000044</v>
      </c>
      <c r="O50" s="253">
        <v>18000</v>
      </c>
      <c r="P50" s="253">
        <v>22000</v>
      </c>
      <c r="Q50" s="252">
        <f aca="true" t="shared" si="19" ref="Q50:Q57">O50/P50-1</f>
        <v>-0.18181818181818177</v>
      </c>
      <c r="R50" s="253">
        <v>18000</v>
      </c>
      <c r="S50" s="253">
        <v>23000</v>
      </c>
      <c r="T50" s="252">
        <f aca="true" t="shared" si="20" ref="T50:T57">R50/S50-1</f>
        <v>-0.21739130434782605</v>
      </c>
      <c r="U50" s="253">
        <v>19000</v>
      </c>
      <c r="V50" s="253">
        <v>23000</v>
      </c>
      <c r="W50" s="252">
        <f aca="true" t="shared" si="21" ref="W50:W57">U50/V50-1</f>
        <v>-0.17391304347826086</v>
      </c>
      <c r="X50" s="253">
        <v>19000</v>
      </c>
      <c r="Y50" s="253">
        <v>21000</v>
      </c>
      <c r="Z50" s="252">
        <f aca="true" t="shared" si="22" ref="Z50:Z57">X50/Y50-1</f>
        <v>-0.09523809523809523</v>
      </c>
      <c r="AA50" s="253"/>
      <c r="AB50" s="253">
        <v>19000</v>
      </c>
      <c r="AC50" s="252"/>
      <c r="AD50" s="253"/>
      <c r="AE50" s="253">
        <v>18000</v>
      </c>
      <c r="AF50" s="252"/>
      <c r="AG50" s="253"/>
      <c r="AH50" s="253">
        <v>19000</v>
      </c>
      <c r="AI50" s="252"/>
      <c r="AJ50" s="253"/>
      <c r="AK50" s="253">
        <v>19000</v>
      </c>
      <c r="AL50" s="252"/>
      <c r="AM50" s="224"/>
      <c r="AN50" s="392"/>
      <c r="AO50" s="392"/>
      <c r="AP50" s="296"/>
    </row>
    <row r="51" spans="1:42" ht="15">
      <c r="A51" s="487"/>
      <c r="B51" s="254" t="s">
        <v>178</v>
      </c>
      <c r="C51" s="255">
        <v>21000</v>
      </c>
      <c r="D51" s="255">
        <v>19000</v>
      </c>
      <c r="E51" s="256">
        <f t="shared" si="15"/>
        <v>0.10526315789473695</v>
      </c>
      <c r="F51" s="255">
        <v>22000</v>
      </c>
      <c r="G51" s="255">
        <v>19000</v>
      </c>
      <c r="H51" s="256">
        <f t="shared" si="16"/>
        <v>0.1578947368421053</v>
      </c>
      <c r="I51" s="255">
        <v>22000</v>
      </c>
      <c r="J51" s="255">
        <v>20000</v>
      </c>
      <c r="K51" s="256">
        <f t="shared" si="17"/>
        <v>0.10000000000000009</v>
      </c>
      <c r="L51" s="257">
        <v>20000</v>
      </c>
      <c r="M51" s="257">
        <v>22000</v>
      </c>
      <c r="N51" s="256">
        <f t="shared" si="18"/>
        <v>-0.09090909090909094</v>
      </c>
      <c r="O51" s="257">
        <v>20000</v>
      </c>
      <c r="P51" s="257">
        <v>22500</v>
      </c>
      <c r="Q51" s="256">
        <f t="shared" si="19"/>
        <v>-0.11111111111111116</v>
      </c>
      <c r="R51" s="257">
        <v>20000</v>
      </c>
      <c r="S51" s="257">
        <v>24000</v>
      </c>
      <c r="T51" s="256">
        <f t="shared" si="20"/>
        <v>-0.16666666666666663</v>
      </c>
      <c r="U51" s="257">
        <v>20000</v>
      </c>
      <c r="V51" s="257">
        <v>24000</v>
      </c>
      <c r="W51" s="256">
        <f t="shared" si="21"/>
        <v>-0.16666666666666663</v>
      </c>
      <c r="X51" s="257">
        <v>20000</v>
      </c>
      <c r="Y51" s="257">
        <v>23500</v>
      </c>
      <c r="Z51" s="256">
        <f t="shared" si="22"/>
        <v>-0.14893617021276595</v>
      </c>
      <c r="AA51" s="257"/>
      <c r="AB51" s="257">
        <v>22000</v>
      </c>
      <c r="AC51" s="256"/>
      <c r="AD51" s="257"/>
      <c r="AE51" s="257">
        <v>21000</v>
      </c>
      <c r="AF51" s="256"/>
      <c r="AG51" s="257"/>
      <c r="AH51" s="257">
        <v>21500</v>
      </c>
      <c r="AI51" s="256"/>
      <c r="AJ51" s="257"/>
      <c r="AK51" s="257">
        <v>21500</v>
      </c>
      <c r="AL51" s="256"/>
      <c r="AM51" s="224"/>
      <c r="AN51" s="392"/>
      <c r="AO51" s="392"/>
      <c r="AP51" s="296"/>
    </row>
    <row r="52" spans="1:42" ht="15">
      <c r="A52" s="486" t="s">
        <v>86</v>
      </c>
      <c r="B52" s="250" t="s">
        <v>179</v>
      </c>
      <c r="C52" s="251">
        <v>22000</v>
      </c>
      <c r="D52" s="251">
        <v>21000</v>
      </c>
      <c r="E52" s="252">
        <f t="shared" si="15"/>
        <v>0.04761904761904767</v>
      </c>
      <c r="F52" s="251">
        <v>22000</v>
      </c>
      <c r="G52" s="251">
        <v>21000</v>
      </c>
      <c r="H52" s="252">
        <f t="shared" si="16"/>
        <v>0.04761904761904767</v>
      </c>
      <c r="I52" s="251">
        <v>19500</v>
      </c>
      <c r="J52" s="251">
        <v>22500</v>
      </c>
      <c r="K52" s="252">
        <f t="shared" si="17"/>
        <v>-0.1333333333333333</v>
      </c>
      <c r="L52" s="253">
        <v>22000</v>
      </c>
      <c r="M52" s="253">
        <v>23500</v>
      </c>
      <c r="N52" s="252">
        <f t="shared" si="18"/>
        <v>-0.06382978723404253</v>
      </c>
      <c r="O52" s="253">
        <v>21000</v>
      </c>
      <c r="P52" s="253">
        <v>24500</v>
      </c>
      <c r="Q52" s="252">
        <f t="shared" si="19"/>
        <v>-0.1428571428571429</v>
      </c>
      <c r="R52" s="253">
        <v>21000</v>
      </c>
      <c r="S52" s="253">
        <v>25000</v>
      </c>
      <c r="T52" s="252">
        <f t="shared" si="20"/>
        <v>-0.16000000000000003</v>
      </c>
      <c r="U52" s="253">
        <v>21000</v>
      </c>
      <c r="V52" s="253">
        <v>26000</v>
      </c>
      <c r="W52" s="252">
        <f t="shared" si="21"/>
        <v>-0.1923076923076923</v>
      </c>
      <c r="X52" s="253">
        <v>21000</v>
      </c>
      <c r="Y52" s="253">
        <v>25000</v>
      </c>
      <c r="Z52" s="252">
        <f t="shared" si="22"/>
        <v>-0.16000000000000003</v>
      </c>
      <c r="AA52" s="253"/>
      <c r="AB52" s="253">
        <v>23500</v>
      </c>
      <c r="AC52" s="252"/>
      <c r="AD52" s="253"/>
      <c r="AE52" s="253">
        <v>23500</v>
      </c>
      <c r="AF52" s="252"/>
      <c r="AG52" s="253"/>
      <c r="AH52" s="253">
        <v>21500</v>
      </c>
      <c r="AI52" s="252"/>
      <c r="AJ52" s="253"/>
      <c r="AK52" s="253">
        <v>21500</v>
      </c>
      <c r="AL52" s="252"/>
      <c r="AM52" s="224"/>
      <c r="AN52" s="392"/>
      <c r="AO52" s="392"/>
      <c r="AP52" s="296"/>
    </row>
    <row r="53" spans="1:41" ht="12.75">
      <c r="A53" s="487"/>
      <c r="B53" s="254" t="s">
        <v>178</v>
      </c>
      <c r="C53" s="255">
        <v>22000</v>
      </c>
      <c r="D53" s="255">
        <v>21000</v>
      </c>
      <c r="E53" s="256">
        <f t="shared" si="15"/>
        <v>0.04761904761904767</v>
      </c>
      <c r="F53" s="255">
        <v>22000</v>
      </c>
      <c r="G53" s="255">
        <v>21000</v>
      </c>
      <c r="H53" s="256">
        <f t="shared" si="16"/>
        <v>0.04761904761904767</v>
      </c>
      <c r="I53" s="255">
        <v>22000</v>
      </c>
      <c r="J53" s="255">
        <v>22500</v>
      </c>
      <c r="K53" s="256">
        <f t="shared" si="17"/>
        <v>-0.022222222222222254</v>
      </c>
      <c r="L53" s="257">
        <v>22000</v>
      </c>
      <c r="M53" s="257">
        <v>26000</v>
      </c>
      <c r="N53" s="256">
        <f t="shared" si="18"/>
        <v>-0.15384615384615385</v>
      </c>
      <c r="O53" s="257">
        <v>23000</v>
      </c>
      <c r="P53" s="257">
        <v>25500</v>
      </c>
      <c r="Q53" s="256">
        <f t="shared" si="19"/>
        <v>-0.0980392156862745</v>
      </c>
      <c r="R53" s="257">
        <v>23000</v>
      </c>
      <c r="S53" s="257">
        <v>26000</v>
      </c>
      <c r="T53" s="256">
        <f t="shared" si="20"/>
        <v>-0.11538461538461542</v>
      </c>
      <c r="U53" s="257">
        <v>23000</v>
      </c>
      <c r="V53" s="257">
        <v>27000</v>
      </c>
      <c r="W53" s="256">
        <f t="shared" si="21"/>
        <v>-0.14814814814814814</v>
      </c>
      <c r="X53" s="257">
        <v>23000</v>
      </c>
      <c r="Y53" s="257">
        <v>25000</v>
      </c>
      <c r="Z53" s="256">
        <f t="shared" si="22"/>
        <v>-0.07999999999999996</v>
      </c>
      <c r="AA53" s="257"/>
      <c r="AB53" s="257">
        <v>24500</v>
      </c>
      <c r="AC53" s="256"/>
      <c r="AD53" s="257"/>
      <c r="AE53" s="257">
        <v>24500</v>
      </c>
      <c r="AF53" s="256"/>
      <c r="AG53" s="257"/>
      <c r="AH53" s="257">
        <v>24500</v>
      </c>
      <c r="AI53" s="256"/>
      <c r="AJ53" s="257"/>
      <c r="AK53" s="257">
        <v>24500</v>
      </c>
      <c r="AL53" s="256"/>
      <c r="AM53" s="224"/>
      <c r="AN53" s="392"/>
      <c r="AO53" s="392"/>
    </row>
    <row r="54" spans="1:41" ht="12.75">
      <c r="A54" s="486" t="s">
        <v>56</v>
      </c>
      <c r="B54" s="250" t="s">
        <v>179</v>
      </c>
      <c r="C54" s="251">
        <v>12000</v>
      </c>
      <c r="D54" s="251">
        <v>15500</v>
      </c>
      <c r="E54" s="252">
        <f t="shared" si="15"/>
        <v>-0.22580645161290325</v>
      </c>
      <c r="F54" s="251">
        <v>12500</v>
      </c>
      <c r="G54" s="251">
        <v>15500</v>
      </c>
      <c r="H54" s="252">
        <f t="shared" si="16"/>
        <v>-0.19354838709677424</v>
      </c>
      <c r="I54" s="251">
        <v>12500</v>
      </c>
      <c r="J54" s="251">
        <v>15500</v>
      </c>
      <c r="K54" s="252">
        <f t="shared" si="17"/>
        <v>-0.19354838709677424</v>
      </c>
      <c r="L54" s="253">
        <v>12500</v>
      </c>
      <c r="M54" s="253">
        <v>16750</v>
      </c>
      <c r="N54" s="252">
        <f t="shared" si="18"/>
        <v>-0.25373134328358204</v>
      </c>
      <c r="O54" s="253">
        <v>12500</v>
      </c>
      <c r="P54" s="253">
        <v>16750</v>
      </c>
      <c r="Q54" s="252">
        <f t="shared" si="19"/>
        <v>-0.25373134328358204</v>
      </c>
      <c r="R54" s="253">
        <v>12000</v>
      </c>
      <c r="S54" s="253">
        <v>17000</v>
      </c>
      <c r="T54" s="252">
        <f t="shared" si="20"/>
        <v>-0.2941176470588235</v>
      </c>
      <c r="U54" s="253">
        <v>12000</v>
      </c>
      <c r="V54" s="253">
        <v>16000</v>
      </c>
      <c r="W54" s="252">
        <f t="shared" si="21"/>
        <v>-0.25</v>
      </c>
      <c r="X54" s="394" t="s">
        <v>390</v>
      </c>
      <c r="Y54" s="253">
        <v>13500</v>
      </c>
      <c r="Z54" s="393" t="s">
        <v>391</v>
      </c>
      <c r="AA54" s="253"/>
      <c r="AB54" s="253">
        <v>12000</v>
      </c>
      <c r="AC54" s="252"/>
      <c r="AD54" s="253"/>
      <c r="AE54" s="253">
        <v>12000</v>
      </c>
      <c r="AF54" s="252"/>
      <c r="AG54" s="253"/>
      <c r="AH54" s="253">
        <v>12000</v>
      </c>
      <c r="AI54" s="252"/>
      <c r="AJ54" s="253"/>
      <c r="AK54" s="253">
        <v>12000</v>
      </c>
      <c r="AL54" s="252"/>
      <c r="AM54" s="224"/>
      <c r="AN54" s="392"/>
      <c r="AO54" s="392"/>
    </row>
    <row r="55" spans="1:41" ht="12.75">
      <c r="A55" s="487"/>
      <c r="B55" s="254" t="s">
        <v>178</v>
      </c>
      <c r="C55" s="255">
        <v>13500</v>
      </c>
      <c r="D55" s="255">
        <v>15500</v>
      </c>
      <c r="E55" s="256">
        <f t="shared" si="15"/>
        <v>-0.12903225806451613</v>
      </c>
      <c r="F55" s="255">
        <v>14000</v>
      </c>
      <c r="G55" s="255">
        <v>15500</v>
      </c>
      <c r="H55" s="256">
        <f t="shared" si="16"/>
        <v>-0.09677419354838712</v>
      </c>
      <c r="I55" s="255">
        <v>14000</v>
      </c>
      <c r="J55" s="255">
        <v>16000</v>
      </c>
      <c r="K55" s="256">
        <f t="shared" si="17"/>
        <v>-0.125</v>
      </c>
      <c r="L55" s="257">
        <v>14000</v>
      </c>
      <c r="M55" s="257">
        <v>17000</v>
      </c>
      <c r="N55" s="256">
        <f t="shared" si="18"/>
        <v>-0.17647058823529416</v>
      </c>
      <c r="O55" s="257">
        <v>14000</v>
      </c>
      <c r="P55" s="257">
        <v>17500</v>
      </c>
      <c r="Q55" s="256">
        <f t="shared" si="19"/>
        <v>-0.19999999999999996</v>
      </c>
      <c r="R55" s="257">
        <v>13500</v>
      </c>
      <c r="S55" s="257">
        <v>17500</v>
      </c>
      <c r="T55" s="256">
        <f t="shared" si="20"/>
        <v>-0.22857142857142854</v>
      </c>
      <c r="U55" s="257">
        <v>13500</v>
      </c>
      <c r="V55" s="257">
        <v>16500</v>
      </c>
      <c r="W55" s="256">
        <f t="shared" si="21"/>
        <v>-0.18181818181818177</v>
      </c>
      <c r="X55" s="257">
        <v>13500</v>
      </c>
      <c r="Y55" s="257">
        <v>15000</v>
      </c>
      <c r="Z55" s="256">
        <f t="shared" si="22"/>
        <v>-0.09999999999999998</v>
      </c>
      <c r="AA55" s="257"/>
      <c r="AB55" s="257">
        <v>13500</v>
      </c>
      <c r="AC55" s="256"/>
      <c r="AD55" s="257"/>
      <c r="AE55" s="257">
        <v>13500</v>
      </c>
      <c r="AF55" s="256"/>
      <c r="AG55" s="257"/>
      <c r="AH55" s="257">
        <v>13500</v>
      </c>
      <c r="AI55" s="256"/>
      <c r="AJ55" s="257"/>
      <c r="AK55" s="257">
        <v>13500</v>
      </c>
      <c r="AL55" s="256"/>
      <c r="AM55" s="224"/>
      <c r="AN55" s="392"/>
      <c r="AO55" s="392"/>
    </row>
    <row r="56" spans="1:41" ht="12.75">
      <c r="A56" s="249" t="s">
        <v>87</v>
      </c>
      <c r="B56" s="250" t="s">
        <v>179</v>
      </c>
      <c r="C56" s="251">
        <v>11000</v>
      </c>
      <c r="D56" s="251">
        <v>13250</v>
      </c>
      <c r="E56" s="252">
        <f t="shared" si="15"/>
        <v>-0.16981132075471694</v>
      </c>
      <c r="F56" s="251">
        <v>11000</v>
      </c>
      <c r="G56" s="251">
        <v>13250</v>
      </c>
      <c r="H56" s="252">
        <f t="shared" si="16"/>
        <v>-0.16981132075471694</v>
      </c>
      <c r="I56" s="251">
        <v>11000</v>
      </c>
      <c r="J56" s="251">
        <v>13000</v>
      </c>
      <c r="K56" s="252">
        <f t="shared" si="17"/>
        <v>-0.15384615384615385</v>
      </c>
      <c r="L56" s="253">
        <v>11000</v>
      </c>
      <c r="M56" s="253">
        <v>14500</v>
      </c>
      <c r="N56" s="252">
        <f t="shared" si="18"/>
        <v>-0.24137931034482762</v>
      </c>
      <c r="O56" s="253">
        <v>11000</v>
      </c>
      <c r="P56" s="253">
        <v>14500</v>
      </c>
      <c r="Q56" s="252">
        <f t="shared" si="19"/>
        <v>-0.24137931034482762</v>
      </c>
      <c r="R56" s="253">
        <v>11000</v>
      </c>
      <c r="S56" s="253">
        <v>15000</v>
      </c>
      <c r="T56" s="252">
        <f t="shared" si="20"/>
        <v>-0.2666666666666667</v>
      </c>
      <c r="U56" s="253">
        <v>11000</v>
      </c>
      <c r="V56" s="253">
        <v>14000</v>
      </c>
      <c r="W56" s="252">
        <f t="shared" si="21"/>
        <v>-0.2142857142857143</v>
      </c>
      <c r="X56" s="253">
        <v>11000</v>
      </c>
      <c r="Y56" s="253">
        <v>12000</v>
      </c>
      <c r="Z56" s="252">
        <f t="shared" si="22"/>
        <v>-0.08333333333333337</v>
      </c>
      <c r="AA56" s="253"/>
      <c r="AB56" s="253">
        <v>11000</v>
      </c>
      <c r="AC56" s="252"/>
      <c r="AD56" s="253"/>
      <c r="AE56" s="253">
        <v>11000</v>
      </c>
      <c r="AF56" s="252"/>
      <c r="AG56" s="253"/>
      <c r="AH56" s="253">
        <v>11000</v>
      </c>
      <c r="AI56" s="252"/>
      <c r="AJ56" s="253"/>
      <c r="AK56" s="253">
        <v>11000</v>
      </c>
      <c r="AL56" s="252"/>
      <c r="AM56" s="224"/>
      <c r="AN56" s="392"/>
      <c r="AO56" s="392"/>
    </row>
    <row r="57" spans="1:41" ht="12.75">
      <c r="A57" s="271" t="s">
        <v>69</v>
      </c>
      <c r="B57" s="260" t="s">
        <v>179</v>
      </c>
      <c r="C57" s="261">
        <v>11000</v>
      </c>
      <c r="D57" s="261">
        <v>13500</v>
      </c>
      <c r="E57" s="262">
        <f t="shared" si="15"/>
        <v>-0.18518518518518523</v>
      </c>
      <c r="F57" s="261">
        <v>11000</v>
      </c>
      <c r="G57" s="261">
        <v>13500</v>
      </c>
      <c r="H57" s="262">
        <f t="shared" si="16"/>
        <v>-0.18518518518518523</v>
      </c>
      <c r="I57" s="261">
        <v>11000</v>
      </c>
      <c r="J57" s="261">
        <v>13000</v>
      </c>
      <c r="K57" s="262">
        <f t="shared" si="17"/>
        <v>-0.15384615384615385</v>
      </c>
      <c r="L57" s="263">
        <v>11000</v>
      </c>
      <c r="M57" s="263">
        <v>14500</v>
      </c>
      <c r="N57" s="262">
        <f t="shared" si="18"/>
        <v>-0.24137931034482762</v>
      </c>
      <c r="O57" s="263">
        <v>11000</v>
      </c>
      <c r="P57" s="263">
        <v>14500</v>
      </c>
      <c r="Q57" s="262">
        <f t="shared" si="19"/>
        <v>-0.24137931034482762</v>
      </c>
      <c r="R57" s="263">
        <v>11000</v>
      </c>
      <c r="S57" s="263">
        <v>15000</v>
      </c>
      <c r="T57" s="262">
        <f t="shared" si="20"/>
        <v>-0.2666666666666667</v>
      </c>
      <c r="U57" s="263">
        <v>11000</v>
      </c>
      <c r="V57" s="263">
        <v>14000</v>
      </c>
      <c r="W57" s="262">
        <f t="shared" si="21"/>
        <v>-0.2142857142857143</v>
      </c>
      <c r="X57" s="263">
        <v>11000</v>
      </c>
      <c r="Y57" s="263">
        <v>12000</v>
      </c>
      <c r="Z57" s="262">
        <f t="shared" si="22"/>
        <v>-0.08333333333333337</v>
      </c>
      <c r="AA57" s="263"/>
      <c r="AB57" s="263">
        <v>11000</v>
      </c>
      <c r="AC57" s="262"/>
      <c r="AD57" s="263"/>
      <c r="AE57" s="263">
        <v>11000</v>
      </c>
      <c r="AF57" s="262"/>
      <c r="AG57" s="263"/>
      <c r="AH57" s="263">
        <v>11000</v>
      </c>
      <c r="AI57" s="262"/>
      <c r="AJ57" s="263"/>
      <c r="AK57" s="263">
        <v>11000</v>
      </c>
      <c r="AL57" s="262"/>
      <c r="AM57" s="224"/>
      <c r="AN57" s="392"/>
      <c r="AO57" s="392"/>
    </row>
    <row r="58" spans="1:40" ht="12.75">
      <c r="A58" s="473" t="s">
        <v>263</v>
      </c>
      <c r="B58" s="473"/>
      <c r="C58" s="473"/>
      <c r="D58" s="473"/>
      <c r="E58" s="473"/>
      <c r="F58" s="473"/>
      <c r="G58" s="473"/>
      <c r="H58" s="473"/>
      <c r="I58" s="473"/>
      <c r="J58" s="473"/>
      <c r="K58" s="473"/>
      <c r="L58" s="473"/>
      <c r="M58" s="473"/>
      <c r="N58" s="473"/>
      <c r="O58" s="473"/>
      <c r="Z58" s="156"/>
      <c r="AA58" s="81"/>
      <c r="AB58" s="81"/>
      <c r="AC58" s="81"/>
      <c r="AD58" s="81"/>
      <c r="AE58" s="81"/>
      <c r="AF58" s="19"/>
      <c r="AG58" s="19"/>
      <c r="AH58" s="19"/>
      <c r="AI58" s="19"/>
      <c r="AJ58" s="19"/>
      <c r="AK58" s="19"/>
      <c r="AL58" s="19"/>
      <c r="AM58" s="19"/>
      <c r="AN58" s="392"/>
    </row>
    <row r="59" spans="1:40" ht="12.75">
      <c r="A59" s="421" t="s">
        <v>429</v>
      </c>
      <c r="Z59" s="19"/>
      <c r="AA59" s="81"/>
      <c r="AB59" s="81"/>
      <c r="AC59" s="81"/>
      <c r="AD59" s="81"/>
      <c r="AE59" s="81"/>
      <c r="AF59" s="19"/>
      <c r="AG59" s="19"/>
      <c r="AH59" s="19"/>
      <c r="AI59" s="19"/>
      <c r="AJ59" s="19"/>
      <c r="AK59" s="19"/>
      <c r="AL59" s="19"/>
      <c r="AM59" s="19"/>
      <c r="AN59" s="392"/>
    </row>
    <row r="60" spans="26:40" ht="12.75">
      <c r="Z60" s="156"/>
      <c r="AA60" s="81"/>
      <c r="AB60" s="81"/>
      <c r="AC60" s="81"/>
      <c r="AD60" s="81"/>
      <c r="AE60" s="81"/>
      <c r="AF60" s="19"/>
      <c r="AG60" s="19"/>
      <c r="AH60" s="19"/>
      <c r="AI60" s="19"/>
      <c r="AJ60" s="19"/>
      <c r="AK60" s="19"/>
      <c r="AL60" s="19"/>
      <c r="AM60" s="19"/>
      <c r="AN60" s="392"/>
    </row>
    <row r="61" spans="26:40" ht="12.75">
      <c r="Z61" s="19"/>
      <c r="AA61" s="81"/>
      <c r="AB61" s="81"/>
      <c r="AC61" s="81"/>
      <c r="AD61" s="81"/>
      <c r="AE61" s="81"/>
      <c r="AF61" s="19"/>
      <c r="AG61" s="19"/>
      <c r="AH61" s="19"/>
      <c r="AI61" s="19"/>
      <c r="AJ61" s="19"/>
      <c r="AK61" s="19"/>
      <c r="AL61" s="19"/>
      <c r="AM61" s="19"/>
      <c r="AN61" s="392"/>
    </row>
    <row r="62" spans="26:40" ht="12.75">
      <c r="Z62" s="156"/>
      <c r="AA62" s="81"/>
      <c r="AB62" s="81"/>
      <c r="AC62" s="81"/>
      <c r="AD62" s="81"/>
      <c r="AE62" s="81"/>
      <c r="AF62" s="19"/>
      <c r="AG62" s="19"/>
      <c r="AH62" s="19"/>
      <c r="AI62" s="19"/>
      <c r="AJ62" s="19"/>
      <c r="AK62" s="19"/>
      <c r="AL62" s="19"/>
      <c r="AM62" s="19"/>
      <c r="AN62" s="392"/>
    </row>
    <row r="63" spans="26:40" ht="12.75">
      <c r="Z63" s="19"/>
      <c r="AA63" s="81"/>
      <c r="AB63" s="81"/>
      <c r="AC63" s="81"/>
      <c r="AD63" s="81"/>
      <c r="AE63" s="81"/>
      <c r="AF63" s="19"/>
      <c r="AG63" s="19"/>
      <c r="AH63" s="19"/>
      <c r="AI63" s="19"/>
      <c r="AJ63" s="19"/>
      <c r="AK63" s="19"/>
      <c r="AL63" s="19"/>
      <c r="AM63" s="19"/>
      <c r="AN63" s="392"/>
    </row>
    <row r="64" spans="26:40" ht="12.75">
      <c r="Z64" s="82"/>
      <c r="AA64" s="81"/>
      <c r="AB64" s="81"/>
      <c r="AC64" s="81"/>
      <c r="AD64" s="81"/>
      <c r="AE64" s="81"/>
      <c r="AF64" s="19"/>
      <c r="AG64" s="19"/>
      <c r="AH64" s="19"/>
      <c r="AI64" s="19"/>
      <c r="AJ64" s="19"/>
      <c r="AK64" s="19"/>
      <c r="AL64" s="19"/>
      <c r="AM64" s="19"/>
      <c r="AN64" s="392"/>
    </row>
    <row r="65" spans="27:40" ht="12.75">
      <c r="AA65" s="75"/>
      <c r="AB65" s="75"/>
      <c r="AC65" s="75"/>
      <c r="AD65" s="75"/>
      <c r="AE65" s="75"/>
      <c r="AG65" s="156"/>
      <c r="AH65" s="156"/>
      <c r="AI65" s="156"/>
      <c r="AJ65" s="156"/>
      <c r="AK65" s="156"/>
      <c r="AL65" s="156"/>
      <c r="AM65" s="156"/>
      <c r="AN65" s="392"/>
    </row>
    <row r="66" spans="27:40" ht="12.75">
      <c r="AA66" s="75"/>
      <c r="AB66" s="75"/>
      <c r="AC66" s="75"/>
      <c r="AD66" s="75"/>
      <c r="AE66" s="75"/>
      <c r="AG66" s="156"/>
      <c r="AH66" s="156"/>
      <c r="AI66" s="156"/>
      <c r="AJ66" s="156"/>
      <c r="AK66" s="156"/>
      <c r="AL66" s="156"/>
      <c r="AM66" s="156"/>
      <c r="AN66" s="392"/>
    </row>
    <row r="67" spans="27:40" ht="12.75">
      <c r="AA67" s="75"/>
      <c r="AB67" s="75"/>
      <c r="AC67" s="75"/>
      <c r="AD67" s="75"/>
      <c r="AE67" s="75"/>
      <c r="AG67" s="156"/>
      <c r="AH67" s="156"/>
      <c r="AI67" s="156"/>
      <c r="AJ67" s="156"/>
      <c r="AK67" s="156"/>
      <c r="AL67" s="156"/>
      <c r="AM67" s="156"/>
      <c r="AN67" s="392"/>
    </row>
    <row r="68" spans="26:40" ht="12.75">
      <c r="Z68" s="19"/>
      <c r="AA68" s="81"/>
      <c r="AB68" s="81"/>
      <c r="AC68" s="81"/>
      <c r="AD68" s="81"/>
      <c r="AE68" s="81"/>
      <c r="AF68" s="19"/>
      <c r="AG68" s="19"/>
      <c r="AH68" s="19"/>
      <c r="AI68" s="19"/>
      <c r="AJ68" s="19"/>
      <c r="AK68" s="19"/>
      <c r="AL68" s="19"/>
      <c r="AM68" s="19"/>
      <c r="AN68" s="392"/>
    </row>
    <row r="69" spans="26:40" ht="12.75">
      <c r="Z69" s="156"/>
      <c r="AA69" s="81"/>
      <c r="AB69" s="81"/>
      <c r="AC69" s="81"/>
      <c r="AD69" s="81"/>
      <c r="AE69" s="81"/>
      <c r="AF69" s="19"/>
      <c r="AG69" s="19"/>
      <c r="AH69" s="19"/>
      <c r="AI69" s="19"/>
      <c r="AJ69" s="19"/>
      <c r="AK69" s="19"/>
      <c r="AL69" s="19"/>
      <c r="AM69" s="19"/>
      <c r="AN69" s="392"/>
    </row>
    <row r="70" spans="26:40" ht="12.75">
      <c r="Z70" s="19"/>
      <c r="AA70" s="81"/>
      <c r="AB70" s="81"/>
      <c r="AC70" s="81"/>
      <c r="AD70" s="81"/>
      <c r="AE70" s="81"/>
      <c r="AF70" s="19"/>
      <c r="AG70" s="19"/>
      <c r="AH70" s="19"/>
      <c r="AI70" s="19"/>
      <c r="AJ70" s="19"/>
      <c r="AK70" s="19"/>
      <c r="AL70" s="19"/>
      <c r="AM70" s="19"/>
      <c r="AN70" s="392"/>
    </row>
    <row r="71" spans="26:40" ht="12.75">
      <c r="Z71" s="156"/>
      <c r="AA71" s="81"/>
      <c r="AB71" s="81"/>
      <c r="AC71" s="81"/>
      <c r="AD71" s="81"/>
      <c r="AE71" s="81"/>
      <c r="AF71" s="19"/>
      <c r="AG71" s="19"/>
      <c r="AH71" s="19"/>
      <c r="AI71" s="19"/>
      <c r="AJ71" s="19"/>
      <c r="AK71" s="19"/>
      <c r="AL71" s="19"/>
      <c r="AM71" s="19"/>
      <c r="AN71" s="392"/>
    </row>
    <row r="72" spans="26:40" ht="12.75">
      <c r="Z72" s="19"/>
      <c r="AA72" s="81"/>
      <c r="AB72" s="81"/>
      <c r="AC72" s="81"/>
      <c r="AD72" s="81"/>
      <c r="AE72" s="81"/>
      <c r="AF72" s="19"/>
      <c r="AG72" s="19"/>
      <c r="AH72" s="19"/>
      <c r="AI72" s="19"/>
      <c r="AJ72" s="19"/>
      <c r="AK72" s="19"/>
      <c r="AL72" s="19"/>
      <c r="AM72" s="19"/>
      <c r="AN72" s="392"/>
    </row>
    <row r="73" spans="26:40" ht="12.75">
      <c r="Z73" s="156"/>
      <c r="AA73" s="81"/>
      <c r="AB73" s="81"/>
      <c r="AC73" s="81"/>
      <c r="AD73" s="81"/>
      <c r="AE73" s="81"/>
      <c r="AF73" s="19"/>
      <c r="AG73" s="19"/>
      <c r="AH73" s="19"/>
      <c r="AI73" s="19"/>
      <c r="AJ73" s="19"/>
      <c r="AK73" s="19"/>
      <c r="AL73" s="19"/>
      <c r="AM73" s="19"/>
      <c r="AN73" s="392"/>
    </row>
    <row r="74" spans="26:40" ht="12.75">
      <c r="Z74" s="19"/>
      <c r="AA74" s="81"/>
      <c r="AB74" s="81"/>
      <c r="AC74" s="81"/>
      <c r="AD74" s="81"/>
      <c r="AE74" s="81"/>
      <c r="AF74" s="19"/>
      <c r="AG74" s="19"/>
      <c r="AH74" s="19"/>
      <c r="AI74" s="19"/>
      <c r="AJ74" s="19"/>
      <c r="AK74" s="19"/>
      <c r="AL74" s="19"/>
      <c r="AM74" s="19"/>
      <c r="AN74" s="392"/>
    </row>
    <row r="75" spans="26:40" ht="12.75">
      <c r="Z75" s="156"/>
      <c r="AA75" s="81"/>
      <c r="AB75" s="81"/>
      <c r="AC75" s="81"/>
      <c r="AD75" s="81"/>
      <c r="AE75" s="81"/>
      <c r="AF75" s="19"/>
      <c r="AG75" s="19"/>
      <c r="AH75" s="19"/>
      <c r="AI75" s="19"/>
      <c r="AJ75" s="19"/>
      <c r="AK75" s="19"/>
      <c r="AL75" s="19"/>
      <c r="AM75" s="19"/>
      <c r="AN75" s="392"/>
    </row>
    <row r="76" spans="26:40" ht="12.75" customHeight="1">
      <c r="Z76" s="19"/>
      <c r="AA76" s="81"/>
      <c r="AB76" s="81"/>
      <c r="AC76" s="81"/>
      <c r="AD76" s="81"/>
      <c r="AE76" s="81"/>
      <c r="AF76" s="19"/>
      <c r="AG76" s="19"/>
      <c r="AH76" s="19"/>
      <c r="AI76" s="19"/>
      <c r="AJ76" s="19"/>
      <c r="AK76" s="19"/>
      <c r="AL76" s="19"/>
      <c r="AM76" s="19"/>
      <c r="AN76" s="392"/>
    </row>
    <row r="77" spans="26:40" ht="12.75">
      <c r="Z77" s="156"/>
      <c r="AA77" s="81"/>
      <c r="AB77" s="81"/>
      <c r="AC77" s="81"/>
      <c r="AD77" s="81"/>
      <c r="AE77" s="81"/>
      <c r="AF77" s="19"/>
      <c r="AG77" s="19"/>
      <c r="AH77" s="19"/>
      <c r="AI77" s="19"/>
      <c r="AJ77" s="19"/>
      <c r="AK77" s="19"/>
      <c r="AL77" s="19"/>
      <c r="AM77" s="19"/>
      <c r="AN77" s="392"/>
    </row>
    <row r="78" spans="26:41" ht="12.75">
      <c r="Z78" s="19"/>
      <c r="AA78" s="81"/>
      <c r="AB78" s="81"/>
      <c r="AC78" s="81"/>
      <c r="AD78" s="81"/>
      <c r="AE78" s="81"/>
      <c r="AF78" s="19"/>
      <c r="AG78" s="19"/>
      <c r="AH78" s="19"/>
      <c r="AI78" s="19"/>
      <c r="AJ78" s="19"/>
      <c r="AK78" s="19"/>
      <c r="AL78" s="19"/>
      <c r="AM78" s="19"/>
      <c r="AN78" s="392"/>
      <c r="AO78" s="368"/>
    </row>
    <row r="79" spans="26:41" ht="12.75">
      <c r="Z79" s="81"/>
      <c r="AA79" s="81"/>
      <c r="AB79" s="81"/>
      <c r="AC79" s="81"/>
      <c r="AD79" s="81"/>
      <c r="AE79" s="81"/>
      <c r="AF79" s="19"/>
      <c r="AG79" s="19"/>
      <c r="AH79" s="19"/>
      <c r="AI79" s="19"/>
      <c r="AJ79" s="19"/>
      <c r="AK79" s="19"/>
      <c r="AL79" s="19"/>
      <c r="AM79" s="19"/>
      <c r="AO79" s="368"/>
    </row>
    <row r="80" spans="26:41" ht="12.75">
      <c r="Z80" s="19"/>
      <c r="AA80" s="81"/>
      <c r="AB80" s="81"/>
      <c r="AC80" s="81"/>
      <c r="AD80" s="81"/>
      <c r="AE80" s="81"/>
      <c r="AF80" s="19"/>
      <c r="AG80" s="19"/>
      <c r="AH80" s="19"/>
      <c r="AI80" s="19"/>
      <c r="AJ80" s="19"/>
      <c r="AK80" s="19"/>
      <c r="AL80" s="19"/>
      <c r="AM80" s="19"/>
      <c r="AO80" s="368"/>
    </row>
    <row r="81" spans="26:41" ht="12.75">
      <c r="Z81" s="156"/>
      <c r="AA81" s="81"/>
      <c r="AB81" s="81"/>
      <c r="AC81" s="81"/>
      <c r="AD81" s="81"/>
      <c r="AE81" s="81"/>
      <c r="AF81" s="19"/>
      <c r="AG81" s="19"/>
      <c r="AH81" s="19"/>
      <c r="AI81" s="19"/>
      <c r="AJ81" s="19"/>
      <c r="AK81" s="19"/>
      <c r="AL81" s="19"/>
      <c r="AM81" s="19"/>
      <c r="AO81" s="368"/>
    </row>
    <row r="82" spans="26:41" ht="12.75">
      <c r="Z82" s="19"/>
      <c r="AA82" s="81"/>
      <c r="AB82" s="81"/>
      <c r="AC82" s="81"/>
      <c r="AD82" s="81"/>
      <c r="AE82" s="81"/>
      <c r="AF82" s="19"/>
      <c r="AG82" s="19"/>
      <c r="AH82" s="19"/>
      <c r="AI82" s="19"/>
      <c r="AJ82" s="19"/>
      <c r="AK82" s="19"/>
      <c r="AL82" s="19"/>
      <c r="AM82" s="19"/>
      <c r="AO82" s="368"/>
    </row>
    <row r="83" spans="26:41" ht="12.75">
      <c r="Z83" s="156"/>
      <c r="AA83" s="81"/>
      <c r="AB83" s="75"/>
      <c r="AC83" s="75"/>
      <c r="AD83" s="75"/>
      <c r="AE83" s="75"/>
      <c r="AO83" s="368"/>
    </row>
    <row r="84" spans="26:41" ht="12.75">
      <c r="Z84" s="19"/>
      <c r="AA84" s="81"/>
      <c r="AB84" s="75"/>
      <c r="AC84" s="75"/>
      <c r="AD84" s="75"/>
      <c r="AE84" s="75"/>
      <c r="AO84" s="368"/>
    </row>
    <row r="85" spans="26:31" ht="12.75">
      <c r="Z85" s="156"/>
      <c r="AA85" s="81"/>
      <c r="AB85" s="75"/>
      <c r="AC85" s="75"/>
      <c r="AD85" s="75"/>
      <c r="AE85" s="75"/>
    </row>
    <row r="86" spans="26:27" ht="12.75">
      <c r="Z86" s="19"/>
      <c r="AA86" s="19"/>
    </row>
    <row r="87" spans="26:27" ht="12.75">
      <c r="Z87" s="156"/>
      <c r="AA87" s="19"/>
    </row>
    <row r="88" spans="26:27" ht="12.75">
      <c r="Z88" s="19"/>
      <c r="AA88" s="19"/>
    </row>
    <row r="89" spans="26:27" ht="12.75">
      <c r="Z89" s="156"/>
      <c r="AA89" s="19"/>
    </row>
    <row r="90" spans="26:27" ht="12.75">
      <c r="Z90" s="19"/>
      <c r="AA90" s="19"/>
    </row>
  </sheetData>
  <sheetProtection/>
  <mergeCells count="42">
    <mergeCell ref="A43:A44"/>
    <mergeCell ref="A15:A16"/>
    <mergeCell ref="A18:A19"/>
    <mergeCell ref="A20:A21"/>
    <mergeCell ref="A22:A23"/>
    <mergeCell ref="A24:A25"/>
    <mergeCell ref="A50:A51"/>
    <mergeCell ref="A52:A53"/>
    <mergeCell ref="A54:A55"/>
    <mergeCell ref="A58:O58"/>
    <mergeCell ref="A5:A6"/>
    <mergeCell ref="A7:A8"/>
    <mergeCell ref="A9:A10"/>
    <mergeCell ref="A11:A12"/>
    <mergeCell ref="A13:A14"/>
    <mergeCell ref="A45:A46"/>
    <mergeCell ref="AJ34:AL34"/>
    <mergeCell ref="X34:Z34"/>
    <mergeCell ref="R34:T34"/>
    <mergeCell ref="U34:W34"/>
    <mergeCell ref="C34:E34"/>
    <mergeCell ref="I34:K34"/>
    <mergeCell ref="L34:N34"/>
    <mergeCell ref="F34:H34"/>
    <mergeCell ref="L2:N2"/>
    <mergeCell ref="O2:Q2"/>
    <mergeCell ref="C2:E2"/>
    <mergeCell ref="B2:B3"/>
    <mergeCell ref="A41:A42"/>
    <mergeCell ref="A26:A27"/>
    <mergeCell ref="A37:A38"/>
    <mergeCell ref="A39:A40"/>
    <mergeCell ref="A1:Q1"/>
    <mergeCell ref="AG34:AI34"/>
    <mergeCell ref="AA34:AC34"/>
    <mergeCell ref="AD34:AF34"/>
    <mergeCell ref="A2:A3"/>
    <mergeCell ref="O34:Q34"/>
    <mergeCell ref="F2:H2"/>
    <mergeCell ref="I2:K2"/>
    <mergeCell ref="A28:O28"/>
    <mergeCell ref="A33:W33"/>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scale="36" r:id="rId1"/>
  <headerFooter>
    <oddFooter>&amp;C&amp;10 14</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3:J22"/>
  <sheetViews>
    <sheetView zoomScalePageLayoutView="0" workbookViewId="0" topLeftCell="A1">
      <selection activeCell="H27" sqref="H27"/>
    </sheetView>
  </sheetViews>
  <sheetFormatPr defaultColWidth="11.00390625" defaultRowHeight="14.25"/>
  <cols>
    <col min="1" max="4" width="26.50390625" style="30" customWidth="1"/>
    <col min="5" max="5" width="1.00390625" style="30" customWidth="1"/>
    <col min="6" max="10" width="8.125" style="30" customWidth="1"/>
    <col min="11" max="11" width="11.00390625" style="30" customWidth="1"/>
    <col min="12" max="16384" width="11.00390625" style="30" customWidth="1"/>
  </cols>
  <sheetData>
    <row r="3" spans="1:10" ht="23.25" customHeight="1">
      <c r="A3" s="17"/>
      <c r="B3" s="17"/>
      <c r="C3" s="17"/>
      <c r="D3" s="17"/>
      <c r="E3" s="17"/>
      <c r="F3" s="17"/>
      <c r="G3" s="17"/>
      <c r="H3" s="17"/>
      <c r="I3" s="17"/>
      <c r="J3" s="17"/>
    </row>
    <row r="4" spans="1:10" ht="14.25">
      <c r="A4" s="28"/>
      <c r="B4" s="28"/>
      <c r="C4" s="28"/>
      <c r="D4" s="28"/>
      <c r="E4" s="28"/>
      <c r="F4" s="28"/>
      <c r="G4" s="28"/>
      <c r="H4" s="28"/>
      <c r="I4" s="28"/>
      <c r="J4" s="28"/>
    </row>
    <row r="5" spans="1:10" ht="15" customHeight="1">
      <c r="A5" s="27"/>
      <c r="B5" s="27"/>
      <c r="C5" s="27"/>
      <c r="D5" s="27"/>
      <c r="E5" s="27"/>
      <c r="F5" s="27"/>
      <c r="G5" s="27"/>
      <c r="H5" s="27"/>
      <c r="I5" s="27"/>
      <c r="J5" s="27"/>
    </row>
    <row r="6" spans="1:10" ht="15" customHeight="1">
      <c r="A6" s="29"/>
      <c r="B6" s="29"/>
      <c r="C6" s="29"/>
      <c r="D6" s="29"/>
      <c r="E6" s="29"/>
      <c r="F6" s="29"/>
      <c r="G6" s="29"/>
      <c r="H6" s="29"/>
      <c r="I6" s="29"/>
      <c r="J6" s="29"/>
    </row>
    <row r="7" spans="1:10" ht="28.5" customHeight="1">
      <c r="A7" s="29"/>
      <c r="B7" s="29"/>
      <c r="C7" s="29"/>
      <c r="D7" s="29"/>
      <c r="E7" s="29"/>
      <c r="F7" s="29"/>
      <c r="G7" s="29"/>
      <c r="H7" s="29"/>
      <c r="I7" s="29"/>
      <c r="J7" s="29"/>
    </row>
    <row r="8" spans="1:10" ht="14.25">
      <c r="A8" s="29"/>
      <c r="B8" s="29"/>
      <c r="C8" s="29"/>
      <c r="D8" s="29"/>
      <c r="E8" s="29"/>
      <c r="F8" s="29"/>
      <c r="G8" s="29"/>
      <c r="H8" s="29"/>
      <c r="I8" s="29"/>
      <c r="J8" s="29"/>
    </row>
    <row r="9" spans="1:10" ht="14.25">
      <c r="A9" s="29"/>
      <c r="B9" s="29"/>
      <c r="C9" s="29"/>
      <c r="D9" s="29"/>
      <c r="E9" s="29"/>
      <c r="F9" s="29"/>
      <c r="G9" s="29"/>
      <c r="H9" s="29"/>
      <c r="I9" s="29"/>
      <c r="J9" s="29"/>
    </row>
    <row r="10" spans="1:10" ht="14.25">
      <c r="A10" s="29"/>
      <c r="B10" s="29"/>
      <c r="C10" s="29"/>
      <c r="D10" s="29"/>
      <c r="E10" s="29"/>
      <c r="F10" s="29"/>
      <c r="G10" s="29"/>
      <c r="H10" s="29"/>
      <c r="I10" s="29"/>
      <c r="J10" s="29"/>
    </row>
    <row r="11" spans="1:10" s="18" customFormat="1" ht="14.25">
      <c r="A11" s="29"/>
      <c r="B11" s="29"/>
      <c r="C11" s="29"/>
      <c r="D11" s="29"/>
      <c r="E11" s="29"/>
      <c r="F11" s="29"/>
      <c r="G11" s="29"/>
      <c r="H11" s="29"/>
      <c r="I11" s="29"/>
      <c r="J11" s="29"/>
    </row>
    <row r="12" spans="1:10" ht="14.25">
      <c r="A12" s="29"/>
      <c r="B12" s="29"/>
      <c r="C12" s="29"/>
      <c r="D12" s="29"/>
      <c r="E12" s="29"/>
      <c r="F12" s="29"/>
      <c r="G12" s="29"/>
      <c r="H12" s="29"/>
      <c r="I12" s="29"/>
      <c r="J12" s="29"/>
    </row>
    <row r="13" spans="1:10" ht="15.75">
      <c r="A13" s="27"/>
      <c r="B13" s="27"/>
      <c r="C13" s="27"/>
      <c r="D13" s="27"/>
      <c r="E13" s="27"/>
      <c r="F13" s="27"/>
      <c r="G13" s="27"/>
      <c r="H13" s="27"/>
      <c r="I13" s="27"/>
      <c r="J13" s="27"/>
    </row>
    <row r="14" spans="1:10" ht="14.25">
      <c r="A14" s="77"/>
      <c r="B14" s="77"/>
      <c r="C14" s="77"/>
      <c r="D14" s="77"/>
      <c r="E14" s="77"/>
      <c r="F14" s="77"/>
      <c r="G14" s="77"/>
      <c r="H14" s="77"/>
      <c r="I14" s="77"/>
      <c r="J14" s="77"/>
    </row>
    <row r="15" spans="1:10" ht="15.75">
      <c r="A15" s="78"/>
      <c r="B15" s="78"/>
      <c r="C15" s="78"/>
      <c r="D15" s="78"/>
      <c r="E15" s="78"/>
      <c r="F15" s="78"/>
      <c r="G15" s="78"/>
      <c r="H15" s="78"/>
      <c r="I15" s="78"/>
      <c r="J15" s="78"/>
    </row>
    <row r="16" spans="1:10" ht="14.25">
      <c r="A16" s="79"/>
      <c r="B16" s="79"/>
      <c r="C16" s="79"/>
      <c r="D16" s="79"/>
      <c r="E16" s="79"/>
      <c r="F16" s="79"/>
      <c r="G16" s="79"/>
      <c r="H16" s="79"/>
      <c r="I16" s="79"/>
      <c r="J16" s="79"/>
    </row>
    <row r="17" spans="1:10" ht="14.25">
      <c r="A17" s="79"/>
      <c r="B17" s="79"/>
      <c r="C17" s="79"/>
      <c r="D17" s="79"/>
      <c r="E17" s="79"/>
      <c r="F17" s="79"/>
      <c r="G17" s="79"/>
      <c r="H17" s="79"/>
      <c r="I17" s="79"/>
      <c r="J17" s="79"/>
    </row>
    <row r="18" spans="1:10" ht="14.25">
      <c r="A18" s="79"/>
      <c r="B18" s="79"/>
      <c r="C18" s="79"/>
      <c r="D18" s="79"/>
      <c r="E18" s="79"/>
      <c r="F18" s="79"/>
      <c r="G18" s="79"/>
      <c r="H18" s="79"/>
      <c r="I18" s="79"/>
      <c r="J18" s="79"/>
    </row>
    <row r="19" spans="1:10" ht="14.25">
      <c r="A19" s="79"/>
      <c r="B19" s="79"/>
      <c r="C19" s="79"/>
      <c r="D19" s="79"/>
      <c r="E19" s="79"/>
      <c r="F19" s="79"/>
      <c r="G19" s="79"/>
      <c r="H19" s="79"/>
      <c r="I19" s="79"/>
      <c r="J19" s="79"/>
    </row>
    <row r="20" spans="1:10" ht="14.25">
      <c r="A20" s="79"/>
      <c r="B20" s="79"/>
      <c r="C20" s="79"/>
      <c r="D20" s="79"/>
      <c r="E20" s="79"/>
      <c r="F20" s="79"/>
      <c r="G20" s="79"/>
      <c r="H20" s="79"/>
      <c r="I20" s="79"/>
      <c r="J20" s="79"/>
    </row>
    <row r="21" spans="1:10" ht="15.75" customHeight="1">
      <c r="A21" s="29"/>
      <c r="B21" s="29"/>
      <c r="C21" s="29"/>
      <c r="D21" s="29"/>
      <c r="E21" s="29"/>
      <c r="F21" s="29"/>
      <c r="G21" s="29"/>
      <c r="H21" s="29"/>
      <c r="I21" s="29"/>
      <c r="J21" s="29"/>
    </row>
    <row r="22" spans="1:10" ht="15.75">
      <c r="A22" s="27"/>
      <c r="B22" s="27"/>
      <c r="C22" s="27"/>
      <c r="D22" s="27"/>
      <c r="E22" s="27"/>
      <c r="F22" s="27"/>
      <c r="G22" s="27"/>
      <c r="H22" s="27"/>
      <c r="I22" s="27"/>
      <c r="J22" s="27"/>
    </row>
    <row r="35" ht="15.75" customHeight="1"/>
    <row r="40" ht="15.75" customHeight="1"/>
    <row r="42" ht="19.5" customHeight="1"/>
    <row r="43" ht="18.75" customHeight="1"/>
  </sheetData>
  <sheetProtection/>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scale="77" r:id="rId2"/>
  <headerFooter>
    <oddFooter>&amp;C&amp;10 15</oddFooter>
  </headerFooter>
  <rowBreaks count="2" manualBreakCount="2">
    <brk id="41" max="255" man="1"/>
    <brk id="42" max="255" man="1"/>
  </rowBreaks>
  <drawing r:id="rId1"/>
</worksheet>
</file>

<file path=xl/worksheets/sheet15.xml><?xml version="1.0" encoding="utf-8"?>
<worksheet xmlns="http://schemas.openxmlformats.org/spreadsheetml/2006/main" xmlns:r="http://schemas.openxmlformats.org/officeDocument/2006/relationships">
  <dimension ref="B2:F16"/>
  <sheetViews>
    <sheetView zoomScalePageLayoutView="0" workbookViewId="0" topLeftCell="A1">
      <selection activeCell="B2" sqref="B2:F2"/>
    </sheetView>
  </sheetViews>
  <sheetFormatPr defaultColWidth="11.00390625" defaultRowHeight="14.25"/>
  <sheetData>
    <row r="2" spans="2:6" ht="29.25" customHeight="1">
      <c r="B2" s="491" t="s">
        <v>322</v>
      </c>
      <c r="C2" s="491"/>
      <c r="D2" s="491"/>
      <c r="E2" s="491"/>
      <c r="F2" s="491"/>
    </row>
    <row r="3" spans="2:6" ht="14.25">
      <c r="B3" s="355" t="s">
        <v>296</v>
      </c>
      <c r="C3" s="490" t="s">
        <v>330</v>
      </c>
      <c r="D3" s="490"/>
      <c r="E3" s="490" t="s">
        <v>331</v>
      </c>
      <c r="F3" s="490"/>
    </row>
    <row r="4" spans="2:6" ht="25.5">
      <c r="B4" s="20"/>
      <c r="C4" s="356" t="s">
        <v>291</v>
      </c>
      <c r="D4" s="357" t="s">
        <v>297</v>
      </c>
      <c r="E4" s="356" t="s">
        <v>291</v>
      </c>
      <c r="F4" s="357" t="s">
        <v>297</v>
      </c>
    </row>
    <row r="5" spans="2:6" ht="14.25">
      <c r="B5" s="358" t="s">
        <v>298</v>
      </c>
      <c r="C5" s="371" t="s">
        <v>299</v>
      </c>
      <c r="D5" s="371" t="s">
        <v>300</v>
      </c>
      <c r="E5" s="372"/>
      <c r="F5" s="372"/>
    </row>
    <row r="6" spans="2:6" ht="14.25">
      <c r="B6" s="358" t="s">
        <v>301</v>
      </c>
      <c r="C6" s="371" t="s">
        <v>302</v>
      </c>
      <c r="D6" s="371" t="s">
        <v>303</v>
      </c>
      <c r="E6" s="371" t="s">
        <v>304</v>
      </c>
      <c r="F6" s="371" t="s">
        <v>305</v>
      </c>
    </row>
    <row r="7" spans="2:6" ht="14.25">
      <c r="B7" s="358" t="s">
        <v>306</v>
      </c>
      <c r="C7" s="371">
        <v>65</v>
      </c>
      <c r="D7" s="371">
        <v>75</v>
      </c>
      <c r="E7" s="371">
        <v>85</v>
      </c>
      <c r="F7" s="371">
        <v>80</v>
      </c>
    </row>
    <row r="8" spans="2:6" ht="14.25">
      <c r="B8" s="358" t="s">
        <v>307</v>
      </c>
      <c r="C8" s="371">
        <v>135</v>
      </c>
      <c r="D8" s="371">
        <v>140</v>
      </c>
      <c r="E8" s="371">
        <v>110</v>
      </c>
      <c r="F8" s="371">
        <v>120</v>
      </c>
    </row>
    <row r="9" spans="2:6" ht="15" customHeight="1">
      <c r="B9" s="358" t="s">
        <v>308</v>
      </c>
      <c r="C9" s="371">
        <v>50</v>
      </c>
      <c r="D9" s="371">
        <v>60</v>
      </c>
      <c r="E9" s="371">
        <v>50</v>
      </c>
      <c r="F9" s="371">
        <v>60</v>
      </c>
    </row>
    <row r="10" spans="2:6" ht="14.25">
      <c r="B10" s="358" t="s">
        <v>309</v>
      </c>
      <c r="C10" s="371" t="s">
        <v>310</v>
      </c>
      <c r="D10" s="371" t="s">
        <v>311</v>
      </c>
      <c r="E10" s="371" t="s">
        <v>310</v>
      </c>
      <c r="F10" s="371" t="s">
        <v>299</v>
      </c>
    </row>
    <row r="11" spans="2:6" ht="14.25">
      <c r="B11" s="358" t="s">
        <v>312</v>
      </c>
      <c r="C11" s="371">
        <v>70</v>
      </c>
      <c r="D11" s="371">
        <v>70</v>
      </c>
      <c r="E11" s="371" t="s">
        <v>313</v>
      </c>
      <c r="F11" s="371" t="s">
        <v>314</v>
      </c>
    </row>
    <row r="12" spans="2:6" ht="14.25">
      <c r="B12" s="358" t="s">
        <v>315</v>
      </c>
      <c r="C12" s="371">
        <v>50</v>
      </c>
      <c r="D12" s="371">
        <v>50</v>
      </c>
      <c r="E12" s="371">
        <v>50</v>
      </c>
      <c r="F12" s="371">
        <v>50</v>
      </c>
    </row>
    <row r="13" spans="2:6" ht="14.25">
      <c r="B13" s="358" t="s">
        <v>316</v>
      </c>
      <c r="C13" s="371">
        <v>100</v>
      </c>
      <c r="D13" s="371">
        <v>100</v>
      </c>
      <c r="E13" s="371" t="s">
        <v>317</v>
      </c>
      <c r="F13" s="371">
        <v>120</v>
      </c>
    </row>
    <row r="14" spans="2:6" ht="14.25">
      <c r="B14" s="358" t="s">
        <v>318</v>
      </c>
      <c r="C14" s="371">
        <v>150</v>
      </c>
      <c r="D14" s="371">
        <v>150</v>
      </c>
      <c r="E14" s="371">
        <v>180</v>
      </c>
      <c r="F14" s="371">
        <v>180</v>
      </c>
    </row>
    <row r="15" spans="2:6" ht="14.25">
      <c r="B15" s="358" t="s">
        <v>319</v>
      </c>
      <c r="C15" s="371">
        <v>130</v>
      </c>
      <c r="D15" s="371" t="s">
        <v>320</v>
      </c>
      <c r="E15" s="371" t="s">
        <v>321</v>
      </c>
      <c r="F15" s="371" t="s">
        <v>321</v>
      </c>
    </row>
    <row r="16" spans="2:6" ht="14.25">
      <c r="B16" s="353" t="s">
        <v>332</v>
      </c>
      <c r="C16" s="353"/>
      <c r="D16" s="353"/>
      <c r="E16" s="353"/>
      <c r="F16" s="353"/>
    </row>
  </sheetData>
  <sheetProtection/>
  <mergeCells count="3">
    <mergeCell ref="C3:D3"/>
    <mergeCell ref="E3:F3"/>
    <mergeCell ref="B2:F2"/>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Q37"/>
  <sheetViews>
    <sheetView zoomScalePageLayoutView="0" workbookViewId="0" topLeftCell="A7">
      <selection activeCell="K13" sqref="K13"/>
    </sheetView>
  </sheetViews>
  <sheetFormatPr defaultColWidth="11.00390625" defaultRowHeight="14.25"/>
  <cols>
    <col min="1" max="1" width="11.125" style="161" customWidth="1"/>
    <col min="2" max="2" width="12.375" style="161" bestFit="1" customWidth="1"/>
    <col min="3" max="3" width="11.375" style="161" customWidth="1"/>
    <col min="4" max="4" width="11.00390625" style="161" bestFit="1" customWidth="1"/>
    <col min="5" max="5" width="11.25390625" style="161" customWidth="1"/>
    <col min="6" max="6" width="11.125" style="161" bestFit="1" customWidth="1"/>
    <col min="7" max="7" width="11.375" style="161" customWidth="1"/>
    <col min="8" max="9" width="11.125" style="161" bestFit="1" customWidth="1"/>
    <col min="10" max="10" width="12.625" style="161" bestFit="1" customWidth="1"/>
    <col min="11" max="11" width="12.25390625" style="161" bestFit="1" customWidth="1"/>
    <col min="12" max="16384" width="11.00390625" style="161" customWidth="1"/>
  </cols>
  <sheetData>
    <row r="1" spans="1:11" ht="12.75">
      <c r="A1" s="502" t="s">
        <v>333</v>
      </c>
      <c r="B1" s="502"/>
      <c r="C1" s="502"/>
      <c r="D1" s="502"/>
      <c r="E1" s="502"/>
      <c r="F1" s="502"/>
      <c r="G1" s="502"/>
      <c r="H1" s="502"/>
      <c r="I1" s="502"/>
      <c r="J1" s="502"/>
      <c r="K1" s="502"/>
    </row>
    <row r="2" spans="1:11" ht="14.25" customHeight="1">
      <c r="A2" s="488" t="s">
        <v>218</v>
      </c>
      <c r="B2" s="477" t="s">
        <v>182</v>
      </c>
      <c r="C2" s="504"/>
      <c r="D2" s="503" t="s">
        <v>183</v>
      </c>
      <c r="E2" s="503"/>
      <c r="F2" s="503"/>
      <c r="G2" s="503"/>
      <c r="H2" s="503"/>
      <c r="I2" s="503"/>
      <c r="J2" s="498" t="s">
        <v>169</v>
      </c>
      <c r="K2" s="499"/>
    </row>
    <row r="3" spans="1:11" ht="12.75">
      <c r="A3" s="505"/>
      <c r="B3" s="477"/>
      <c r="C3" s="504"/>
      <c r="D3" s="503" t="s">
        <v>186</v>
      </c>
      <c r="E3" s="503"/>
      <c r="F3" s="503" t="s">
        <v>184</v>
      </c>
      <c r="G3" s="503"/>
      <c r="H3" s="503" t="s">
        <v>185</v>
      </c>
      <c r="I3" s="503"/>
      <c r="J3" s="500"/>
      <c r="K3" s="501"/>
    </row>
    <row r="4" spans="1:11" ht="12.75">
      <c r="A4" s="489"/>
      <c r="B4" s="293">
        <v>2010</v>
      </c>
      <c r="C4" s="168">
        <v>2011</v>
      </c>
      <c r="D4" s="293">
        <v>2010</v>
      </c>
      <c r="E4" s="293">
        <v>2011</v>
      </c>
      <c r="F4" s="293">
        <v>2010</v>
      </c>
      <c r="G4" s="293">
        <v>2011</v>
      </c>
      <c r="H4" s="293">
        <v>2010</v>
      </c>
      <c r="I4" s="293">
        <v>2011</v>
      </c>
      <c r="J4" s="293">
        <v>2010</v>
      </c>
      <c r="K4" s="293">
        <v>2011</v>
      </c>
    </row>
    <row r="5" spans="1:11" ht="12.75">
      <c r="A5" s="24" t="s">
        <v>206</v>
      </c>
      <c r="B5" s="160">
        <v>3200</v>
      </c>
      <c r="C5" s="160"/>
      <c r="D5" s="160">
        <v>108930</v>
      </c>
      <c r="E5" s="160"/>
      <c r="F5" s="160"/>
      <c r="G5" s="160"/>
      <c r="H5" s="160"/>
      <c r="I5" s="160"/>
      <c r="J5" s="160">
        <f>B5+D5+F5+H5</f>
        <v>112130</v>
      </c>
      <c r="K5" s="160">
        <f aca="true" t="shared" si="0" ref="K5:K12">C5+E5+G5+I5</f>
        <v>0</v>
      </c>
    </row>
    <row r="6" spans="1:11" ht="12.75">
      <c r="A6" s="20" t="s">
        <v>207</v>
      </c>
      <c r="B6" s="160">
        <v>11094484</v>
      </c>
      <c r="C6" s="160">
        <v>11652889</v>
      </c>
      <c r="D6" s="160">
        <v>3991321</v>
      </c>
      <c r="E6" s="160">
        <v>5147881</v>
      </c>
      <c r="F6" s="160">
        <v>30250</v>
      </c>
      <c r="G6" s="160">
        <v>628384</v>
      </c>
      <c r="H6" s="160">
        <v>17390693</v>
      </c>
      <c r="I6" s="160">
        <v>20788666</v>
      </c>
      <c r="J6" s="160">
        <f aca="true" t="shared" si="1" ref="J6:J12">B6+D6+F6+H6</f>
        <v>32506748</v>
      </c>
      <c r="K6" s="160">
        <f t="shared" si="0"/>
        <v>38217820</v>
      </c>
    </row>
    <row r="7" spans="1:11" ht="12.75">
      <c r="A7" s="20" t="s">
        <v>208</v>
      </c>
      <c r="B7" s="160">
        <v>14601595</v>
      </c>
      <c r="C7" s="160">
        <v>17674947</v>
      </c>
      <c r="D7" s="160">
        <v>212701</v>
      </c>
      <c r="E7" s="160">
        <v>241682</v>
      </c>
      <c r="F7" s="160">
        <v>5103</v>
      </c>
      <c r="G7" s="160">
        <v>13836</v>
      </c>
      <c r="H7" s="160"/>
      <c r="I7" s="160"/>
      <c r="J7" s="160">
        <f t="shared" si="1"/>
        <v>14819399</v>
      </c>
      <c r="K7" s="160">
        <f t="shared" si="0"/>
        <v>17930465</v>
      </c>
    </row>
    <row r="8" spans="1:11" ht="12.75">
      <c r="A8" s="20" t="s">
        <v>209</v>
      </c>
      <c r="B8" s="160">
        <v>111597987</v>
      </c>
      <c r="C8" s="160">
        <v>140984516</v>
      </c>
      <c r="D8" s="160">
        <v>7582545</v>
      </c>
      <c r="E8" s="160">
        <v>11170021</v>
      </c>
      <c r="F8" s="160">
        <v>5414452</v>
      </c>
      <c r="G8" s="160">
        <v>15001151</v>
      </c>
      <c r="H8" s="160"/>
      <c r="I8" s="160"/>
      <c r="J8" s="160">
        <f t="shared" si="1"/>
        <v>124594984</v>
      </c>
      <c r="K8" s="160">
        <f t="shared" si="0"/>
        <v>167155688</v>
      </c>
    </row>
    <row r="9" spans="1:11" ht="12.75">
      <c r="A9" s="20" t="s">
        <v>217</v>
      </c>
      <c r="B9" s="160">
        <v>232856521</v>
      </c>
      <c r="C9" s="160">
        <v>250594774</v>
      </c>
      <c r="D9" s="160">
        <v>20866241</v>
      </c>
      <c r="E9" s="160">
        <v>9290862</v>
      </c>
      <c r="F9" s="160">
        <v>5814662</v>
      </c>
      <c r="G9" s="160">
        <v>2743938</v>
      </c>
      <c r="H9" s="160"/>
      <c r="I9" s="160"/>
      <c r="J9" s="160">
        <f t="shared" si="1"/>
        <v>259537424</v>
      </c>
      <c r="K9" s="160">
        <f t="shared" si="0"/>
        <v>262629574</v>
      </c>
    </row>
    <row r="10" spans="1:11" ht="12.75">
      <c r="A10" s="20" t="s">
        <v>210</v>
      </c>
      <c r="B10" s="160">
        <v>227977352</v>
      </c>
      <c r="C10" s="160">
        <v>254849193</v>
      </c>
      <c r="D10" s="160">
        <v>35337084</v>
      </c>
      <c r="E10" s="160">
        <v>60183781</v>
      </c>
      <c r="F10" s="160">
        <v>12276289</v>
      </c>
      <c r="G10" s="160">
        <v>22251348</v>
      </c>
      <c r="H10" s="160"/>
      <c r="I10" s="160"/>
      <c r="J10" s="160">
        <f t="shared" si="1"/>
        <v>275590725</v>
      </c>
      <c r="K10" s="160">
        <f t="shared" si="0"/>
        <v>337284322</v>
      </c>
    </row>
    <row r="11" spans="1:11" ht="12.75">
      <c r="A11" s="20" t="s">
        <v>233</v>
      </c>
      <c r="B11" s="160">
        <v>4011124</v>
      </c>
      <c r="C11" s="160">
        <v>6160478</v>
      </c>
      <c r="D11" s="160">
        <v>7338498</v>
      </c>
      <c r="E11" s="160">
        <v>7942771</v>
      </c>
      <c r="F11" s="160">
        <v>1250</v>
      </c>
      <c r="G11" s="160">
        <v>57726</v>
      </c>
      <c r="H11" s="160"/>
      <c r="I11" s="160"/>
      <c r="J11" s="160">
        <f t="shared" si="1"/>
        <v>11350872</v>
      </c>
      <c r="K11" s="160">
        <f t="shared" si="0"/>
        <v>14160975</v>
      </c>
    </row>
    <row r="12" spans="1:11" ht="12.75">
      <c r="A12" s="20" t="s">
        <v>211</v>
      </c>
      <c r="B12" s="160"/>
      <c r="C12" s="160"/>
      <c r="D12" s="160"/>
      <c r="E12" s="160">
        <v>75155</v>
      </c>
      <c r="F12" s="160"/>
      <c r="G12" s="160"/>
      <c r="H12" s="160"/>
      <c r="I12" s="160"/>
      <c r="J12" s="160">
        <f t="shared" si="1"/>
        <v>0</v>
      </c>
      <c r="K12" s="160">
        <f t="shared" si="0"/>
        <v>75155</v>
      </c>
    </row>
    <row r="13" spans="1:17" ht="12.75">
      <c r="A13" s="20" t="s">
        <v>9</v>
      </c>
      <c r="B13" s="160">
        <f>SUM(B5:B12)</f>
        <v>602142263</v>
      </c>
      <c r="C13" s="160">
        <f aca="true" t="shared" si="2" ref="C13:K13">SUM(C5:C12)</f>
        <v>681916797</v>
      </c>
      <c r="D13" s="160">
        <f t="shared" si="2"/>
        <v>75437320</v>
      </c>
      <c r="E13" s="160">
        <f t="shared" si="2"/>
        <v>94052153</v>
      </c>
      <c r="F13" s="160">
        <f t="shared" si="2"/>
        <v>23542006</v>
      </c>
      <c r="G13" s="160">
        <f t="shared" si="2"/>
        <v>40696383</v>
      </c>
      <c r="H13" s="160">
        <f t="shared" si="2"/>
        <v>17390693</v>
      </c>
      <c r="I13" s="160">
        <f t="shared" si="2"/>
        <v>20788666</v>
      </c>
      <c r="J13" s="160">
        <f t="shared" si="2"/>
        <v>718512282</v>
      </c>
      <c r="K13" s="415">
        <f t="shared" si="2"/>
        <v>837453999</v>
      </c>
      <c r="N13" s="367">
        <f>+J13-H13</f>
        <v>701121589</v>
      </c>
      <c r="O13" s="367">
        <f>+K13-I13</f>
        <v>816665333</v>
      </c>
      <c r="P13" s="238">
        <f>+O13/N13</f>
        <v>1.1647984398323812</v>
      </c>
      <c r="Q13" s="238"/>
    </row>
    <row r="14" spans="1:17" ht="12.75">
      <c r="A14" s="174" t="s">
        <v>215</v>
      </c>
      <c r="B14" s="175"/>
      <c r="C14" s="175"/>
      <c r="D14" s="175"/>
      <c r="E14" s="175"/>
      <c r="F14" s="175"/>
      <c r="G14" s="175"/>
      <c r="H14" s="175"/>
      <c r="I14" s="175"/>
      <c r="J14" s="175"/>
      <c r="K14" s="176"/>
      <c r="N14" s="238"/>
      <c r="O14" s="238"/>
      <c r="P14" s="238"/>
      <c r="Q14" s="238"/>
    </row>
    <row r="15" spans="1:17" ht="12.75">
      <c r="A15" s="174" t="s">
        <v>214</v>
      </c>
      <c r="B15" s="175"/>
      <c r="C15" s="175"/>
      <c r="D15" s="175"/>
      <c r="E15" s="175"/>
      <c r="F15" s="175"/>
      <c r="G15" s="175"/>
      <c r="H15" s="175"/>
      <c r="I15" s="175"/>
      <c r="J15" s="175"/>
      <c r="K15" s="176"/>
      <c r="N15" s="238"/>
      <c r="O15" s="238">
        <f>+C13/B13</f>
        <v>1.1324845288263714</v>
      </c>
      <c r="P15" s="238"/>
      <c r="Q15" s="238"/>
    </row>
    <row r="20" spans="3:9" ht="12.75">
      <c r="C20" s="474" t="s">
        <v>219</v>
      </c>
      <c r="D20" s="474"/>
      <c r="E20" s="474"/>
      <c r="F20" s="474"/>
      <c r="G20" s="474"/>
      <c r="H20" s="474"/>
      <c r="I20" s="474"/>
    </row>
    <row r="21" spans="3:9" s="69" customFormat="1" ht="12.75">
      <c r="C21" s="492" t="s">
        <v>220</v>
      </c>
      <c r="D21" s="493"/>
      <c r="E21" s="216">
        <v>2010</v>
      </c>
      <c r="F21" s="216" t="s">
        <v>212</v>
      </c>
      <c r="G21" s="216">
        <v>2011</v>
      </c>
      <c r="H21" s="216" t="s">
        <v>212</v>
      </c>
      <c r="I21" s="216" t="s">
        <v>213</v>
      </c>
    </row>
    <row r="22" spans="3:9" s="69" customFormat="1" ht="12.75">
      <c r="C22" s="494"/>
      <c r="D22" s="495"/>
      <c r="E22" s="217" t="s">
        <v>190</v>
      </c>
      <c r="F22" s="217" t="s">
        <v>191</v>
      </c>
      <c r="G22" s="217" t="s">
        <v>190</v>
      </c>
      <c r="H22" s="217" t="s">
        <v>191</v>
      </c>
      <c r="I22" s="217" t="s">
        <v>191</v>
      </c>
    </row>
    <row r="23" spans="3:9" ht="12.75">
      <c r="C23" s="174" t="s">
        <v>172</v>
      </c>
      <c r="D23" s="20"/>
      <c r="E23" s="72">
        <v>258970029</v>
      </c>
      <c r="F23" s="177">
        <f aca="true" t="shared" si="3" ref="F23:F34">E23/$E$34</f>
        <v>0.43008113682264487</v>
      </c>
      <c r="G23" s="72">
        <v>293661784</v>
      </c>
      <c r="H23" s="177">
        <f aca="true" t="shared" si="4" ref="H23:H34">G23/$G$34</f>
        <v>0.430641663751245</v>
      </c>
      <c r="I23" s="177">
        <f>G23/E23-1</f>
        <v>0.13396050166098572</v>
      </c>
    </row>
    <row r="24" spans="3:9" ht="12.75">
      <c r="C24" s="496" t="s">
        <v>82</v>
      </c>
      <c r="D24" s="497"/>
      <c r="E24" s="72">
        <v>78604712</v>
      </c>
      <c r="F24" s="177">
        <f t="shared" si="3"/>
        <v>0.1305417620221087</v>
      </c>
      <c r="G24" s="72">
        <v>84885139</v>
      </c>
      <c r="H24" s="177">
        <f t="shared" si="4"/>
        <v>0.12448019959830965</v>
      </c>
      <c r="I24" s="177">
        <f aca="true" t="shared" si="5" ref="I24:I34">G24/E24-1</f>
        <v>0.07989886153389891</v>
      </c>
    </row>
    <row r="25" spans="3:9" ht="12.75">
      <c r="C25" s="218" t="s">
        <v>203</v>
      </c>
      <c r="D25" s="219"/>
      <c r="E25" s="72">
        <v>66516540</v>
      </c>
      <c r="F25" s="177">
        <f t="shared" si="3"/>
        <v>0.11046648622304062</v>
      </c>
      <c r="G25" s="72">
        <v>73604079</v>
      </c>
      <c r="H25" s="177">
        <f t="shared" si="4"/>
        <v>0.10793703766179556</v>
      </c>
      <c r="I25" s="177">
        <f t="shared" si="5"/>
        <v>0.10655303177224784</v>
      </c>
    </row>
    <row r="26" spans="3:9" ht="12.75">
      <c r="C26" s="496" t="s">
        <v>83</v>
      </c>
      <c r="D26" s="497"/>
      <c r="E26" s="72">
        <v>51217592</v>
      </c>
      <c r="F26" s="177">
        <f t="shared" si="3"/>
        <v>0.08505895557774526</v>
      </c>
      <c r="G26" s="72">
        <v>56177677</v>
      </c>
      <c r="H26" s="177">
        <f t="shared" si="4"/>
        <v>0.08238201089509165</v>
      </c>
      <c r="I26" s="177">
        <f t="shared" si="5"/>
        <v>0.09684338537430648</v>
      </c>
    </row>
    <row r="27" spans="3:9" ht="12.75">
      <c r="C27" s="496" t="s">
        <v>86</v>
      </c>
      <c r="D27" s="497"/>
      <c r="E27" s="72">
        <v>49050156</v>
      </c>
      <c r="F27" s="177">
        <f t="shared" si="3"/>
        <v>0.08145941418498306</v>
      </c>
      <c r="G27" s="72">
        <v>50415389</v>
      </c>
      <c r="H27" s="177">
        <f t="shared" si="4"/>
        <v>0.07393187735189341</v>
      </c>
      <c r="I27" s="177">
        <f t="shared" si="5"/>
        <v>0.027833407910058394</v>
      </c>
    </row>
    <row r="28" spans="3:9" ht="12.75">
      <c r="C28" s="20" t="s">
        <v>173</v>
      </c>
      <c r="D28" s="20"/>
      <c r="E28" s="72">
        <v>47513708</v>
      </c>
      <c r="F28" s="177">
        <f t="shared" si="3"/>
        <v>0.07890777797804238</v>
      </c>
      <c r="G28" s="72">
        <v>54070247</v>
      </c>
      <c r="H28" s="177">
        <f t="shared" si="4"/>
        <v>0.07929156055089812</v>
      </c>
      <c r="I28" s="177">
        <f t="shared" si="5"/>
        <v>0.1379925767948904</v>
      </c>
    </row>
    <row r="29" spans="3:9" ht="12.75">
      <c r="C29" s="496" t="s">
        <v>174</v>
      </c>
      <c r="D29" s="497"/>
      <c r="E29" s="72">
        <v>12287078</v>
      </c>
      <c r="F29" s="177">
        <f t="shared" si="3"/>
        <v>0.020405606374120262</v>
      </c>
      <c r="G29" s="72">
        <v>16214703</v>
      </c>
      <c r="H29" s="177">
        <f t="shared" si="4"/>
        <v>0.02377812523658953</v>
      </c>
      <c r="I29" s="177">
        <f t="shared" si="5"/>
        <v>0.319654925280038</v>
      </c>
    </row>
    <row r="30" spans="3:9" ht="12.75">
      <c r="C30" s="496" t="s">
        <v>187</v>
      </c>
      <c r="D30" s="497"/>
      <c r="E30" s="72">
        <v>7060849</v>
      </c>
      <c r="F30" s="177">
        <f t="shared" si="3"/>
        <v>0.011726213942900068</v>
      </c>
      <c r="G30" s="72">
        <v>9467767</v>
      </c>
      <c r="H30" s="177">
        <f t="shared" si="4"/>
        <v>0.013884050138744419</v>
      </c>
      <c r="I30" s="177">
        <f t="shared" si="5"/>
        <v>0.3408822366828692</v>
      </c>
    </row>
    <row r="31" spans="3:9" ht="12.75">
      <c r="C31" s="496" t="s">
        <v>288</v>
      </c>
      <c r="D31" s="497"/>
      <c r="E31" s="72">
        <v>6049212</v>
      </c>
      <c r="F31" s="177">
        <f t="shared" si="3"/>
        <v>0.01004615083794575</v>
      </c>
      <c r="G31" s="72">
        <v>6905219</v>
      </c>
      <c r="H31" s="177">
        <f t="shared" si="4"/>
        <v>0.010126189925777705</v>
      </c>
      <c r="I31" s="177">
        <f t="shared" si="5"/>
        <v>0.14150719134988154</v>
      </c>
    </row>
    <row r="32" spans="3:9" ht="12.75">
      <c r="C32" s="496" t="s">
        <v>188</v>
      </c>
      <c r="D32" s="497"/>
      <c r="E32" s="72">
        <v>3651037</v>
      </c>
      <c r="F32" s="177">
        <f t="shared" si="3"/>
        <v>0.006063412625796705</v>
      </c>
      <c r="G32" s="299" t="s">
        <v>275</v>
      </c>
      <c r="H32" s="300" t="s">
        <v>158</v>
      </c>
      <c r="I32" s="300" t="s">
        <v>158</v>
      </c>
    </row>
    <row r="33" spans="3:9" ht="12.75">
      <c r="C33" s="496" t="s">
        <v>189</v>
      </c>
      <c r="D33" s="497"/>
      <c r="E33" s="72">
        <v>21221350</v>
      </c>
      <c r="F33" s="177">
        <f t="shared" si="3"/>
        <v>0.03524308341067234</v>
      </c>
      <c r="G33" s="72">
        <v>36514793</v>
      </c>
      <c r="H33" s="177">
        <f t="shared" si="4"/>
        <v>0.05354728488965495</v>
      </c>
      <c r="I33" s="177">
        <f t="shared" si="5"/>
        <v>0.7206630586649765</v>
      </c>
    </row>
    <row r="34" spans="3:9" ht="12.75">
      <c r="C34" s="496" t="s">
        <v>169</v>
      </c>
      <c r="D34" s="497"/>
      <c r="E34" s="209">
        <f>SUM(E23:E33)</f>
        <v>602142263</v>
      </c>
      <c r="F34" s="177">
        <f t="shared" si="3"/>
        <v>1</v>
      </c>
      <c r="G34" s="376">
        <f>SUM(G23:G33)</f>
        <v>681916797</v>
      </c>
      <c r="H34" s="177">
        <f t="shared" si="4"/>
        <v>1</v>
      </c>
      <c r="I34" s="177">
        <f t="shared" si="5"/>
        <v>0.1324845288263714</v>
      </c>
    </row>
    <row r="35" spans="3:9" ht="12.75">
      <c r="C35" s="210" t="s">
        <v>215</v>
      </c>
      <c r="D35" s="175"/>
      <c r="E35" s="178"/>
      <c r="F35" s="178"/>
      <c r="G35" s="178"/>
      <c r="H35" s="178"/>
      <c r="I35" s="179"/>
    </row>
    <row r="37" ht="12.75">
      <c r="G37" s="298"/>
    </row>
  </sheetData>
  <sheetProtection/>
  <mergeCells count="19">
    <mergeCell ref="C20:I20"/>
    <mergeCell ref="J2:K3"/>
    <mergeCell ref="A1:K1"/>
    <mergeCell ref="D2:I2"/>
    <mergeCell ref="B2:C3"/>
    <mergeCell ref="D3:E3"/>
    <mergeCell ref="F3:G3"/>
    <mergeCell ref="H3:I3"/>
    <mergeCell ref="A2:A4"/>
    <mergeCell ref="C21:D22"/>
    <mergeCell ref="C31:D31"/>
    <mergeCell ref="C32:D32"/>
    <mergeCell ref="C33:D33"/>
    <mergeCell ref="C34:D34"/>
    <mergeCell ref="C24:D24"/>
    <mergeCell ref="C26:D26"/>
    <mergeCell ref="C27:D27"/>
    <mergeCell ref="C29:D29"/>
    <mergeCell ref="C30:D30"/>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80" r:id="rId2"/>
  <headerFooter>
    <oddFooter>&amp;C&amp;10 17</oddFooter>
  </headerFooter>
  <ignoredErrors>
    <ignoredError sqref="F34" formula="1"/>
    <ignoredError sqref="B13:I13" formulaRange="1"/>
  </ignoredErrors>
  <drawing r:id="rId1"/>
</worksheet>
</file>

<file path=xl/worksheets/sheet17.xml><?xml version="1.0" encoding="utf-8"?>
<worksheet xmlns="http://schemas.openxmlformats.org/spreadsheetml/2006/main" xmlns:r="http://schemas.openxmlformats.org/officeDocument/2006/relationships">
  <sheetPr>
    <pageSetUpPr fitToPage="1"/>
  </sheetPr>
  <dimension ref="A1:W27"/>
  <sheetViews>
    <sheetView zoomScalePageLayoutView="0" workbookViewId="0" topLeftCell="A1">
      <selection activeCell="N20" sqref="N20"/>
    </sheetView>
  </sheetViews>
  <sheetFormatPr defaultColWidth="11.00390625" defaultRowHeight="14.25"/>
  <cols>
    <col min="1" max="1" width="14.625" style="12" customWidth="1"/>
    <col min="2" max="4" width="6.625" style="12" bestFit="1" customWidth="1"/>
    <col min="5" max="5" width="10.375" style="12" bestFit="1" customWidth="1"/>
    <col min="6" max="8" width="8.00390625" style="12" bestFit="1" customWidth="1"/>
    <col min="9" max="10" width="10.375" style="12" bestFit="1" customWidth="1"/>
    <col min="11" max="11" width="0.875" style="12" customWidth="1"/>
    <col min="12" max="12" width="6.625" style="12" customWidth="1"/>
    <col min="13" max="16384" width="11.00390625" style="12" customWidth="1"/>
  </cols>
  <sheetData>
    <row r="1" spans="1:11" ht="12.75">
      <c r="A1" s="434" t="s">
        <v>430</v>
      </c>
      <c r="B1" s="434"/>
      <c r="C1" s="434"/>
      <c r="D1" s="434"/>
      <c r="E1" s="434"/>
      <c r="F1" s="434"/>
      <c r="G1" s="434"/>
      <c r="H1" s="434"/>
      <c r="I1" s="434"/>
      <c r="J1" s="434"/>
      <c r="K1" s="68"/>
    </row>
    <row r="2" spans="1:11" ht="12.75">
      <c r="A2" s="67"/>
      <c r="B2" s="67"/>
      <c r="C2" s="67"/>
      <c r="D2" s="67"/>
      <c r="E2" s="67"/>
      <c r="F2" s="67"/>
      <c r="G2" s="67"/>
      <c r="H2" s="67"/>
      <c r="I2" s="67"/>
      <c r="J2" s="67"/>
      <c r="K2" s="68"/>
    </row>
    <row r="3" spans="1:10" s="69" customFormat="1" ht="12.75">
      <c r="A3" s="454" t="s">
        <v>10</v>
      </c>
      <c r="B3" s="453" t="s">
        <v>126</v>
      </c>
      <c r="C3" s="453"/>
      <c r="D3" s="453"/>
      <c r="E3" s="453"/>
      <c r="F3" s="459" t="s">
        <v>127</v>
      </c>
      <c r="G3" s="453"/>
      <c r="H3" s="453"/>
      <c r="I3" s="453"/>
      <c r="J3" s="460"/>
    </row>
    <row r="4" spans="1:10" s="69" customFormat="1" ht="12.75">
      <c r="A4" s="461"/>
      <c r="B4" s="454">
        <v>2011</v>
      </c>
      <c r="C4" s="459" t="s">
        <v>389</v>
      </c>
      <c r="D4" s="453"/>
      <c r="E4" s="453"/>
      <c r="F4" s="454">
        <v>2011</v>
      </c>
      <c r="G4" s="459" t="str">
        <f>C4</f>
        <v>Enero-agosto</v>
      </c>
      <c r="H4" s="453"/>
      <c r="I4" s="453"/>
      <c r="J4" s="460"/>
    </row>
    <row r="5" spans="1:10" s="69" customFormat="1" ht="12.75">
      <c r="A5" s="455"/>
      <c r="B5" s="455"/>
      <c r="C5" s="85">
        <v>2011</v>
      </c>
      <c r="D5" s="85">
        <v>2012</v>
      </c>
      <c r="E5" s="85" t="s">
        <v>267</v>
      </c>
      <c r="F5" s="455"/>
      <c r="G5" s="272">
        <v>2011</v>
      </c>
      <c r="H5" s="272">
        <v>2012</v>
      </c>
      <c r="I5" s="272" t="s">
        <v>267</v>
      </c>
      <c r="J5" s="71" t="s">
        <v>270</v>
      </c>
    </row>
    <row r="6" spans="1:14" ht="12.75">
      <c r="A6" s="24" t="s">
        <v>424</v>
      </c>
      <c r="B6" s="72">
        <v>7911</v>
      </c>
      <c r="C6" s="72">
        <v>4131</v>
      </c>
      <c r="D6" s="72">
        <v>169857</v>
      </c>
      <c r="E6" s="213" t="s">
        <v>356</v>
      </c>
      <c r="F6" s="72">
        <v>106479</v>
      </c>
      <c r="G6" s="72">
        <v>22230</v>
      </c>
      <c r="H6" s="72">
        <v>738922</v>
      </c>
      <c r="I6" s="213" t="s">
        <v>357</v>
      </c>
      <c r="J6" s="213" t="s">
        <v>396</v>
      </c>
      <c r="K6" s="154"/>
      <c r="L6" s="214"/>
      <c r="M6" s="241">
        <f>+H6/D6</f>
        <v>4.3502593357942265</v>
      </c>
      <c r="N6" s="154"/>
    </row>
    <row r="7" spans="1:14" ht="12.75">
      <c r="A7" s="20" t="s">
        <v>427</v>
      </c>
      <c r="B7" s="72">
        <v>71588</v>
      </c>
      <c r="C7" s="72">
        <v>46386</v>
      </c>
      <c r="D7" s="72">
        <v>63778</v>
      </c>
      <c r="E7" s="213" t="s">
        <v>397</v>
      </c>
      <c r="F7" s="72">
        <v>363967</v>
      </c>
      <c r="G7" s="72">
        <v>225643</v>
      </c>
      <c r="H7" s="72">
        <v>501893</v>
      </c>
      <c r="I7" s="213" t="s">
        <v>398</v>
      </c>
      <c r="J7" s="213" t="s">
        <v>399</v>
      </c>
      <c r="K7" s="154"/>
      <c r="L7" s="214"/>
      <c r="M7" s="241">
        <f aca="true" t="shared" si="0" ref="M7:M18">+H7/D7</f>
        <v>7.869375019599235</v>
      </c>
      <c r="N7" s="154"/>
    </row>
    <row r="8" spans="1:14" ht="12.75">
      <c r="A8" s="20" t="s">
        <v>293</v>
      </c>
      <c r="B8" s="72">
        <v>63480</v>
      </c>
      <c r="C8" s="72">
        <v>39916</v>
      </c>
      <c r="D8" s="72">
        <v>55112</v>
      </c>
      <c r="E8" s="213" t="s">
        <v>400</v>
      </c>
      <c r="F8" s="72">
        <v>192480</v>
      </c>
      <c r="G8" s="72">
        <v>110169</v>
      </c>
      <c r="H8" s="72">
        <v>193513</v>
      </c>
      <c r="I8" s="213" t="s">
        <v>401</v>
      </c>
      <c r="J8" s="213" t="s">
        <v>402</v>
      </c>
      <c r="K8" s="154"/>
      <c r="L8" s="214"/>
      <c r="M8" s="241">
        <f t="shared" si="0"/>
        <v>3.511267963419945</v>
      </c>
      <c r="N8" s="154"/>
    </row>
    <row r="9" spans="1:14" ht="12.75">
      <c r="A9" s="20" t="s">
        <v>7</v>
      </c>
      <c r="B9" s="72">
        <v>23886</v>
      </c>
      <c r="C9" s="72">
        <v>21660</v>
      </c>
      <c r="D9" s="72">
        <v>13524</v>
      </c>
      <c r="E9" s="213" t="s">
        <v>403</v>
      </c>
      <c r="F9" s="72">
        <v>163380</v>
      </c>
      <c r="G9" s="72">
        <v>153479</v>
      </c>
      <c r="H9" s="72">
        <v>118204</v>
      </c>
      <c r="I9" s="213" t="s">
        <v>404</v>
      </c>
      <c r="J9" s="213" t="s">
        <v>405</v>
      </c>
      <c r="K9" s="154"/>
      <c r="L9" s="214"/>
      <c r="M9" s="241">
        <f t="shared" si="0"/>
        <v>8.740313516711032</v>
      </c>
      <c r="N9" s="154"/>
    </row>
    <row r="10" spans="1:14" ht="12.75">
      <c r="A10" s="20" t="s">
        <v>6</v>
      </c>
      <c r="B10" s="72">
        <v>19572</v>
      </c>
      <c r="C10" s="72">
        <v>11962</v>
      </c>
      <c r="D10" s="72">
        <v>11389</v>
      </c>
      <c r="E10" s="213" t="s">
        <v>342</v>
      </c>
      <c r="F10" s="72">
        <v>160212</v>
      </c>
      <c r="G10" s="72">
        <v>95731</v>
      </c>
      <c r="H10" s="72">
        <v>104285</v>
      </c>
      <c r="I10" s="213" t="s">
        <v>324</v>
      </c>
      <c r="J10" s="213" t="s">
        <v>406</v>
      </c>
      <c r="K10" s="154"/>
      <c r="L10" s="214"/>
      <c r="M10" s="241">
        <f t="shared" si="0"/>
        <v>9.15664237422074</v>
      </c>
      <c r="N10" s="154"/>
    </row>
    <row r="11" spans="1:14" ht="12.75">
      <c r="A11" s="20" t="s">
        <v>269</v>
      </c>
      <c r="B11" s="72">
        <v>10621</v>
      </c>
      <c r="C11" s="72">
        <v>7160</v>
      </c>
      <c r="D11" s="72">
        <v>15212</v>
      </c>
      <c r="E11" s="213" t="s">
        <v>407</v>
      </c>
      <c r="F11" s="72">
        <v>51276</v>
      </c>
      <c r="G11" s="72">
        <v>34338</v>
      </c>
      <c r="H11" s="72">
        <v>57923</v>
      </c>
      <c r="I11" s="213" t="s">
        <v>408</v>
      </c>
      <c r="J11" s="213" t="s">
        <v>274</v>
      </c>
      <c r="K11" s="154"/>
      <c r="L11" s="214"/>
      <c r="M11" s="241">
        <f t="shared" si="0"/>
        <v>3.80771759137523</v>
      </c>
      <c r="N11" s="154"/>
    </row>
    <row r="12" spans="1:14" ht="12.75">
      <c r="A12" s="20" t="s">
        <v>3</v>
      </c>
      <c r="B12" s="72">
        <v>13826</v>
      </c>
      <c r="C12" s="72">
        <v>11276</v>
      </c>
      <c r="D12" s="72">
        <v>8622</v>
      </c>
      <c r="E12" s="213" t="s">
        <v>409</v>
      </c>
      <c r="F12" s="72">
        <v>83755</v>
      </c>
      <c r="G12" s="72">
        <v>62635</v>
      </c>
      <c r="H12" s="72">
        <v>57772</v>
      </c>
      <c r="I12" s="213" t="s">
        <v>410</v>
      </c>
      <c r="J12" s="213" t="s">
        <v>274</v>
      </c>
      <c r="K12" s="154"/>
      <c r="L12" s="214"/>
      <c r="M12" s="241">
        <f t="shared" si="0"/>
        <v>6.700533518905126</v>
      </c>
      <c r="N12" s="154"/>
    </row>
    <row r="13" spans="1:14" ht="12.75">
      <c r="A13" s="20" t="s">
        <v>4</v>
      </c>
      <c r="B13" s="72">
        <v>12098</v>
      </c>
      <c r="C13" s="72">
        <v>5434</v>
      </c>
      <c r="D13" s="72">
        <v>18503</v>
      </c>
      <c r="E13" s="213" t="s">
        <v>411</v>
      </c>
      <c r="F13" s="72">
        <v>68891</v>
      </c>
      <c r="G13" s="72">
        <v>30225</v>
      </c>
      <c r="H13" s="72">
        <v>54534</v>
      </c>
      <c r="I13" s="213" t="s">
        <v>412</v>
      </c>
      <c r="J13" s="213" t="s">
        <v>290</v>
      </c>
      <c r="K13" s="154"/>
      <c r="L13" s="214"/>
      <c r="M13" s="241">
        <f t="shared" si="0"/>
        <v>2.947305842295844</v>
      </c>
      <c r="N13" s="154"/>
    </row>
    <row r="14" spans="1:14" ht="12.75">
      <c r="A14" s="20" t="s">
        <v>325</v>
      </c>
      <c r="B14" s="72">
        <v>0</v>
      </c>
      <c r="C14" s="72">
        <v>0</v>
      </c>
      <c r="D14" s="72">
        <v>24000</v>
      </c>
      <c r="E14" s="213"/>
      <c r="F14" s="72">
        <v>0</v>
      </c>
      <c r="G14" s="72">
        <v>0</v>
      </c>
      <c r="H14" s="72">
        <v>41028</v>
      </c>
      <c r="I14" s="213"/>
      <c r="J14" s="213" t="s">
        <v>413</v>
      </c>
      <c r="K14" s="154"/>
      <c r="L14" s="214"/>
      <c r="M14" s="241">
        <f t="shared" si="0"/>
        <v>1.7095</v>
      </c>
      <c r="N14" s="154"/>
    </row>
    <row r="15" spans="1:14" ht="12.75">
      <c r="A15" s="20" t="s">
        <v>343</v>
      </c>
      <c r="B15" s="72">
        <v>18058</v>
      </c>
      <c r="C15" s="72">
        <v>8725</v>
      </c>
      <c r="D15" s="72">
        <v>10391</v>
      </c>
      <c r="E15" s="213" t="s">
        <v>414</v>
      </c>
      <c r="F15" s="72">
        <v>54617</v>
      </c>
      <c r="G15" s="72">
        <v>26745</v>
      </c>
      <c r="H15" s="72">
        <v>35452</v>
      </c>
      <c r="I15" s="213" t="s">
        <v>415</v>
      </c>
      <c r="J15" s="213" t="s">
        <v>358</v>
      </c>
      <c r="K15" s="154"/>
      <c r="L15" s="214"/>
      <c r="M15" s="241">
        <f t="shared" si="0"/>
        <v>3.4117986719276296</v>
      </c>
      <c r="N15" s="154"/>
    </row>
    <row r="16" spans="1:23" ht="12.75">
      <c r="A16" s="20" t="s">
        <v>428</v>
      </c>
      <c r="B16" s="72">
        <v>241040</v>
      </c>
      <c r="C16" s="72">
        <v>156650</v>
      </c>
      <c r="D16" s="72">
        <v>390388</v>
      </c>
      <c r="E16" s="213" t="s">
        <v>416</v>
      </c>
      <c r="F16" s="72">
        <v>1245057</v>
      </c>
      <c r="G16" s="72">
        <v>761195</v>
      </c>
      <c r="H16" s="72">
        <v>1903526</v>
      </c>
      <c r="I16" s="213" t="s">
        <v>417</v>
      </c>
      <c r="J16" s="213" t="s">
        <v>418</v>
      </c>
      <c r="K16" s="154"/>
      <c r="L16" s="214"/>
      <c r="M16" s="241">
        <f t="shared" si="0"/>
        <v>4.875984917569188</v>
      </c>
      <c r="N16" s="154"/>
      <c r="Q16" s="155"/>
      <c r="R16" s="373"/>
      <c r="S16" s="155"/>
      <c r="T16" s="373"/>
      <c r="U16" s="373"/>
      <c r="V16" s="373"/>
      <c r="W16" s="155"/>
    </row>
    <row r="17" spans="1:23" ht="12.75">
      <c r="A17" s="20" t="s">
        <v>167</v>
      </c>
      <c r="B17" s="72">
        <v>86619</v>
      </c>
      <c r="C17" s="72">
        <v>42717</v>
      </c>
      <c r="D17" s="72">
        <v>31677</v>
      </c>
      <c r="E17" s="213" t="s">
        <v>419</v>
      </c>
      <c r="F17" s="72">
        <v>470175</v>
      </c>
      <c r="G17" s="72">
        <v>225879</v>
      </c>
      <c r="H17" s="72">
        <v>170505</v>
      </c>
      <c r="I17" s="213" t="s">
        <v>420</v>
      </c>
      <c r="J17" s="213" t="s">
        <v>421</v>
      </c>
      <c r="K17" s="154"/>
      <c r="L17" s="214"/>
      <c r="M17" s="241">
        <f t="shared" si="0"/>
        <v>5.382611989771759</v>
      </c>
      <c r="Q17" s="155"/>
      <c r="R17" s="373"/>
      <c r="S17" s="155"/>
      <c r="T17" s="155"/>
      <c r="U17" s="373"/>
      <c r="V17" s="373"/>
      <c r="W17" s="155"/>
    </row>
    <row r="18" spans="1:23" ht="12.75">
      <c r="A18" s="20" t="s">
        <v>9</v>
      </c>
      <c r="B18" s="72">
        <v>327659</v>
      </c>
      <c r="C18" s="72">
        <v>199367</v>
      </c>
      <c r="D18" s="72">
        <v>422065</v>
      </c>
      <c r="E18" s="213" t="s">
        <v>422</v>
      </c>
      <c r="F18" s="72">
        <v>1715232</v>
      </c>
      <c r="G18" s="72">
        <v>987074</v>
      </c>
      <c r="H18" s="72">
        <v>2074031</v>
      </c>
      <c r="I18" s="213" t="s">
        <v>423</v>
      </c>
      <c r="J18" s="213" t="s">
        <v>268</v>
      </c>
      <c r="K18" s="154"/>
      <c r="L18" s="214"/>
      <c r="M18" s="241">
        <f t="shared" si="0"/>
        <v>4.91400850579887</v>
      </c>
      <c r="Q18" s="375"/>
      <c r="R18" s="375"/>
      <c r="S18" s="375"/>
      <c r="T18" s="375"/>
      <c r="U18" s="375"/>
      <c r="V18" s="375"/>
      <c r="W18" s="375"/>
    </row>
    <row r="19" spans="1:17" s="113" customFormat="1" ht="12.75">
      <c r="A19" s="244" t="s">
        <v>200</v>
      </c>
      <c r="B19" s="116"/>
      <c r="C19" s="116"/>
      <c r="D19" s="116"/>
      <c r="E19" s="116"/>
      <c r="F19" s="116"/>
      <c r="G19" s="116"/>
      <c r="H19" s="116"/>
      <c r="I19" s="116"/>
      <c r="J19" s="116"/>
      <c r="K19" s="116"/>
      <c r="L19" s="112"/>
      <c r="M19" s="112"/>
      <c r="N19" s="112"/>
      <c r="Q19" s="112"/>
    </row>
    <row r="20" spans="1:10" ht="79.5" customHeight="1">
      <c r="A20" s="506" t="s">
        <v>431</v>
      </c>
      <c r="B20" s="506"/>
      <c r="C20" s="506"/>
      <c r="D20" s="506"/>
      <c r="E20" s="506"/>
      <c r="F20" s="506"/>
      <c r="G20" s="506"/>
      <c r="H20" s="506"/>
      <c r="I20" s="506"/>
      <c r="J20" s="506"/>
    </row>
    <row r="21" ht="12.75">
      <c r="H21" s="374"/>
    </row>
    <row r="25" spans="2:8" ht="12.75">
      <c r="B25" s="155"/>
      <c r="C25" s="155"/>
      <c r="D25" s="155"/>
      <c r="E25" s="155"/>
      <c r="F25" s="155"/>
      <c r="G25" s="155"/>
      <c r="H25" s="155"/>
    </row>
    <row r="26" spans="1:9" ht="12.75">
      <c r="A26" s="373"/>
      <c r="B26" s="373"/>
      <c r="C26" s="373"/>
      <c r="D26" s="373"/>
      <c r="E26" s="373"/>
      <c r="F26" s="373"/>
      <c r="G26" s="373"/>
      <c r="H26" s="373"/>
      <c r="I26" s="373"/>
    </row>
    <row r="27" spans="2:6" ht="12.75">
      <c r="B27" s="155"/>
      <c r="F27" s="155"/>
    </row>
  </sheetData>
  <sheetProtection/>
  <mergeCells count="9">
    <mergeCell ref="A1:J1"/>
    <mergeCell ref="B4:B5"/>
    <mergeCell ref="C4:E4"/>
    <mergeCell ref="A20:J20"/>
    <mergeCell ref="F4:F5"/>
    <mergeCell ref="G4:J4"/>
    <mergeCell ref="A3:A5"/>
    <mergeCell ref="B3:E3"/>
    <mergeCell ref="F3:J3"/>
  </mergeCells>
  <printOptions horizontalCentered="1"/>
  <pageMargins left="0.7086614173228347" right="0.7086614173228347" top="1.299212598425197" bottom="0.7480314960629921" header="0.31496062992125984" footer="0.31496062992125984"/>
  <pageSetup fitToHeight="1" fitToWidth="1" orientation="landscape" r:id="rId1"/>
  <headerFooter>
    <oddFooter>&amp;C&amp;10 18</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BB48"/>
  <sheetViews>
    <sheetView zoomScale="80" zoomScaleNormal="80" zoomScalePageLayoutView="0" workbookViewId="0" topLeftCell="C1">
      <selection activeCell="AM10" sqref="AM10"/>
    </sheetView>
  </sheetViews>
  <sheetFormatPr defaultColWidth="11.00390625" defaultRowHeight="14.25"/>
  <cols>
    <col min="1" max="1" width="8.875" style="12" bestFit="1" customWidth="1"/>
    <col min="2" max="2" width="40.375" style="12" customWidth="1"/>
    <col min="3" max="4" width="9.50390625" style="12" bestFit="1" customWidth="1"/>
    <col min="5" max="16" width="11.00390625" style="12" hidden="1" customWidth="1"/>
    <col min="17" max="17" width="11.00390625" style="319" customWidth="1"/>
    <col min="18" max="30" width="8.625" style="12" bestFit="1" customWidth="1"/>
    <col min="31" max="31" width="8.625" style="290" bestFit="1" customWidth="1"/>
    <col min="32" max="32" width="8.625" style="12" bestFit="1" customWidth="1"/>
    <col min="33" max="34" width="8.625" style="318" bestFit="1" customWidth="1"/>
    <col min="35" max="35" width="9.625" style="292" bestFit="1" customWidth="1"/>
    <col min="36" max="36" width="10.50390625" style="12" customWidth="1"/>
    <col min="37" max="16384" width="11.00390625" style="12" customWidth="1"/>
  </cols>
  <sheetData>
    <row r="1" spans="1:29" ht="12.75">
      <c r="A1" s="245" t="s">
        <v>216</v>
      </c>
      <c r="B1" s="246"/>
      <c r="C1" s="246"/>
      <c r="D1" s="246"/>
      <c r="E1" s="246"/>
      <c r="F1" s="246"/>
      <c r="G1" s="246"/>
      <c r="H1" s="246"/>
      <c r="I1" s="246"/>
      <c r="J1" s="246"/>
      <c r="K1" s="246"/>
      <c r="L1" s="246"/>
      <c r="M1" s="246"/>
      <c r="N1" s="246"/>
      <c r="O1" s="246"/>
      <c r="P1" s="246"/>
      <c r="Q1" s="246"/>
      <c r="R1" s="246"/>
      <c r="S1" s="246"/>
      <c r="T1" s="246"/>
      <c r="U1" s="231"/>
      <c r="V1" s="231"/>
      <c r="W1" s="231"/>
      <c r="X1" s="231"/>
      <c r="Y1" s="231"/>
      <c r="Z1" s="231"/>
      <c r="AA1" s="231"/>
      <c r="AB1" s="231"/>
      <c r="AC1" s="232"/>
    </row>
    <row r="2" spans="1:37" ht="12.75">
      <c r="A2" s="510" t="s">
        <v>80</v>
      </c>
      <c r="B2" s="510" t="s">
        <v>81</v>
      </c>
      <c r="C2" s="170">
        <v>2009</v>
      </c>
      <c r="D2" s="170">
        <v>2010</v>
      </c>
      <c r="E2" s="171">
        <v>40179</v>
      </c>
      <c r="F2" s="171">
        <v>40210</v>
      </c>
      <c r="G2" s="171">
        <v>40238</v>
      </c>
      <c r="H2" s="171">
        <v>40269</v>
      </c>
      <c r="I2" s="171">
        <v>40299</v>
      </c>
      <c r="J2" s="171">
        <v>40330</v>
      </c>
      <c r="K2" s="171">
        <v>40360</v>
      </c>
      <c r="L2" s="171">
        <v>40391</v>
      </c>
      <c r="M2" s="171">
        <v>40422</v>
      </c>
      <c r="N2" s="171">
        <v>40452</v>
      </c>
      <c r="O2" s="171">
        <v>40483</v>
      </c>
      <c r="P2" s="171">
        <v>40513</v>
      </c>
      <c r="Q2" s="170">
        <v>2011</v>
      </c>
      <c r="R2" s="172">
        <v>40544</v>
      </c>
      <c r="S2" s="172">
        <v>40575</v>
      </c>
      <c r="T2" s="172">
        <v>40603</v>
      </c>
      <c r="U2" s="172">
        <v>40634</v>
      </c>
      <c r="V2" s="172">
        <v>40664</v>
      </c>
      <c r="W2" s="172">
        <v>40695</v>
      </c>
      <c r="X2" s="172">
        <v>40725</v>
      </c>
      <c r="Y2" s="172">
        <v>40756</v>
      </c>
      <c r="Z2" s="172">
        <v>40787</v>
      </c>
      <c r="AA2" s="172">
        <v>40817</v>
      </c>
      <c r="AB2" s="172">
        <v>40848</v>
      </c>
      <c r="AC2" s="172">
        <v>40878</v>
      </c>
      <c r="AD2" s="172">
        <v>40909</v>
      </c>
      <c r="AE2" s="172">
        <v>40940</v>
      </c>
      <c r="AF2" s="172">
        <v>40969</v>
      </c>
      <c r="AG2" s="172">
        <v>41000</v>
      </c>
      <c r="AH2" s="172">
        <v>41030</v>
      </c>
      <c r="AI2" s="172">
        <v>41061</v>
      </c>
      <c r="AJ2" s="172">
        <v>41091</v>
      </c>
      <c r="AK2" s="172">
        <v>41122</v>
      </c>
    </row>
    <row r="3" spans="1:35" ht="14.25" customHeight="1">
      <c r="A3" s="510"/>
      <c r="B3" s="510"/>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8"/>
      <c r="AF3" s="75"/>
      <c r="AG3" s="75"/>
      <c r="AH3" s="75"/>
      <c r="AI3" s="291"/>
    </row>
    <row r="4" spans="1:35" s="353" customFormat="1" ht="14.25" customHeight="1">
      <c r="A4" s="511" t="s">
        <v>337</v>
      </c>
      <c r="B4" s="512"/>
      <c r="C4" s="512"/>
      <c r="D4" s="512"/>
      <c r="E4" s="512"/>
      <c r="F4" s="512"/>
      <c r="G4" s="512"/>
      <c r="H4" s="512"/>
      <c r="I4" s="512"/>
      <c r="J4" s="512"/>
      <c r="K4" s="512"/>
      <c r="L4" s="512"/>
      <c r="M4" s="512"/>
      <c r="N4" s="512"/>
      <c r="O4" s="512"/>
      <c r="P4" s="512"/>
      <c r="Q4" s="512"/>
      <c r="R4" s="512"/>
      <c r="S4" s="512"/>
      <c r="T4" s="512"/>
      <c r="U4" s="512"/>
      <c r="V4" s="512"/>
      <c r="W4" s="512"/>
      <c r="X4" s="512"/>
      <c r="Y4" s="512"/>
      <c r="Z4" s="512"/>
      <c r="AA4" s="512"/>
      <c r="AB4" s="512"/>
      <c r="AC4" s="512"/>
      <c r="AD4" s="512"/>
      <c r="AE4" s="512"/>
      <c r="AF4" s="512"/>
      <c r="AG4" s="512"/>
      <c r="AH4" s="512"/>
      <c r="AI4" s="354"/>
    </row>
    <row r="5" spans="1:51" ht="12.75">
      <c r="A5" s="21">
        <v>22082010</v>
      </c>
      <c r="B5" s="21" t="s">
        <v>70</v>
      </c>
      <c r="C5" s="118">
        <v>76660</v>
      </c>
      <c r="D5" s="118">
        <v>80887</v>
      </c>
      <c r="E5" s="118">
        <v>6905</v>
      </c>
      <c r="F5" s="118">
        <v>3218</v>
      </c>
      <c r="G5" s="118">
        <v>10532</v>
      </c>
      <c r="H5" s="118">
        <v>2208</v>
      </c>
      <c r="I5" s="118">
        <v>4465</v>
      </c>
      <c r="J5" s="118">
        <v>11359</v>
      </c>
      <c r="K5" s="118">
        <v>2370</v>
      </c>
      <c r="L5" s="21">
        <v>92</v>
      </c>
      <c r="M5" s="118">
        <v>5281</v>
      </c>
      <c r="N5" s="118">
        <v>23055</v>
      </c>
      <c r="O5" s="118">
        <v>7975</v>
      </c>
      <c r="P5" s="118">
        <v>3426</v>
      </c>
      <c r="Q5" s="118">
        <v>130310</v>
      </c>
      <c r="R5" s="118">
        <v>15756</v>
      </c>
      <c r="S5" s="118">
        <v>8550</v>
      </c>
      <c r="T5" s="118">
        <v>6990</v>
      </c>
      <c r="U5" s="118">
        <v>10349</v>
      </c>
      <c r="V5" s="118">
        <v>14818</v>
      </c>
      <c r="W5" s="118">
        <v>14287</v>
      </c>
      <c r="X5" s="118">
        <v>168</v>
      </c>
      <c r="Y5" s="118">
        <v>9504</v>
      </c>
      <c r="Z5" s="118">
        <v>10623</v>
      </c>
      <c r="AA5" s="118">
        <v>20992</v>
      </c>
      <c r="AB5" s="118">
        <v>3424</v>
      </c>
      <c r="AC5" s="118">
        <v>14849</v>
      </c>
      <c r="AD5" s="118">
        <v>19790</v>
      </c>
      <c r="AE5" s="118">
        <v>18365</v>
      </c>
      <c r="AF5" s="118">
        <v>32538</v>
      </c>
      <c r="AG5" s="416">
        <v>3958</v>
      </c>
      <c r="AH5" s="416">
        <v>10436</v>
      </c>
      <c r="AI5" s="416">
        <v>8774</v>
      </c>
      <c r="AJ5" s="416">
        <v>17932</v>
      </c>
      <c r="AK5" s="416">
        <v>10165</v>
      </c>
      <c r="AL5" s="390" t="s">
        <v>70</v>
      </c>
      <c r="AM5" s="155"/>
      <c r="AN5" s="155"/>
      <c r="AO5" s="155"/>
      <c r="AP5" s="155"/>
      <c r="AQ5" s="155"/>
      <c r="AR5" s="155"/>
      <c r="AS5" s="155"/>
      <c r="AT5" s="155"/>
      <c r="AU5" s="155"/>
      <c r="AV5" s="155"/>
      <c r="AW5" s="155"/>
      <c r="AX5" s="155"/>
      <c r="AY5" s="155"/>
    </row>
    <row r="6" spans="1:51" ht="12.75">
      <c r="A6" s="110">
        <v>22085010</v>
      </c>
      <c r="B6" s="110" t="s">
        <v>71</v>
      </c>
      <c r="C6" s="119">
        <v>104421</v>
      </c>
      <c r="D6" s="119">
        <v>122347</v>
      </c>
      <c r="E6" s="119">
        <v>6629</v>
      </c>
      <c r="F6" s="119">
        <v>27144</v>
      </c>
      <c r="G6" s="119">
        <v>3874</v>
      </c>
      <c r="H6" s="119">
        <v>3709</v>
      </c>
      <c r="I6" s="119">
        <v>3342</v>
      </c>
      <c r="J6" s="119">
        <v>5408</v>
      </c>
      <c r="K6" s="119">
        <v>4770</v>
      </c>
      <c r="L6" s="119">
        <v>9594</v>
      </c>
      <c r="M6" s="119">
        <v>22006</v>
      </c>
      <c r="N6" s="119">
        <v>7419</v>
      </c>
      <c r="O6" s="119">
        <v>9468</v>
      </c>
      <c r="P6" s="119">
        <v>18981</v>
      </c>
      <c r="Q6" s="119">
        <v>111404</v>
      </c>
      <c r="R6" s="119">
        <v>2619</v>
      </c>
      <c r="S6" s="110">
        <v>0</v>
      </c>
      <c r="T6" s="110">
        <v>18395</v>
      </c>
      <c r="U6" s="110">
        <v>6642</v>
      </c>
      <c r="V6" s="110">
        <v>3811</v>
      </c>
      <c r="W6" s="110">
        <v>3223</v>
      </c>
      <c r="X6" s="110">
        <v>9409</v>
      </c>
      <c r="Y6" s="119">
        <v>15613</v>
      </c>
      <c r="Z6" s="119">
        <v>1212</v>
      </c>
      <c r="AA6" s="119">
        <v>10834</v>
      </c>
      <c r="AB6" s="119">
        <v>22393</v>
      </c>
      <c r="AC6" s="119">
        <v>17253</v>
      </c>
      <c r="AD6" s="119">
        <v>14077</v>
      </c>
      <c r="AE6" s="119">
        <v>972</v>
      </c>
      <c r="AF6" s="119">
        <v>3960</v>
      </c>
      <c r="AG6" s="417">
        <v>4302</v>
      </c>
      <c r="AH6" s="417">
        <v>4872</v>
      </c>
      <c r="AI6" s="417">
        <v>5885</v>
      </c>
      <c r="AJ6" s="417">
        <v>2385</v>
      </c>
      <c r="AK6" s="417">
        <v>15936</v>
      </c>
      <c r="AL6" s="390" t="s">
        <v>71</v>
      </c>
      <c r="AM6" s="405"/>
      <c r="AN6" s="405"/>
      <c r="AO6" s="405"/>
      <c r="AP6" s="155"/>
      <c r="AQ6" s="155"/>
      <c r="AR6" s="155"/>
      <c r="AS6" s="155"/>
      <c r="AT6" s="155"/>
      <c r="AU6" s="155"/>
      <c r="AV6" s="155"/>
      <c r="AW6" s="155"/>
      <c r="AX6" s="155"/>
      <c r="AY6" s="155"/>
    </row>
    <row r="7" spans="1:51" ht="12.75">
      <c r="A7" s="110">
        <v>22085020</v>
      </c>
      <c r="B7" s="110" t="s">
        <v>72</v>
      </c>
      <c r="C7" s="119">
        <v>1570</v>
      </c>
      <c r="D7" s="110">
        <v>0</v>
      </c>
      <c r="E7" s="110"/>
      <c r="F7" s="110"/>
      <c r="G7" s="110"/>
      <c r="H7" s="110"/>
      <c r="I7" s="110"/>
      <c r="J7" s="110"/>
      <c r="K7" s="110"/>
      <c r="L7" s="110"/>
      <c r="M7" s="110"/>
      <c r="N7" s="110"/>
      <c r="O7" s="110"/>
      <c r="P7" s="110"/>
      <c r="Q7" s="110">
        <v>1015</v>
      </c>
      <c r="R7" s="110"/>
      <c r="S7" s="110"/>
      <c r="T7" s="110"/>
      <c r="U7" s="110">
        <v>0</v>
      </c>
      <c r="V7" s="110">
        <v>0</v>
      </c>
      <c r="W7" s="110">
        <v>0</v>
      </c>
      <c r="X7" s="110">
        <v>556</v>
      </c>
      <c r="Y7" s="119">
        <v>0</v>
      </c>
      <c r="Z7" s="119">
        <v>459</v>
      </c>
      <c r="AA7" s="119">
        <v>0</v>
      </c>
      <c r="AB7" s="119">
        <v>0</v>
      </c>
      <c r="AC7" s="119"/>
      <c r="AD7" s="119"/>
      <c r="AE7" s="119"/>
      <c r="AF7" s="119">
        <v>0</v>
      </c>
      <c r="AG7" s="417">
        <v>0</v>
      </c>
      <c r="AH7" s="417">
        <v>288</v>
      </c>
      <c r="AI7" s="417">
        <v>1584</v>
      </c>
      <c r="AJ7" s="417">
        <v>372</v>
      </c>
      <c r="AK7" s="417">
        <v>240</v>
      </c>
      <c r="AL7" s="155"/>
      <c r="AM7" s="155"/>
      <c r="AN7" s="155"/>
      <c r="AO7" s="155"/>
      <c r="AP7" s="155"/>
      <c r="AQ7" s="155"/>
      <c r="AR7" s="155"/>
      <c r="AS7" s="155"/>
      <c r="AT7" s="155"/>
      <c r="AU7" s="405"/>
      <c r="AV7" s="405"/>
      <c r="AW7" s="155"/>
      <c r="AX7" s="405"/>
      <c r="AY7" s="405"/>
    </row>
    <row r="8" spans="1:51" ht="12.75">
      <c r="A8" s="110">
        <v>22087000</v>
      </c>
      <c r="B8" s="110" t="s">
        <v>73</v>
      </c>
      <c r="C8" s="119">
        <v>975288</v>
      </c>
      <c r="D8" s="119">
        <v>1440167</v>
      </c>
      <c r="E8" s="119">
        <v>39476</v>
      </c>
      <c r="F8" s="119">
        <v>35331</v>
      </c>
      <c r="G8" s="119">
        <v>70678</v>
      </c>
      <c r="H8" s="119">
        <v>193416</v>
      </c>
      <c r="I8" s="119">
        <v>137454</v>
      </c>
      <c r="J8" s="119">
        <v>30045</v>
      </c>
      <c r="K8" s="119">
        <v>135852</v>
      </c>
      <c r="L8" s="119">
        <v>139676</v>
      </c>
      <c r="M8" s="119">
        <v>96926</v>
      </c>
      <c r="N8" s="119">
        <v>306660</v>
      </c>
      <c r="O8" s="119">
        <v>197938</v>
      </c>
      <c r="P8" s="119">
        <v>56711</v>
      </c>
      <c r="Q8" s="119">
        <v>1215746.8</v>
      </c>
      <c r="R8" s="119">
        <v>84814</v>
      </c>
      <c r="S8" s="119">
        <v>31779</v>
      </c>
      <c r="T8" s="119">
        <v>178620</v>
      </c>
      <c r="U8" s="119">
        <v>121814</v>
      </c>
      <c r="V8" s="119">
        <v>131398</v>
      </c>
      <c r="W8" s="119">
        <v>98795</v>
      </c>
      <c r="X8" s="119">
        <v>71153</v>
      </c>
      <c r="Y8" s="119">
        <v>128340</v>
      </c>
      <c r="Z8" s="119">
        <v>62264</v>
      </c>
      <c r="AA8" s="119">
        <v>123019</v>
      </c>
      <c r="AB8" s="119">
        <v>102147</v>
      </c>
      <c r="AC8" s="119">
        <v>81603.8</v>
      </c>
      <c r="AD8" s="119">
        <v>80244</v>
      </c>
      <c r="AE8" s="119">
        <v>70634</v>
      </c>
      <c r="AF8" s="119">
        <v>44190</v>
      </c>
      <c r="AG8" s="417">
        <v>72915</v>
      </c>
      <c r="AH8" s="417">
        <v>51849</v>
      </c>
      <c r="AI8" s="417">
        <v>84004</v>
      </c>
      <c r="AJ8" s="417">
        <v>62450</v>
      </c>
      <c r="AK8" s="417">
        <v>52794</v>
      </c>
      <c r="AL8" s="155"/>
      <c r="AM8" s="405"/>
      <c r="AN8" s="155"/>
      <c r="AO8" s="155"/>
      <c r="AP8" s="155"/>
      <c r="AQ8" s="155"/>
      <c r="AR8" s="155"/>
      <c r="AS8" s="155"/>
      <c r="AT8" s="155"/>
      <c r="AU8" s="155"/>
      <c r="AV8" s="155"/>
      <c r="AW8" s="155"/>
      <c r="AX8" s="155"/>
      <c r="AY8" s="155"/>
    </row>
    <row r="9" spans="1:51" ht="12.75">
      <c r="A9" s="110">
        <v>22082090</v>
      </c>
      <c r="B9" s="110" t="s">
        <v>74</v>
      </c>
      <c r="C9" s="119">
        <v>8097</v>
      </c>
      <c r="D9" s="119">
        <v>1807</v>
      </c>
      <c r="E9" s="110">
        <v>0</v>
      </c>
      <c r="F9" s="110">
        <v>921</v>
      </c>
      <c r="G9" s="110">
        <v>42</v>
      </c>
      <c r="H9" s="110">
        <v>87</v>
      </c>
      <c r="I9" s="110">
        <v>2</v>
      </c>
      <c r="J9" s="110">
        <v>0</v>
      </c>
      <c r="K9" s="110">
        <v>424</v>
      </c>
      <c r="L9" s="110">
        <v>132</v>
      </c>
      <c r="M9" s="110">
        <v>100</v>
      </c>
      <c r="N9" s="110">
        <v>0</v>
      </c>
      <c r="O9" s="110">
        <v>97</v>
      </c>
      <c r="P9" s="110">
        <v>0</v>
      </c>
      <c r="Q9" s="110">
        <v>3536.6</v>
      </c>
      <c r="R9" s="110">
        <v>216</v>
      </c>
      <c r="S9" s="110">
        <v>0</v>
      </c>
      <c r="T9" s="110">
        <v>88</v>
      </c>
      <c r="U9" s="110">
        <v>0</v>
      </c>
      <c r="V9" s="110">
        <v>1</v>
      </c>
      <c r="W9" s="110">
        <v>1362</v>
      </c>
      <c r="X9" s="110">
        <v>0</v>
      </c>
      <c r="Y9" s="119">
        <v>60</v>
      </c>
      <c r="Z9" s="119">
        <v>631</v>
      </c>
      <c r="AA9" s="119">
        <v>182</v>
      </c>
      <c r="AB9" s="119">
        <v>282</v>
      </c>
      <c r="AC9" s="119">
        <v>714.6</v>
      </c>
      <c r="AD9" s="119">
        <v>46</v>
      </c>
      <c r="AE9" s="119">
        <v>0</v>
      </c>
      <c r="AF9" s="119">
        <v>168</v>
      </c>
      <c r="AG9" s="417">
        <v>168</v>
      </c>
      <c r="AH9" s="417">
        <v>768</v>
      </c>
      <c r="AI9" s="417">
        <v>300</v>
      </c>
      <c r="AJ9" s="417">
        <v>302</v>
      </c>
      <c r="AK9" s="417">
        <v>0</v>
      </c>
      <c r="AL9" s="155"/>
      <c r="AM9" s="155"/>
      <c r="AN9" s="155"/>
      <c r="AO9" s="405"/>
      <c r="AP9" s="155"/>
      <c r="AQ9" s="155"/>
      <c r="AR9" s="155"/>
      <c r="AS9" s="155"/>
      <c r="AT9" s="405"/>
      <c r="AU9" s="155"/>
      <c r="AV9" s="155"/>
      <c r="AW9" s="155"/>
      <c r="AX9" s="155"/>
      <c r="AY9" s="405"/>
    </row>
    <row r="10" spans="1:51" ht="12.75" customHeight="1">
      <c r="A10" s="110">
        <v>22089090</v>
      </c>
      <c r="B10" s="110" t="s">
        <v>75</v>
      </c>
      <c r="C10" s="119">
        <v>498774</v>
      </c>
      <c r="D10" s="119">
        <v>452505</v>
      </c>
      <c r="E10" s="119">
        <v>84607</v>
      </c>
      <c r="F10" s="119">
        <v>48116</v>
      </c>
      <c r="G10" s="110">
        <v>678</v>
      </c>
      <c r="H10" s="119">
        <v>75618</v>
      </c>
      <c r="I10" s="119">
        <v>11648</v>
      </c>
      <c r="J10" s="119">
        <v>7153</v>
      </c>
      <c r="K10" s="119">
        <v>55371</v>
      </c>
      <c r="L10" s="119">
        <v>16305</v>
      </c>
      <c r="M10" s="119">
        <v>11610</v>
      </c>
      <c r="N10" s="119">
        <v>35659</v>
      </c>
      <c r="O10" s="119">
        <v>49170</v>
      </c>
      <c r="P10" s="119">
        <v>56565</v>
      </c>
      <c r="Q10" s="119">
        <v>264185</v>
      </c>
      <c r="R10" s="119">
        <v>14823</v>
      </c>
      <c r="S10" s="119">
        <v>22746</v>
      </c>
      <c r="T10" s="119">
        <v>33571</v>
      </c>
      <c r="U10" s="119">
        <v>124</v>
      </c>
      <c r="V10" s="119">
        <v>23136</v>
      </c>
      <c r="W10" s="119">
        <v>69298</v>
      </c>
      <c r="X10" s="119">
        <v>21135</v>
      </c>
      <c r="Y10" s="119">
        <v>32729</v>
      </c>
      <c r="Z10" s="119">
        <v>48</v>
      </c>
      <c r="AA10" s="119">
        <v>22890</v>
      </c>
      <c r="AB10" s="119">
        <v>7896</v>
      </c>
      <c r="AC10" s="119">
        <v>15789</v>
      </c>
      <c r="AD10" s="155">
        <v>16302</v>
      </c>
      <c r="AE10" s="155">
        <v>60842</v>
      </c>
      <c r="AF10" s="155">
        <v>29086</v>
      </c>
      <c r="AG10" s="74">
        <v>26450</v>
      </c>
      <c r="AH10" s="74">
        <v>42565</v>
      </c>
      <c r="AI10" s="74">
        <v>15570</v>
      </c>
      <c r="AJ10" s="74">
        <v>8882</v>
      </c>
      <c r="AK10" s="417">
        <v>32542</v>
      </c>
      <c r="AL10" s="155"/>
      <c r="AM10" s="155"/>
      <c r="AN10" s="155"/>
      <c r="AO10" s="155"/>
      <c r="AP10" s="155"/>
      <c r="AQ10" s="155"/>
      <c r="AR10" s="155"/>
      <c r="AS10" s="155"/>
      <c r="AT10" s="155"/>
      <c r="AU10" s="155"/>
      <c r="AV10" s="155"/>
      <c r="AW10" s="155"/>
      <c r="AX10" s="155"/>
      <c r="AY10" s="155"/>
    </row>
    <row r="11" spans="1:51" ht="12.75">
      <c r="A11" s="110">
        <v>22084000</v>
      </c>
      <c r="B11" s="110" t="s">
        <v>76</v>
      </c>
      <c r="C11" s="119">
        <v>13311316</v>
      </c>
      <c r="D11" s="119">
        <v>15640457</v>
      </c>
      <c r="E11" s="119">
        <v>826596</v>
      </c>
      <c r="F11" s="119">
        <v>958564</v>
      </c>
      <c r="G11" s="119">
        <v>714401</v>
      </c>
      <c r="H11" s="119">
        <v>1002756</v>
      </c>
      <c r="I11" s="119">
        <v>1584833</v>
      </c>
      <c r="J11" s="119">
        <v>1126596</v>
      </c>
      <c r="K11" s="119">
        <v>1321223</v>
      </c>
      <c r="L11" s="119">
        <v>1732184</v>
      </c>
      <c r="M11" s="119">
        <v>1743943</v>
      </c>
      <c r="N11" s="119">
        <v>1454988</v>
      </c>
      <c r="O11" s="119">
        <v>1293973</v>
      </c>
      <c r="P11" s="119">
        <v>1880393</v>
      </c>
      <c r="Q11" s="119">
        <v>16672781.2</v>
      </c>
      <c r="R11" s="119">
        <v>938600</v>
      </c>
      <c r="S11" s="119">
        <v>1134863</v>
      </c>
      <c r="T11" s="119">
        <v>1522064</v>
      </c>
      <c r="U11" s="119">
        <v>1299650</v>
      </c>
      <c r="V11" s="119">
        <v>1374082</v>
      </c>
      <c r="W11" s="119">
        <v>1110613</v>
      </c>
      <c r="X11" s="119">
        <v>1389847</v>
      </c>
      <c r="Y11" s="119">
        <v>1762383</v>
      </c>
      <c r="Z11" s="119">
        <v>1456811</v>
      </c>
      <c r="AA11" s="119">
        <v>1021139</v>
      </c>
      <c r="AB11" s="119">
        <v>1967180</v>
      </c>
      <c r="AC11" s="119">
        <v>1695549.2</v>
      </c>
      <c r="AD11" s="119">
        <v>873746</v>
      </c>
      <c r="AE11" s="119">
        <v>717417</v>
      </c>
      <c r="AF11" s="119">
        <v>1182484</v>
      </c>
      <c r="AG11" s="417">
        <v>927207</v>
      </c>
      <c r="AH11" s="417">
        <v>1122372</v>
      </c>
      <c r="AI11" s="417">
        <v>1698401</v>
      </c>
      <c r="AJ11" s="417">
        <v>853738</v>
      </c>
      <c r="AK11" s="417">
        <v>986739</v>
      </c>
      <c r="AL11" s="155"/>
      <c r="AM11" s="405"/>
      <c r="AN11" s="405"/>
      <c r="AO11" s="155"/>
      <c r="AP11" s="155"/>
      <c r="AQ11" s="155"/>
      <c r="AR11" s="155"/>
      <c r="AS11" s="155"/>
      <c r="AT11" s="155"/>
      <c r="AU11" s="155"/>
      <c r="AV11" s="155"/>
      <c r="AW11" s="155"/>
      <c r="AX11" s="155"/>
      <c r="AY11" s="155"/>
    </row>
    <row r="12" spans="1:51" ht="12.75">
      <c r="A12" s="110">
        <v>22089010</v>
      </c>
      <c r="B12" s="110" t="s">
        <v>77</v>
      </c>
      <c r="C12" s="119">
        <v>997673</v>
      </c>
      <c r="D12" s="119">
        <v>816421</v>
      </c>
      <c r="E12" s="119">
        <v>41985</v>
      </c>
      <c r="F12" s="119">
        <v>17712</v>
      </c>
      <c r="G12" s="119">
        <v>51117</v>
      </c>
      <c r="H12" s="119">
        <v>86714</v>
      </c>
      <c r="I12" s="119">
        <v>78009</v>
      </c>
      <c r="J12" s="119">
        <v>22021</v>
      </c>
      <c r="K12" s="119">
        <v>80554</v>
      </c>
      <c r="L12" s="119">
        <v>59487</v>
      </c>
      <c r="M12" s="119">
        <v>84645</v>
      </c>
      <c r="N12" s="119">
        <v>69307</v>
      </c>
      <c r="O12" s="119">
        <v>91858</v>
      </c>
      <c r="P12" s="119">
        <v>133009</v>
      </c>
      <c r="Q12" s="119">
        <v>858779.8</v>
      </c>
      <c r="R12" s="119">
        <v>54714</v>
      </c>
      <c r="S12" s="119">
        <v>92409</v>
      </c>
      <c r="T12" s="119">
        <v>76587</v>
      </c>
      <c r="U12" s="119">
        <v>59058</v>
      </c>
      <c r="V12" s="119">
        <v>101100</v>
      </c>
      <c r="W12" s="119">
        <v>112293</v>
      </c>
      <c r="X12" s="119">
        <v>42037</v>
      </c>
      <c r="Y12" s="119">
        <v>82536</v>
      </c>
      <c r="Z12" s="119">
        <v>68294</v>
      </c>
      <c r="AA12" s="119">
        <v>61811</v>
      </c>
      <c r="AB12" s="119">
        <v>75392</v>
      </c>
      <c r="AC12" s="119">
        <v>32548.8</v>
      </c>
      <c r="AD12" s="119">
        <v>38016</v>
      </c>
      <c r="AE12" s="119">
        <v>154629</v>
      </c>
      <c r="AF12" s="119">
        <v>36180</v>
      </c>
      <c r="AG12" s="417">
        <v>48204</v>
      </c>
      <c r="AH12" s="417">
        <v>18873</v>
      </c>
      <c r="AI12" s="417">
        <v>56010</v>
      </c>
      <c r="AJ12" s="417">
        <v>26280</v>
      </c>
      <c r="AK12" s="417">
        <v>98786</v>
      </c>
      <c r="AL12" s="155"/>
      <c r="AM12" s="405"/>
      <c r="AN12" s="405"/>
      <c r="AO12" s="155"/>
      <c r="AP12" s="155"/>
      <c r="AQ12" s="155"/>
      <c r="AR12" s="155"/>
      <c r="AS12" s="155"/>
      <c r="AT12" s="155"/>
      <c r="AU12" s="155"/>
      <c r="AV12" s="155"/>
      <c r="AW12" s="155"/>
      <c r="AX12" s="155"/>
      <c r="AY12" s="155"/>
    </row>
    <row r="13" spans="1:54" ht="12.75">
      <c r="A13" s="110">
        <v>22086000</v>
      </c>
      <c r="B13" s="110" t="s">
        <v>78</v>
      </c>
      <c r="C13" s="119">
        <v>1895598</v>
      </c>
      <c r="D13" s="119">
        <v>3169485</v>
      </c>
      <c r="E13" s="119">
        <v>175670</v>
      </c>
      <c r="F13" s="119">
        <v>126020</v>
      </c>
      <c r="G13" s="119">
        <v>126104</v>
      </c>
      <c r="H13" s="119">
        <v>230641</v>
      </c>
      <c r="I13" s="119">
        <v>191834</v>
      </c>
      <c r="J13" s="119">
        <v>272972</v>
      </c>
      <c r="K13" s="119">
        <v>516703</v>
      </c>
      <c r="L13" s="119">
        <v>283861</v>
      </c>
      <c r="M13" s="119">
        <v>181251</v>
      </c>
      <c r="N13" s="119">
        <v>407089</v>
      </c>
      <c r="O13" s="119">
        <v>338682</v>
      </c>
      <c r="P13" s="119">
        <v>318653</v>
      </c>
      <c r="Q13" s="119">
        <v>3236787.8</v>
      </c>
      <c r="R13" s="119">
        <v>181984</v>
      </c>
      <c r="S13" s="119">
        <v>228564</v>
      </c>
      <c r="T13" s="119">
        <v>234176</v>
      </c>
      <c r="U13" s="119">
        <v>236167</v>
      </c>
      <c r="V13" s="119">
        <v>175757</v>
      </c>
      <c r="W13" s="119">
        <v>319420</v>
      </c>
      <c r="X13" s="119">
        <v>335002</v>
      </c>
      <c r="Y13" s="119">
        <v>209523</v>
      </c>
      <c r="Z13" s="119">
        <v>220027</v>
      </c>
      <c r="AA13" s="119">
        <v>356616</v>
      </c>
      <c r="AB13" s="119">
        <v>523428</v>
      </c>
      <c r="AC13" s="119">
        <v>216123.8</v>
      </c>
      <c r="AD13" s="119">
        <v>200999</v>
      </c>
      <c r="AE13" s="119">
        <v>100646</v>
      </c>
      <c r="AF13" s="119">
        <v>214765</v>
      </c>
      <c r="AG13" s="417">
        <v>207505</v>
      </c>
      <c r="AH13" s="417">
        <v>313938</v>
      </c>
      <c r="AI13" s="417">
        <v>263837</v>
      </c>
      <c r="AJ13" s="417">
        <v>159045</v>
      </c>
      <c r="AK13" s="417">
        <v>268034</v>
      </c>
      <c r="AL13" s="155"/>
      <c r="AM13" s="420"/>
      <c r="AN13" s="420"/>
      <c r="AO13" s="155"/>
      <c r="AP13" s="155"/>
      <c r="AQ13" s="155"/>
      <c r="AR13" s="155"/>
      <c r="AS13" s="155"/>
      <c r="AT13" s="155"/>
      <c r="AU13" s="155"/>
      <c r="AV13" s="155"/>
      <c r="AW13" s="155"/>
      <c r="AX13" s="155"/>
      <c r="AY13" s="155"/>
      <c r="AZ13" s="155"/>
      <c r="BA13" s="155"/>
      <c r="BB13" s="155"/>
    </row>
    <row r="14" spans="1:51" ht="12.75">
      <c r="A14" s="24">
        <v>22083000</v>
      </c>
      <c r="B14" s="24" t="s">
        <v>79</v>
      </c>
      <c r="C14" s="120">
        <v>12418875</v>
      </c>
      <c r="D14" s="120">
        <v>3897513.5</v>
      </c>
      <c r="E14" s="120">
        <v>89351</v>
      </c>
      <c r="F14" s="120">
        <v>67428</v>
      </c>
      <c r="G14" s="120">
        <v>231265</v>
      </c>
      <c r="H14" s="120">
        <v>407259</v>
      </c>
      <c r="I14" s="120">
        <v>138863</v>
      </c>
      <c r="J14" s="120">
        <v>278061</v>
      </c>
      <c r="K14" s="120">
        <v>299568</v>
      </c>
      <c r="L14" s="120">
        <v>585791</v>
      </c>
      <c r="M14" s="120">
        <v>567752</v>
      </c>
      <c r="N14" s="120">
        <v>691089</v>
      </c>
      <c r="O14" s="120">
        <v>323852</v>
      </c>
      <c r="P14" s="120">
        <v>217229</v>
      </c>
      <c r="Q14" s="120">
        <v>4713661.6</v>
      </c>
      <c r="R14" s="120">
        <v>258696</v>
      </c>
      <c r="S14" s="120">
        <v>209287</v>
      </c>
      <c r="T14" s="120">
        <v>235212</v>
      </c>
      <c r="U14" s="120">
        <v>378704</v>
      </c>
      <c r="V14" s="120">
        <v>286682</v>
      </c>
      <c r="W14" s="120">
        <v>471359</v>
      </c>
      <c r="X14" s="120">
        <v>453879</v>
      </c>
      <c r="Y14" s="120">
        <v>431940</v>
      </c>
      <c r="Z14" s="120">
        <v>285539</v>
      </c>
      <c r="AA14" s="120">
        <v>354433</v>
      </c>
      <c r="AB14" s="120">
        <v>657418</v>
      </c>
      <c r="AC14" s="120">
        <v>690512.6</v>
      </c>
      <c r="AD14" s="120">
        <v>338555</v>
      </c>
      <c r="AE14" s="120">
        <v>186379</v>
      </c>
      <c r="AF14" s="120">
        <v>584626</v>
      </c>
      <c r="AG14" s="418">
        <v>386104</v>
      </c>
      <c r="AH14" s="418">
        <v>545067</v>
      </c>
      <c r="AI14" s="418">
        <v>395467</v>
      </c>
      <c r="AJ14" s="418">
        <v>393925</v>
      </c>
      <c r="AK14" s="418">
        <v>214895.85</v>
      </c>
      <c r="AL14" s="155"/>
      <c r="AM14" s="155"/>
      <c r="AN14" s="155"/>
      <c r="AO14" s="155"/>
      <c r="AP14" s="155"/>
      <c r="AQ14" s="155"/>
      <c r="AR14" s="155"/>
      <c r="AS14" s="155"/>
      <c r="AT14" s="155"/>
      <c r="AU14" s="155"/>
      <c r="AV14" s="155"/>
      <c r="AW14" s="155"/>
      <c r="AX14" s="155"/>
      <c r="AY14" s="155"/>
    </row>
    <row r="15" spans="1:37" ht="12.75">
      <c r="A15" s="513" t="s">
        <v>338</v>
      </c>
      <c r="B15" s="514"/>
      <c r="C15" s="514"/>
      <c r="D15" s="514"/>
      <c r="E15" s="514"/>
      <c r="F15" s="514"/>
      <c r="G15" s="514"/>
      <c r="H15" s="514"/>
      <c r="I15" s="514"/>
      <c r="J15" s="514"/>
      <c r="K15" s="514"/>
      <c r="L15" s="514"/>
      <c r="M15" s="514"/>
      <c r="N15" s="514"/>
      <c r="O15" s="514"/>
      <c r="P15" s="514"/>
      <c r="Q15" s="514"/>
      <c r="R15" s="514"/>
      <c r="S15" s="514"/>
      <c r="T15" s="514"/>
      <c r="U15" s="514"/>
      <c r="V15" s="514"/>
      <c r="W15" s="514"/>
      <c r="X15" s="514"/>
      <c r="Y15" s="514"/>
      <c r="Z15" s="514"/>
      <c r="AA15" s="514"/>
      <c r="AB15" s="514"/>
      <c r="AC15" s="514"/>
      <c r="AD15" s="514"/>
      <c r="AE15" s="514"/>
      <c r="AF15" s="514"/>
      <c r="AG15" s="514"/>
      <c r="AH15" s="514"/>
      <c r="AJ15" s="406"/>
      <c r="AK15" s="406"/>
    </row>
    <row r="16" spans="1:37" ht="12.75">
      <c r="A16" s="21">
        <v>22082010</v>
      </c>
      <c r="B16" s="21" t="s">
        <v>70</v>
      </c>
      <c r="C16" s="118">
        <v>360056</v>
      </c>
      <c r="D16" s="118">
        <v>611508</v>
      </c>
      <c r="E16" s="118">
        <v>79721</v>
      </c>
      <c r="F16" s="118">
        <v>16674</v>
      </c>
      <c r="G16" s="118">
        <v>89154</v>
      </c>
      <c r="H16" s="118">
        <v>15595</v>
      </c>
      <c r="I16" s="118">
        <v>21514</v>
      </c>
      <c r="J16" s="118">
        <v>43723</v>
      </c>
      <c r="K16" s="118">
        <v>26160</v>
      </c>
      <c r="L16" s="21">
        <v>1609</v>
      </c>
      <c r="M16" s="118">
        <v>58985</v>
      </c>
      <c r="N16" s="118">
        <v>140871</v>
      </c>
      <c r="O16" s="118">
        <v>81386</v>
      </c>
      <c r="P16" s="118">
        <v>36111</v>
      </c>
      <c r="Q16" s="118">
        <v>746994</v>
      </c>
      <c r="R16" s="118">
        <v>69210</v>
      </c>
      <c r="S16" s="118">
        <v>29276</v>
      </c>
      <c r="T16" s="118">
        <v>31543</v>
      </c>
      <c r="U16" s="118">
        <v>60193</v>
      </c>
      <c r="V16" s="118">
        <v>146889</v>
      </c>
      <c r="W16" s="118">
        <v>69782</v>
      </c>
      <c r="X16" s="118">
        <v>5025</v>
      </c>
      <c r="Y16" s="118">
        <v>37885</v>
      </c>
      <c r="Z16" s="118">
        <v>89003</v>
      </c>
      <c r="AA16" s="118">
        <v>104687</v>
      </c>
      <c r="AB16" s="118">
        <v>25701</v>
      </c>
      <c r="AC16" s="118">
        <v>77800</v>
      </c>
      <c r="AD16" s="118">
        <v>92811</v>
      </c>
      <c r="AE16" s="118">
        <v>84148</v>
      </c>
      <c r="AF16" s="118">
        <v>253605</v>
      </c>
      <c r="AG16" s="118">
        <v>31906</v>
      </c>
      <c r="AH16" s="118">
        <v>68287</v>
      </c>
      <c r="AI16" s="118">
        <v>43454</v>
      </c>
      <c r="AJ16" s="118">
        <v>102957</v>
      </c>
      <c r="AK16" s="118">
        <v>46841</v>
      </c>
    </row>
    <row r="17" spans="1:37" ht="12.75" customHeight="1">
      <c r="A17" s="110">
        <v>22085010</v>
      </c>
      <c r="B17" s="110" t="s">
        <v>71</v>
      </c>
      <c r="C17" s="119">
        <v>444494</v>
      </c>
      <c r="D17" s="119">
        <v>518553</v>
      </c>
      <c r="E17" s="119">
        <v>42442</v>
      </c>
      <c r="F17" s="119">
        <v>93505</v>
      </c>
      <c r="G17" s="119">
        <v>7083</v>
      </c>
      <c r="H17" s="119">
        <v>24162</v>
      </c>
      <c r="I17" s="119">
        <v>8488</v>
      </c>
      <c r="J17" s="119">
        <v>21251</v>
      </c>
      <c r="K17" s="119">
        <v>17193</v>
      </c>
      <c r="L17" s="119">
        <v>47243</v>
      </c>
      <c r="M17" s="119">
        <v>105556</v>
      </c>
      <c r="N17" s="119">
        <v>24642</v>
      </c>
      <c r="O17" s="119">
        <v>34448</v>
      </c>
      <c r="P17" s="119">
        <v>92533</v>
      </c>
      <c r="Q17" s="119">
        <v>553784</v>
      </c>
      <c r="R17" s="119">
        <v>6533</v>
      </c>
      <c r="S17" s="110">
        <v>0</v>
      </c>
      <c r="T17" s="110">
        <v>77275</v>
      </c>
      <c r="U17" s="110">
        <v>27635</v>
      </c>
      <c r="V17" s="110">
        <v>27426</v>
      </c>
      <c r="W17" s="110">
        <v>9087</v>
      </c>
      <c r="X17" s="110">
        <v>63936</v>
      </c>
      <c r="Y17" s="119">
        <v>55640</v>
      </c>
      <c r="Z17" s="119">
        <v>628</v>
      </c>
      <c r="AA17" s="119">
        <v>74844</v>
      </c>
      <c r="AB17" s="119">
        <v>99180</v>
      </c>
      <c r="AC17" s="119">
        <v>111600</v>
      </c>
      <c r="AD17" s="119">
        <v>92588</v>
      </c>
      <c r="AE17" s="119">
        <v>9129</v>
      </c>
      <c r="AF17" s="119">
        <v>43253</v>
      </c>
      <c r="AG17" s="119">
        <v>39804</v>
      </c>
      <c r="AH17" s="119">
        <v>41215</v>
      </c>
      <c r="AI17" s="119">
        <v>44763</v>
      </c>
      <c r="AJ17" s="119">
        <v>11393</v>
      </c>
      <c r="AK17" s="119">
        <v>119289</v>
      </c>
    </row>
    <row r="18" spans="1:37" ht="12.75">
      <c r="A18" s="110">
        <v>22085020</v>
      </c>
      <c r="B18" s="110" t="s">
        <v>72</v>
      </c>
      <c r="C18" s="119">
        <v>14171</v>
      </c>
      <c r="D18" s="110">
        <v>0</v>
      </c>
      <c r="E18" s="110"/>
      <c r="F18" s="110"/>
      <c r="G18" s="110"/>
      <c r="H18" s="110"/>
      <c r="I18" s="110"/>
      <c r="J18" s="110"/>
      <c r="K18" s="110"/>
      <c r="L18" s="110"/>
      <c r="M18" s="110"/>
      <c r="N18" s="110"/>
      <c r="O18" s="110"/>
      <c r="P18" s="110"/>
      <c r="Q18" s="110">
        <v>4681</v>
      </c>
      <c r="R18" s="110"/>
      <c r="S18" s="110"/>
      <c r="T18" s="110"/>
      <c r="U18" s="110">
        <v>0</v>
      </c>
      <c r="V18" s="110">
        <v>0</v>
      </c>
      <c r="W18" s="110">
        <v>0</v>
      </c>
      <c r="X18" s="110">
        <v>1285</v>
      </c>
      <c r="Y18" s="119">
        <v>0</v>
      </c>
      <c r="Z18" s="119">
        <v>3396</v>
      </c>
      <c r="AA18" s="119">
        <v>0</v>
      </c>
      <c r="AB18" s="119">
        <v>0</v>
      </c>
      <c r="AC18" s="119">
        <v>0</v>
      </c>
      <c r="AD18" s="119"/>
      <c r="AE18" s="119"/>
      <c r="AF18" s="119">
        <v>0</v>
      </c>
      <c r="AG18" s="119">
        <v>0</v>
      </c>
      <c r="AH18" s="119">
        <v>663</v>
      </c>
      <c r="AI18" s="119">
        <v>3650</v>
      </c>
      <c r="AJ18" s="119">
        <v>859</v>
      </c>
      <c r="AK18" s="119">
        <v>553</v>
      </c>
    </row>
    <row r="19" spans="1:37" ht="12.75">
      <c r="A19" s="110">
        <v>22087000</v>
      </c>
      <c r="B19" s="110" t="s">
        <v>73</v>
      </c>
      <c r="C19" s="119">
        <v>3366183</v>
      </c>
      <c r="D19" s="119">
        <v>5538443</v>
      </c>
      <c r="E19" s="119">
        <v>161087</v>
      </c>
      <c r="F19" s="119">
        <v>137795</v>
      </c>
      <c r="G19" s="119">
        <v>260241</v>
      </c>
      <c r="H19" s="119">
        <v>641064</v>
      </c>
      <c r="I19" s="119">
        <v>492195</v>
      </c>
      <c r="J19" s="119">
        <v>197293</v>
      </c>
      <c r="K19" s="119">
        <v>438667</v>
      </c>
      <c r="L19" s="119">
        <v>502938</v>
      </c>
      <c r="M19" s="119">
        <v>328466</v>
      </c>
      <c r="N19" s="119">
        <v>1470640</v>
      </c>
      <c r="O19" s="119">
        <v>607030</v>
      </c>
      <c r="P19" s="119">
        <v>301022</v>
      </c>
      <c r="Q19" s="119">
        <v>5173770</v>
      </c>
      <c r="R19" s="119">
        <v>235782</v>
      </c>
      <c r="S19" s="119">
        <v>145746</v>
      </c>
      <c r="T19" s="119">
        <v>602373</v>
      </c>
      <c r="U19" s="119">
        <v>480824</v>
      </c>
      <c r="V19" s="119">
        <v>552895</v>
      </c>
      <c r="W19" s="119">
        <v>513500</v>
      </c>
      <c r="X19" s="119">
        <v>300740</v>
      </c>
      <c r="Y19" s="119">
        <v>560894</v>
      </c>
      <c r="Z19" s="119">
        <v>308346</v>
      </c>
      <c r="AA19" s="119">
        <v>665550</v>
      </c>
      <c r="AB19" s="119">
        <v>437420</v>
      </c>
      <c r="AC19" s="119">
        <v>369700</v>
      </c>
      <c r="AD19" s="119">
        <v>381356</v>
      </c>
      <c r="AE19" s="119">
        <v>363696</v>
      </c>
      <c r="AF19" s="119">
        <v>308590</v>
      </c>
      <c r="AG19" s="119">
        <v>298383</v>
      </c>
      <c r="AH19" s="119">
        <v>278773</v>
      </c>
      <c r="AI19" s="119">
        <v>447143</v>
      </c>
      <c r="AJ19" s="119">
        <v>335095</v>
      </c>
      <c r="AK19" s="119">
        <v>321908</v>
      </c>
    </row>
    <row r="20" spans="1:37" ht="12.75">
      <c r="A20" s="110">
        <v>22082090</v>
      </c>
      <c r="B20" s="110" t="s">
        <v>74</v>
      </c>
      <c r="C20" s="119">
        <v>61878</v>
      </c>
      <c r="D20" s="119">
        <v>30309</v>
      </c>
      <c r="E20" s="110">
        <v>0</v>
      </c>
      <c r="F20" s="110">
        <v>15598</v>
      </c>
      <c r="G20" s="110">
        <v>423</v>
      </c>
      <c r="H20" s="110">
        <v>1227</v>
      </c>
      <c r="I20" s="110">
        <v>188</v>
      </c>
      <c r="J20" s="110">
        <v>0</v>
      </c>
      <c r="K20" s="110">
        <v>7953</v>
      </c>
      <c r="L20" s="110">
        <v>2452</v>
      </c>
      <c r="M20" s="110">
        <v>978</v>
      </c>
      <c r="N20" s="110">
        <v>0</v>
      </c>
      <c r="O20" s="110">
        <v>1488</v>
      </c>
      <c r="P20" s="110">
        <v>0</v>
      </c>
      <c r="Q20" s="119">
        <v>83156</v>
      </c>
      <c r="R20" s="119">
        <v>2705</v>
      </c>
      <c r="S20" s="110">
        <v>0</v>
      </c>
      <c r="T20" s="110">
        <v>979</v>
      </c>
      <c r="U20" s="110">
        <v>0</v>
      </c>
      <c r="V20" s="110">
        <v>591</v>
      </c>
      <c r="W20" s="110">
        <v>5054</v>
      </c>
      <c r="X20" s="110">
        <v>0</v>
      </c>
      <c r="Y20" s="119">
        <v>889</v>
      </c>
      <c r="Z20" s="119">
        <v>23180</v>
      </c>
      <c r="AA20" s="119">
        <v>2565</v>
      </c>
      <c r="AB20" s="119">
        <v>19893</v>
      </c>
      <c r="AC20" s="119">
        <v>27300</v>
      </c>
      <c r="AD20" s="119">
        <v>598</v>
      </c>
      <c r="AE20" s="119">
        <v>0</v>
      </c>
      <c r="AF20" s="119">
        <v>5981</v>
      </c>
      <c r="AG20" s="119">
        <v>4246</v>
      </c>
      <c r="AH20" s="119">
        <v>24215</v>
      </c>
      <c r="AI20" s="119">
        <v>5723</v>
      </c>
      <c r="AJ20" s="119">
        <v>5418</v>
      </c>
      <c r="AK20" s="119">
        <v>0</v>
      </c>
    </row>
    <row r="21" spans="1:37" ht="12.75">
      <c r="A21" s="110">
        <v>22089090</v>
      </c>
      <c r="B21" s="110" t="s">
        <v>75</v>
      </c>
      <c r="C21" s="119">
        <v>1294235</v>
      </c>
      <c r="D21" s="119">
        <v>1186210</v>
      </c>
      <c r="E21" s="119">
        <v>173047</v>
      </c>
      <c r="F21" s="119">
        <v>58692</v>
      </c>
      <c r="G21" s="110">
        <v>2949</v>
      </c>
      <c r="H21" s="119">
        <v>139865</v>
      </c>
      <c r="I21" s="119">
        <v>71405</v>
      </c>
      <c r="J21" s="119">
        <v>39540</v>
      </c>
      <c r="K21" s="119">
        <v>214394</v>
      </c>
      <c r="L21" s="119">
        <v>47246</v>
      </c>
      <c r="M21" s="119">
        <v>33024</v>
      </c>
      <c r="N21" s="119">
        <v>161064</v>
      </c>
      <c r="O21" s="119">
        <v>86186</v>
      </c>
      <c r="P21" s="119">
        <v>158792</v>
      </c>
      <c r="Q21" s="119">
        <v>977214</v>
      </c>
      <c r="R21" s="119">
        <v>68362</v>
      </c>
      <c r="S21" s="119">
        <v>78759</v>
      </c>
      <c r="T21" s="119">
        <v>128111</v>
      </c>
      <c r="U21" s="119">
        <v>2811</v>
      </c>
      <c r="V21" s="119">
        <v>78004</v>
      </c>
      <c r="W21" s="119">
        <v>140757</v>
      </c>
      <c r="X21" s="119">
        <v>107157</v>
      </c>
      <c r="Y21" s="119">
        <v>142915</v>
      </c>
      <c r="Z21" s="119">
        <v>529</v>
      </c>
      <c r="AA21" s="119">
        <v>111257</v>
      </c>
      <c r="AB21" s="119">
        <v>33152</v>
      </c>
      <c r="AC21" s="119">
        <v>85400</v>
      </c>
      <c r="AD21" s="155">
        <v>78293</v>
      </c>
      <c r="AE21" s="155">
        <v>132044</v>
      </c>
      <c r="AF21" s="155">
        <v>111596</v>
      </c>
      <c r="AG21" s="155">
        <v>96861</v>
      </c>
      <c r="AH21" s="155">
        <v>218377</v>
      </c>
      <c r="AI21" s="155">
        <v>98736</v>
      </c>
      <c r="AJ21" s="155">
        <v>62148</v>
      </c>
      <c r="AK21" s="155">
        <v>181644</v>
      </c>
    </row>
    <row r="22" spans="1:37" ht="12.75" customHeight="1">
      <c r="A22" s="110">
        <v>22084000</v>
      </c>
      <c r="B22" s="110" t="s">
        <v>76</v>
      </c>
      <c r="C22" s="119">
        <v>38284342</v>
      </c>
      <c r="D22" s="119">
        <v>46450309</v>
      </c>
      <c r="E22" s="119">
        <v>2217568</v>
      </c>
      <c r="F22" s="119">
        <v>2842530</v>
      </c>
      <c r="G22" s="119">
        <v>2331123</v>
      </c>
      <c r="H22" s="119">
        <v>2862092</v>
      </c>
      <c r="I22" s="119">
        <v>4582519</v>
      </c>
      <c r="J22" s="119">
        <v>3135354</v>
      </c>
      <c r="K22" s="119">
        <v>3879323</v>
      </c>
      <c r="L22" s="119">
        <v>4983391</v>
      </c>
      <c r="M22" s="119">
        <v>5180267</v>
      </c>
      <c r="N22" s="119">
        <v>4451307</v>
      </c>
      <c r="O22" s="119">
        <v>4122276</v>
      </c>
      <c r="P22" s="119">
        <v>5862553</v>
      </c>
      <c r="Q22" s="119">
        <v>54140941</v>
      </c>
      <c r="R22" s="119">
        <v>3529725</v>
      </c>
      <c r="S22" s="119">
        <v>3600807</v>
      </c>
      <c r="T22" s="119">
        <v>4471111</v>
      </c>
      <c r="U22" s="119">
        <v>4026910</v>
      </c>
      <c r="V22" s="119">
        <v>4248629</v>
      </c>
      <c r="W22" s="119">
        <v>3538809</v>
      </c>
      <c r="X22" s="119">
        <v>5097150</v>
      </c>
      <c r="Y22" s="119">
        <v>5645051</v>
      </c>
      <c r="Z22" s="119">
        <v>4895784</v>
      </c>
      <c r="AA22" s="119">
        <v>3328100</v>
      </c>
      <c r="AB22" s="119">
        <v>6506665</v>
      </c>
      <c r="AC22" s="119">
        <v>5252200</v>
      </c>
      <c r="AD22" s="119">
        <v>2957723</v>
      </c>
      <c r="AE22" s="119">
        <v>2274232</v>
      </c>
      <c r="AF22" s="119">
        <v>4132670</v>
      </c>
      <c r="AG22" s="119">
        <v>3298339</v>
      </c>
      <c r="AH22" s="119">
        <v>3599380</v>
      </c>
      <c r="AI22" s="119">
        <v>5225116</v>
      </c>
      <c r="AJ22" s="119">
        <v>3031409</v>
      </c>
      <c r="AK22" s="119">
        <v>3432520</v>
      </c>
    </row>
    <row r="23" spans="1:37" ht="12.75">
      <c r="A23" s="110">
        <v>22089010</v>
      </c>
      <c r="B23" s="110" t="s">
        <v>77</v>
      </c>
      <c r="C23" s="119">
        <v>1719865</v>
      </c>
      <c r="D23" s="119">
        <v>3099217</v>
      </c>
      <c r="E23" s="119">
        <v>163802</v>
      </c>
      <c r="F23" s="119">
        <v>71131</v>
      </c>
      <c r="G23" s="119">
        <v>214854</v>
      </c>
      <c r="H23" s="119">
        <v>284424</v>
      </c>
      <c r="I23" s="119">
        <v>256224</v>
      </c>
      <c r="J23" s="119">
        <v>80015</v>
      </c>
      <c r="K23" s="119">
        <v>280280</v>
      </c>
      <c r="L23" s="119">
        <v>262487</v>
      </c>
      <c r="M23" s="119">
        <v>296043</v>
      </c>
      <c r="N23" s="119">
        <v>263155</v>
      </c>
      <c r="O23" s="119">
        <v>374926</v>
      </c>
      <c r="P23" s="119">
        <v>551870</v>
      </c>
      <c r="Q23" s="119">
        <v>3288222</v>
      </c>
      <c r="R23" s="119">
        <v>198369</v>
      </c>
      <c r="S23" s="119">
        <v>357478</v>
      </c>
      <c r="T23" s="119">
        <v>288469</v>
      </c>
      <c r="U23" s="119">
        <v>210459</v>
      </c>
      <c r="V23" s="119">
        <v>338388</v>
      </c>
      <c r="W23" s="119">
        <v>470504</v>
      </c>
      <c r="X23" s="119">
        <v>164270</v>
      </c>
      <c r="Y23" s="119">
        <v>284193</v>
      </c>
      <c r="Z23" s="119">
        <v>264199</v>
      </c>
      <c r="AA23" s="119">
        <v>243712</v>
      </c>
      <c r="AB23" s="119">
        <v>334481</v>
      </c>
      <c r="AC23" s="119">
        <v>133700</v>
      </c>
      <c r="AD23" s="119">
        <v>187023</v>
      </c>
      <c r="AE23" s="119">
        <v>102134</v>
      </c>
      <c r="AF23" s="119">
        <v>153457</v>
      </c>
      <c r="AG23" s="119">
        <v>197722</v>
      </c>
      <c r="AH23" s="119">
        <v>80196</v>
      </c>
      <c r="AI23" s="119">
        <v>234222</v>
      </c>
      <c r="AJ23" s="119">
        <v>94084</v>
      </c>
      <c r="AK23" s="119">
        <v>429238</v>
      </c>
    </row>
    <row r="24" spans="1:37" ht="12.75">
      <c r="A24" s="110">
        <v>22086000</v>
      </c>
      <c r="B24" s="110" t="s">
        <v>78</v>
      </c>
      <c r="C24" s="119">
        <v>6014712</v>
      </c>
      <c r="D24" s="119">
        <v>9253515</v>
      </c>
      <c r="E24" s="119">
        <v>617237</v>
      </c>
      <c r="F24" s="119">
        <v>409299</v>
      </c>
      <c r="G24" s="119">
        <v>338452</v>
      </c>
      <c r="H24" s="119">
        <v>632259</v>
      </c>
      <c r="I24" s="119">
        <v>549733</v>
      </c>
      <c r="J24" s="119">
        <v>671807</v>
      </c>
      <c r="K24" s="119">
        <v>1489914</v>
      </c>
      <c r="L24" s="119">
        <v>788199</v>
      </c>
      <c r="M24" s="119">
        <v>627148</v>
      </c>
      <c r="N24" s="119">
        <v>1232058</v>
      </c>
      <c r="O24" s="119">
        <v>1032067</v>
      </c>
      <c r="P24" s="119">
        <v>865336</v>
      </c>
      <c r="Q24" s="119">
        <v>11326113</v>
      </c>
      <c r="R24" s="119">
        <v>718686</v>
      </c>
      <c r="S24" s="119">
        <v>692172</v>
      </c>
      <c r="T24" s="119">
        <v>709427</v>
      </c>
      <c r="U24" s="119">
        <v>680293</v>
      </c>
      <c r="V24" s="119">
        <v>657573</v>
      </c>
      <c r="W24" s="119">
        <v>1233696</v>
      </c>
      <c r="X24" s="119">
        <v>1281307</v>
      </c>
      <c r="Y24" s="119">
        <v>673794</v>
      </c>
      <c r="Z24" s="119">
        <v>824219</v>
      </c>
      <c r="AA24" s="119">
        <v>1184680</v>
      </c>
      <c r="AB24" s="119">
        <v>1906666</v>
      </c>
      <c r="AC24" s="119">
        <v>763600</v>
      </c>
      <c r="AD24" s="119">
        <v>711516</v>
      </c>
      <c r="AE24" s="119">
        <v>446497</v>
      </c>
      <c r="AF24" s="119">
        <v>871407</v>
      </c>
      <c r="AG24" s="119">
        <v>860945</v>
      </c>
      <c r="AH24" s="119">
        <v>1301830</v>
      </c>
      <c r="AI24" s="119">
        <v>864096</v>
      </c>
      <c r="AJ24" s="119">
        <v>697739</v>
      </c>
      <c r="AK24" s="119">
        <v>969430</v>
      </c>
    </row>
    <row r="25" spans="1:37" ht="12.75">
      <c r="A25" s="24">
        <v>22083000</v>
      </c>
      <c r="B25" s="24" t="s">
        <v>79</v>
      </c>
      <c r="C25" s="120">
        <v>19784158</v>
      </c>
      <c r="D25" s="120">
        <v>21967276</v>
      </c>
      <c r="E25" s="120">
        <v>334875</v>
      </c>
      <c r="F25" s="120">
        <v>315615</v>
      </c>
      <c r="G25" s="120">
        <v>1039867</v>
      </c>
      <c r="H25" s="120">
        <v>2438959</v>
      </c>
      <c r="I25" s="120">
        <v>772837</v>
      </c>
      <c r="J25" s="120">
        <v>1479690</v>
      </c>
      <c r="K25" s="120">
        <v>1543715</v>
      </c>
      <c r="L25" s="120">
        <v>2808349</v>
      </c>
      <c r="M25" s="120">
        <v>3607489</v>
      </c>
      <c r="N25" s="120">
        <v>4334561</v>
      </c>
      <c r="O25" s="120">
        <v>1764418</v>
      </c>
      <c r="P25" s="120">
        <v>1526894</v>
      </c>
      <c r="Q25" s="120">
        <v>29167565</v>
      </c>
      <c r="R25" s="120">
        <v>1345423</v>
      </c>
      <c r="S25" s="120">
        <v>1490557</v>
      </c>
      <c r="T25" s="120">
        <v>1147557</v>
      </c>
      <c r="U25" s="120">
        <v>2565660</v>
      </c>
      <c r="V25" s="120">
        <v>1946644</v>
      </c>
      <c r="W25" s="120">
        <v>2912480</v>
      </c>
      <c r="X25" s="120">
        <v>2578878</v>
      </c>
      <c r="Y25" s="120">
        <v>2444649</v>
      </c>
      <c r="Z25" s="120">
        <v>2146304</v>
      </c>
      <c r="AA25" s="120">
        <v>2324998</v>
      </c>
      <c r="AB25" s="120">
        <v>4413215</v>
      </c>
      <c r="AC25" s="120">
        <v>3851200</v>
      </c>
      <c r="AD25" s="120">
        <v>2032035</v>
      </c>
      <c r="AE25" s="120">
        <v>1134694</v>
      </c>
      <c r="AF25" s="120">
        <v>4031502</v>
      </c>
      <c r="AG25" s="120">
        <v>2548539</v>
      </c>
      <c r="AH25" s="120">
        <v>3671458</v>
      </c>
      <c r="AI25" s="120">
        <v>2759799</v>
      </c>
      <c r="AJ25" s="120">
        <v>2329073</v>
      </c>
      <c r="AK25" s="120">
        <v>2649221</v>
      </c>
    </row>
    <row r="26" spans="1:37" ht="12.75">
      <c r="A26" s="513" t="s">
        <v>339</v>
      </c>
      <c r="B26" s="514"/>
      <c r="C26" s="514"/>
      <c r="D26" s="514"/>
      <c r="E26" s="514"/>
      <c r="F26" s="514"/>
      <c r="G26" s="514"/>
      <c r="H26" s="514"/>
      <c r="I26" s="514"/>
      <c r="J26" s="514"/>
      <c r="K26" s="514"/>
      <c r="L26" s="514"/>
      <c r="M26" s="514"/>
      <c r="N26" s="514"/>
      <c r="O26" s="514"/>
      <c r="P26" s="514"/>
      <c r="Q26" s="514"/>
      <c r="R26" s="514"/>
      <c r="S26" s="514"/>
      <c r="T26" s="514"/>
      <c r="U26" s="514"/>
      <c r="V26" s="514"/>
      <c r="W26" s="514"/>
      <c r="X26" s="514"/>
      <c r="Y26" s="514"/>
      <c r="Z26" s="514"/>
      <c r="AA26" s="514"/>
      <c r="AB26" s="514"/>
      <c r="AC26" s="514"/>
      <c r="AD26" s="514"/>
      <c r="AE26" s="514"/>
      <c r="AF26" s="514"/>
      <c r="AG26" s="514"/>
      <c r="AH26" s="514"/>
      <c r="AJ26" s="406"/>
      <c r="AK26" s="406"/>
    </row>
    <row r="27" spans="1:37" ht="12.75">
      <c r="A27" s="21">
        <v>22082010</v>
      </c>
      <c r="B27" s="21" t="s">
        <v>70</v>
      </c>
      <c r="C27" s="121">
        <f aca="true" t="shared" si="0" ref="C27:AC27">C16/C5</f>
        <v>4.696791025306548</v>
      </c>
      <c r="D27" s="121">
        <f t="shared" si="0"/>
        <v>7.560028187471411</v>
      </c>
      <c r="E27" s="121">
        <f t="shared" si="0"/>
        <v>11.5454018826937</v>
      </c>
      <c r="F27" s="121">
        <f t="shared" si="0"/>
        <v>5.1814791796146675</v>
      </c>
      <c r="G27" s="121">
        <f t="shared" si="0"/>
        <v>8.465058868211166</v>
      </c>
      <c r="H27" s="121">
        <f t="shared" si="0"/>
        <v>7.062952898550725</v>
      </c>
      <c r="I27" s="121">
        <f t="shared" si="0"/>
        <v>4.818365061590145</v>
      </c>
      <c r="J27" s="121">
        <f t="shared" si="0"/>
        <v>3.8491944713443087</v>
      </c>
      <c r="K27" s="121">
        <f t="shared" si="0"/>
        <v>11.037974683544304</v>
      </c>
      <c r="L27" s="121">
        <f t="shared" si="0"/>
        <v>17.48913043478261</v>
      </c>
      <c r="M27" s="121">
        <f t="shared" si="0"/>
        <v>11.16928612005302</v>
      </c>
      <c r="N27" s="121">
        <f t="shared" si="0"/>
        <v>6.11021470396877</v>
      </c>
      <c r="O27" s="121">
        <f t="shared" si="0"/>
        <v>10.205141065830722</v>
      </c>
      <c r="P27" s="121">
        <f t="shared" si="0"/>
        <v>10.540280210157619</v>
      </c>
      <c r="Q27" s="121">
        <f>Q16/Q5</f>
        <v>5.732438032384314</v>
      </c>
      <c r="R27" s="121">
        <f t="shared" si="0"/>
        <v>4.3926123381568924</v>
      </c>
      <c r="S27" s="121">
        <f t="shared" si="0"/>
        <v>3.424093567251462</v>
      </c>
      <c r="T27" s="121">
        <f t="shared" si="0"/>
        <v>4.512589413447783</v>
      </c>
      <c r="U27" s="121">
        <f t="shared" si="0"/>
        <v>5.816310754662286</v>
      </c>
      <c r="V27" s="121">
        <f t="shared" si="0"/>
        <v>9.912876231610204</v>
      </c>
      <c r="W27" s="121">
        <f t="shared" si="0"/>
        <v>4.884300412962833</v>
      </c>
      <c r="X27" s="121">
        <f t="shared" si="0"/>
        <v>29.910714285714285</v>
      </c>
      <c r="Y27" s="121">
        <f t="shared" si="0"/>
        <v>3.98621632996633</v>
      </c>
      <c r="Z27" s="121">
        <f t="shared" si="0"/>
        <v>8.3783300385955</v>
      </c>
      <c r="AA27" s="121">
        <f t="shared" si="0"/>
        <v>4.986995045731708</v>
      </c>
      <c r="AB27" s="121">
        <f t="shared" si="0"/>
        <v>7.506133177570093</v>
      </c>
      <c r="AC27" s="121">
        <f t="shared" si="0"/>
        <v>5.239410061283588</v>
      </c>
      <c r="AD27" s="121">
        <f aca="true" t="shared" si="1" ref="AD27:AD36">AD16/AD5</f>
        <v>4.689792824658919</v>
      </c>
      <c r="AE27" s="121">
        <f aca="true" t="shared" si="2" ref="AE27:AG28">AE16/AE5</f>
        <v>4.5819765858970865</v>
      </c>
      <c r="AF27" s="121">
        <f t="shared" si="2"/>
        <v>7.794117647058823</v>
      </c>
      <c r="AG27" s="121">
        <f t="shared" si="2"/>
        <v>8.061141990904497</v>
      </c>
      <c r="AH27" s="121">
        <f aca="true" t="shared" si="3" ref="AH27:AI36">AH16/AH5</f>
        <v>6.543407435799157</v>
      </c>
      <c r="AI27" s="121">
        <f t="shared" si="3"/>
        <v>4.952587189423296</v>
      </c>
      <c r="AJ27" s="121">
        <f>AJ16/AJ5</f>
        <v>5.741523533348205</v>
      </c>
      <c r="AK27" s="121">
        <f>AK16/AK5</f>
        <v>4.6080668962124935</v>
      </c>
    </row>
    <row r="28" spans="1:37" ht="12.75" customHeight="1">
      <c r="A28" s="110">
        <v>22085010</v>
      </c>
      <c r="B28" s="110" t="s">
        <v>71</v>
      </c>
      <c r="C28" s="122">
        <f aca="true" t="shared" si="4" ref="C28:R28">C17/C6</f>
        <v>4.256749121345323</v>
      </c>
      <c r="D28" s="122">
        <f t="shared" si="4"/>
        <v>4.238379363613329</v>
      </c>
      <c r="E28" s="122">
        <f t="shared" si="4"/>
        <v>6.4024739779755615</v>
      </c>
      <c r="F28" s="122">
        <f t="shared" si="4"/>
        <v>3.4447760094311817</v>
      </c>
      <c r="G28" s="122">
        <f t="shared" si="4"/>
        <v>1.828342798141456</v>
      </c>
      <c r="H28" s="122">
        <f t="shared" si="4"/>
        <v>6.514424373146401</v>
      </c>
      <c r="I28" s="122">
        <f t="shared" si="4"/>
        <v>2.539796529024536</v>
      </c>
      <c r="J28" s="122">
        <f t="shared" si="4"/>
        <v>3.9295488165680474</v>
      </c>
      <c r="K28" s="122">
        <f t="shared" si="4"/>
        <v>3.6044025157232706</v>
      </c>
      <c r="L28" s="122">
        <f t="shared" si="4"/>
        <v>4.924223473003961</v>
      </c>
      <c r="M28" s="122">
        <f t="shared" si="4"/>
        <v>4.796691811324184</v>
      </c>
      <c r="N28" s="122">
        <f t="shared" si="4"/>
        <v>3.321471896482006</v>
      </c>
      <c r="O28" s="122">
        <f t="shared" si="4"/>
        <v>3.6383607942543303</v>
      </c>
      <c r="P28" s="122">
        <f t="shared" si="4"/>
        <v>4.875032927664507</v>
      </c>
      <c r="Q28" s="122">
        <f t="shared" si="4"/>
        <v>4.970952569028042</v>
      </c>
      <c r="R28" s="122">
        <f t="shared" si="4"/>
        <v>2.4944635357006493</v>
      </c>
      <c r="S28" s="122"/>
      <c r="T28" s="122">
        <f aca="true" t="shared" si="5" ref="T28:AC28">T17/T6</f>
        <v>4.200869801576515</v>
      </c>
      <c r="U28" s="122">
        <f t="shared" si="5"/>
        <v>4.16064438422162</v>
      </c>
      <c r="V28" s="122">
        <f t="shared" si="5"/>
        <v>7.19653634216741</v>
      </c>
      <c r="W28" s="122">
        <f t="shared" si="5"/>
        <v>2.8194228979211915</v>
      </c>
      <c r="X28" s="122">
        <f t="shared" si="5"/>
        <v>6.7951960888511</v>
      </c>
      <c r="Y28" s="122">
        <f t="shared" si="5"/>
        <v>3.563696919233972</v>
      </c>
      <c r="Z28" s="122">
        <f t="shared" si="5"/>
        <v>0.5181518151815182</v>
      </c>
      <c r="AA28" s="122">
        <f t="shared" si="5"/>
        <v>6.908251799889237</v>
      </c>
      <c r="AB28" s="122">
        <f t="shared" si="5"/>
        <v>4.429062653507793</v>
      </c>
      <c r="AC28" s="122">
        <f t="shared" si="5"/>
        <v>6.4684402712571725</v>
      </c>
      <c r="AD28" s="122">
        <f t="shared" si="1"/>
        <v>6.57725367620942</v>
      </c>
      <c r="AE28" s="122">
        <f t="shared" si="2"/>
        <v>9.391975308641975</v>
      </c>
      <c r="AF28" s="122">
        <f t="shared" si="2"/>
        <v>10.922474747474748</v>
      </c>
      <c r="AG28" s="122">
        <f t="shared" si="2"/>
        <v>9.252440725244073</v>
      </c>
      <c r="AH28" s="122">
        <f t="shared" si="3"/>
        <v>8.45956486042693</v>
      </c>
      <c r="AI28" s="122">
        <f aca="true" t="shared" si="6" ref="AI28:AJ36">AI17/AI6</f>
        <v>7.606287170773152</v>
      </c>
      <c r="AJ28" s="122">
        <f t="shared" si="6"/>
        <v>4.7769392033542974</v>
      </c>
      <c r="AK28" s="122">
        <f>AK17/AK6</f>
        <v>7.485504518072289</v>
      </c>
    </row>
    <row r="29" spans="1:37" ht="12.75" customHeight="1">
      <c r="A29" s="110">
        <v>22085020</v>
      </c>
      <c r="B29" s="110" t="s">
        <v>72</v>
      </c>
      <c r="C29" s="122">
        <f aca="true" t="shared" si="7" ref="C29:C36">C18/C7</f>
        <v>9.026114649681528</v>
      </c>
      <c r="D29" s="122"/>
      <c r="E29" s="122"/>
      <c r="F29" s="122"/>
      <c r="G29" s="122"/>
      <c r="H29" s="122"/>
      <c r="I29" s="122"/>
      <c r="J29" s="122"/>
      <c r="K29" s="122"/>
      <c r="L29" s="122"/>
      <c r="M29" s="122"/>
      <c r="N29" s="122"/>
      <c r="O29" s="122"/>
      <c r="P29" s="122"/>
      <c r="Q29" s="122">
        <f>Q18/Q7</f>
        <v>4.611822660098523</v>
      </c>
      <c r="R29" s="122"/>
      <c r="S29" s="122"/>
      <c r="T29" s="122"/>
      <c r="U29" s="122"/>
      <c r="V29" s="122"/>
      <c r="W29" s="122"/>
      <c r="X29" s="122">
        <f>X18/X7</f>
        <v>2.3111510791366907</v>
      </c>
      <c r="Y29" s="122"/>
      <c r="Z29" s="122">
        <f aca="true" t="shared" si="8" ref="Z29:Z36">Z18/Z7</f>
        <v>7.398692810457517</v>
      </c>
      <c r="AA29" s="122"/>
      <c r="AB29" s="122"/>
      <c r="AC29" s="122"/>
      <c r="AD29" s="122"/>
      <c r="AE29" s="122"/>
      <c r="AF29" s="122"/>
      <c r="AG29" s="122"/>
      <c r="AH29" s="122">
        <f t="shared" si="3"/>
        <v>2.3020833333333335</v>
      </c>
      <c r="AI29" s="122">
        <f t="shared" si="6"/>
        <v>2.3042929292929295</v>
      </c>
      <c r="AJ29" s="122">
        <f t="shared" si="6"/>
        <v>2.3091397849462365</v>
      </c>
      <c r="AK29" s="122">
        <f>AK18/AK7</f>
        <v>2.3041666666666667</v>
      </c>
    </row>
    <row r="30" spans="1:37" ht="12.75">
      <c r="A30" s="110">
        <v>22087000</v>
      </c>
      <c r="B30" s="110" t="s">
        <v>73</v>
      </c>
      <c r="C30" s="122">
        <f t="shared" si="7"/>
        <v>3.4514758717425007</v>
      </c>
      <c r="D30" s="122">
        <f aca="true" t="shared" si="9" ref="D30:W30">D19/D8</f>
        <v>3.845694978429585</v>
      </c>
      <c r="E30" s="122">
        <f t="shared" si="9"/>
        <v>4.080631269632182</v>
      </c>
      <c r="F30" s="122">
        <f t="shared" si="9"/>
        <v>3.9001160453992245</v>
      </c>
      <c r="G30" s="122">
        <f t="shared" si="9"/>
        <v>3.6820651404963356</v>
      </c>
      <c r="H30" s="122">
        <f t="shared" si="9"/>
        <v>3.314431070852463</v>
      </c>
      <c r="I30" s="122">
        <f t="shared" si="9"/>
        <v>3.5807979396743637</v>
      </c>
      <c r="J30" s="122">
        <f t="shared" si="9"/>
        <v>6.566583458146114</v>
      </c>
      <c r="K30" s="122">
        <f t="shared" si="9"/>
        <v>3.2290065659688483</v>
      </c>
      <c r="L30" s="122">
        <f t="shared" si="9"/>
        <v>3.6007474440848823</v>
      </c>
      <c r="M30" s="122">
        <f t="shared" si="9"/>
        <v>3.388832717743433</v>
      </c>
      <c r="N30" s="122">
        <f t="shared" si="9"/>
        <v>4.795669471075458</v>
      </c>
      <c r="O30" s="122">
        <f t="shared" si="9"/>
        <v>3.066768382018612</v>
      </c>
      <c r="P30" s="122">
        <f t="shared" si="9"/>
        <v>5.30800021159916</v>
      </c>
      <c r="Q30" s="122">
        <f t="shared" si="9"/>
        <v>4.255631188994287</v>
      </c>
      <c r="R30" s="122">
        <f t="shared" si="9"/>
        <v>2.779989152734218</v>
      </c>
      <c r="S30" s="122">
        <f t="shared" si="9"/>
        <v>4.586236193712829</v>
      </c>
      <c r="T30" s="122">
        <f t="shared" si="9"/>
        <v>3.3723715149479343</v>
      </c>
      <c r="U30" s="122">
        <f t="shared" si="9"/>
        <v>3.947198187400463</v>
      </c>
      <c r="V30" s="122">
        <f t="shared" si="9"/>
        <v>4.2077885508150805</v>
      </c>
      <c r="W30" s="122">
        <f t="shared" si="9"/>
        <v>5.197631459081937</v>
      </c>
      <c r="X30" s="122">
        <f>X19/X8</f>
        <v>4.226666479277051</v>
      </c>
      <c r="Y30" s="122">
        <f aca="true" t="shared" si="10" ref="Y30:Y36">Y19/Y8</f>
        <v>4.370375564905719</v>
      </c>
      <c r="Z30" s="122">
        <f t="shared" si="8"/>
        <v>4.952235641783374</v>
      </c>
      <c r="AA30" s="122">
        <f aca="true" t="shared" si="11" ref="AA30:AC36">AA19/AA8</f>
        <v>5.410139897089068</v>
      </c>
      <c r="AB30" s="122">
        <f t="shared" si="11"/>
        <v>4.282259880368488</v>
      </c>
      <c r="AC30" s="122">
        <f t="shared" si="11"/>
        <v>4.530426279168372</v>
      </c>
      <c r="AD30" s="122">
        <f t="shared" si="1"/>
        <v>4.752455012212751</v>
      </c>
      <c r="AE30" s="122">
        <f>AE19/AE8</f>
        <v>5.1490217175864315</v>
      </c>
      <c r="AF30" s="122">
        <f>AF19/AF8</f>
        <v>6.983254129893641</v>
      </c>
      <c r="AG30" s="122">
        <f>AG19/AG8</f>
        <v>4.092203250360008</v>
      </c>
      <c r="AH30" s="122">
        <f t="shared" si="3"/>
        <v>5.376632143339312</v>
      </c>
      <c r="AI30" s="122">
        <f t="shared" si="6"/>
        <v>5.322877482024666</v>
      </c>
      <c r="AJ30" s="122">
        <f t="shared" si="6"/>
        <v>5.3658126501200964</v>
      </c>
      <c r="AK30" s="122">
        <f>AK19/AK8</f>
        <v>6.097435314619085</v>
      </c>
    </row>
    <row r="31" spans="1:37" ht="12.75">
      <c r="A31" s="110">
        <v>22082090</v>
      </c>
      <c r="B31" s="110" t="s">
        <v>74</v>
      </c>
      <c r="C31" s="122">
        <f t="shared" si="7"/>
        <v>7.642089662838088</v>
      </c>
      <c r="D31" s="122">
        <f aca="true" t="shared" si="12" ref="D31:D36">D20/D9</f>
        <v>16.77310459324848</v>
      </c>
      <c r="E31" s="122"/>
      <c r="F31" s="122">
        <f aca="true" t="shared" si="13" ref="F31:I36">F20/F9</f>
        <v>16.935939196525517</v>
      </c>
      <c r="G31" s="122">
        <f t="shared" si="13"/>
        <v>10.071428571428571</v>
      </c>
      <c r="H31" s="122">
        <f t="shared" si="13"/>
        <v>14.10344827586207</v>
      </c>
      <c r="I31" s="122">
        <f t="shared" si="13"/>
        <v>94</v>
      </c>
      <c r="J31" s="122"/>
      <c r="K31" s="122">
        <f aca="true" t="shared" si="14" ref="K31:M36">K20/K9</f>
        <v>18.757075471698112</v>
      </c>
      <c r="L31" s="122">
        <f t="shared" si="14"/>
        <v>18.575757575757574</v>
      </c>
      <c r="M31" s="122">
        <f t="shared" si="14"/>
        <v>9.78</v>
      </c>
      <c r="N31" s="122"/>
      <c r="O31" s="122">
        <f aca="true" t="shared" si="15" ref="O31:O36">O20/O9</f>
        <v>15.34020618556701</v>
      </c>
      <c r="P31" s="122"/>
      <c r="Q31" s="122">
        <f aca="true" t="shared" si="16" ref="Q31:Q36">Q20/Q9</f>
        <v>23.51297856698524</v>
      </c>
      <c r="R31" s="122">
        <f aca="true" t="shared" si="17" ref="R31:R36">R20/R9</f>
        <v>12.523148148148149</v>
      </c>
      <c r="S31" s="122"/>
      <c r="T31" s="122">
        <f aca="true" t="shared" si="18" ref="T31:T36">T20/T9</f>
        <v>11.125</v>
      </c>
      <c r="U31" s="122"/>
      <c r="V31" s="122"/>
      <c r="W31" s="122"/>
      <c r="X31" s="122"/>
      <c r="Y31" s="122">
        <f t="shared" si="10"/>
        <v>14.816666666666666</v>
      </c>
      <c r="Z31" s="122">
        <f t="shared" si="8"/>
        <v>36.735340729001585</v>
      </c>
      <c r="AA31" s="122">
        <f t="shared" si="11"/>
        <v>14.093406593406593</v>
      </c>
      <c r="AB31" s="122">
        <f t="shared" si="11"/>
        <v>70.54255319148936</v>
      </c>
      <c r="AC31" s="122">
        <f t="shared" si="11"/>
        <v>38.203190596137695</v>
      </c>
      <c r="AD31" s="122">
        <f t="shared" si="1"/>
        <v>13</v>
      </c>
      <c r="AE31" s="122"/>
      <c r="AF31" s="122">
        <f aca="true" t="shared" si="19" ref="AF31:AG36">AF20/AF9</f>
        <v>35.601190476190474</v>
      </c>
      <c r="AG31" s="122">
        <f t="shared" si="19"/>
        <v>25.273809523809526</v>
      </c>
      <c r="AH31" s="122">
        <f t="shared" si="3"/>
        <v>31.529947916666668</v>
      </c>
      <c r="AI31" s="122">
        <f>AI20/AI9</f>
        <v>19.076666666666668</v>
      </c>
      <c r="AJ31" s="122">
        <f t="shared" si="6"/>
        <v>17.94039735099338</v>
      </c>
      <c r="AK31" s="122"/>
    </row>
    <row r="32" spans="1:37" ht="12.75">
      <c r="A32" s="110">
        <v>22089090</v>
      </c>
      <c r="B32" s="110" t="s">
        <v>75</v>
      </c>
      <c r="C32" s="122">
        <f t="shared" si="7"/>
        <v>2.594832529361996</v>
      </c>
      <c r="D32" s="122">
        <f t="shared" si="12"/>
        <v>2.6214295974630115</v>
      </c>
      <c r="E32" s="122">
        <f>E21/E10</f>
        <v>2.0453035800820265</v>
      </c>
      <c r="F32" s="122">
        <f t="shared" si="13"/>
        <v>1.219802144816693</v>
      </c>
      <c r="G32" s="122">
        <f t="shared" si="13"/>
        <v>4.349557522123894</v>
      </c>
      <c r="H32" s="122">
        <f t="shared" si="13"/>
        <v>1.8496257504826894</v>
      </c>
      <c r="I32" s="122">
        <f t="shared" si="13"/>
        <v>6.130236950549451</v>
      </c>
      <c r="J32" s="122">
        <f>J21/J10</f>
        <v>5.527750594156298</v>
      </c>
      <c r="K32" s="122">
        <f t="shared" si="14"/>
        <v>3.871954633291795</v>
      </c>
      <c r="L32" s="122">
        <f t="shared" si="14"/>
        <v>2.897638761116222</v>
      </c>
      <c r="M32" s="122">
        <f t="shared" si="14"/>
        <v>2.8444444444444446</v>
      </c>
      <c r="N32" s="122">
        <f>N21/N10</f>
        <v>4.516783981603522</v>
      </c>
      <c r="O32" s="122">
        <f t="shared" si="15"/>
        <v>1.7528167581858858</v>
      </c>
      <c r="P32" s="122">
        <f>P21/P10</f>
        <v>2.8072482984177496</v>
      </c>
      <c r="Q32" s="122">
        <f t="shared" si="16"/>
        <v>3.698976096296156</v>
      </c>
      <c r="R32" s="122">
        <f t="shared" si="17"/>
        <v>4.611886932469811</v>
      </c>
      <c r="S32" s="122">
        <f>S21/S10</f>
        <v>3.462542864679504</v>
      </c>
      <c r="T32" s="122">
        <f t="shared" si="18"/>
        <v>3.8161210568645556</v>
      </c>
      <c r="U32" s="122">
        <f aca="true" t="shared" si="20" ref="U32:X36">U21/U10</f>
        <v>22.669354838709676</v>
      </c>
      <c r="V32" s="122">
        <f t="shared" si="20"/>
        <v>3.371542185338866</v>
      </c>
      <c r="W32" s="122">
        <f t="shared" si="20"/>
        <v>2.0311841611590524</v>
      </c>
      <c r="X32" s="122">
        <f t="shared" si="20"/>
        <v>5.070120652945351</v>
      </c>
      <c r="Y32" s="122">
        <f t="shared" si="10"/>
        <v>4.366616761893122</v>
      </c>
      <c r="Z32" s="122">
        <f t="shared" si="8"/>
        <v>11.020833333333334</v>
      </c>
      <c r="AA32" s="122">
        <f t="shared" si="11"/>
        <v>4.860506771515946</v>
      </c>
      <c r="AB32" s="122">
        <f t="shared" si="11"/>
        <v>4.198581560283688</v>
      </c>
      <c r="AC32" s="122">
        <f t="shared" si="11"/>
        <v>5.408828931534613</v>
      </c>
      <c r="AD32" s="122">
        <f t="shared" si="1"/>
        <v>4.8026622500306715</v>
      </c>
      <c r="AE32" s="122">
        <f>AE21/AE10</f>
        <v>2.1702771112060746</v>
      </c>
      <c r="AF32" s="122">
        <f t="shared" si="19"/>
        <v>3.8367599532421095</v>
      </c>
      <c r="AG32" s="122">
        <f t="shared" si="19"/>
        <v>3.6620415879017014</v>
      </c>
      <c r="AH32" s="122">
        <f t="shared" si="3"/>
        <v>5.130435804064372</v>
      </c>
      <c r="AI32" s="122">
        <f t="shared" si="6"/>
        <v>6.341425818882466</v>
      </c>
      <c r="AJ32" s="122">
        <f t="shared" si="6"/>
        <v>6.997072731366809</v>
      </c>
      <c r="AK32" s="122">
        <f>AK21/AK10</f>
        <v>5.5818327084997845</v>
      </c>
    </row>
    <row r="33" spans="1:37" ht="12.75">
      <c r="A33" s="110">
        <v>22084000</v>
      </c>
      <c r="B33" s="110" t="s">
        <v>76</v>
      </c>
      <c r="C33" s="122">
        <f t="shared" si="7"/>
        <v>2.8760749125030163</v>
      </c>
      <c r="D33" s="122">
        <f t="shared" si="12"/>
        <v>2.969881826343054</v>
      </c>
      <c r="E33" s="122">
        <f>E22/E11</f>
        <v>2.6827712691568797</v>
      </c>
      <c r="F33" s="122">
        <f t="shared" si="13"/>
        <v>2.965404500899262</v>
      </c>
      <c r="G33" s="122">
        <f t="shared" si="13"/>
        <v>3.2630455444491258</v>
      </c>
      <c r="H33" s="122">
        <f t="shared" si="13"/>
        <v>2.8542257538224654</v>
      </c>
      <c r="I33" s="122">
        <f t="shared" si="13"/>
        <v>2.8914838345743683</v>
      </c>
      <c r="J33" s="122">
        <f>J22/J11</f>
        <v>2.7830331369896575</v>
      </c>
      <c r="K33" s="122">
        <f t="shared" si="14"/>
        <v>2.9361606632642636</v>
      </c>
      <c r="L33" s="122">
        <f t="shared" si="14"/>
        <v>2.876940902352175</v>
      </c>
      <c r="M33" s="122">
        <f t="shared" si="14"/>
        <v>2.970433666696675</v>
      </c>
      <c r="N33" s="122">
        <f>N22/N11</f>
        <v>3.059342757466041</v>
      </c>
      <c r="O33" s="122">
        <f t="shared" si="15"/>
        <v>3.1857511710058866</v>
      </c>
      <c r="P33" s="122">
        <f>P22/P11</f>
        <v>3.117727517598715</v>
      </c>
      <c r="Q33" s="122">
        <f t="shared" si="16"/>
        <v>3.247265129347466</v>
      </c>
      <c r="R33" s="122">
        <f t="shared" si="17"/>
        <v>3.7606275303643724</v>
      </c>
      <c r="S33" s="122">
        <f>S22/S11</f>
        <v>3.172900165041948</v>
      </c>
      <c r="T33" s="122">
        <f t="shared" si="18"/>
        <v>2.937531536124631</v>
      </c>
      <c r="U33" s="122">
        <f t="shared" si="20"/>
        <v>3.098457276959181</v>
      </c>
      <c r="V33" s="122">
        <f t="shared" si="20"/>
        <v>3.0919763158239464</v>
      </c>
      <c r="W33" s="122">
        <f t="shared" si="20"/>
        <v>3.1863565436385133</v>
      </c>
      <c r="X33" s="122">
        <f t="shared" si="20"/>
        <v>3.6674180683197504</v>
      </c>
      <c r="Y33" s="122">
        <f t="shared" si="10"/>
        <v>3.2030784454911334</v>
      </c>
      <c r="Z33" s="122">
        <f t="shared" si="8"/>
        <v>3.3606171287833493</v>
      </c>
      <c r="AA33" s="122">
        <f t="shared" si="11"/>
        <v>3.259203693130906</v>
      </c>
      <c r="AB33" s="122">
        <f t="shared" si="11"/>
        <v>3.307610386441505</v>
      </c>
      <c r="AC33" s="122">
        <f t="shared" si="11"/>
        <v>3.0976393961319437</v>
      </c>
      <c r="AD33" s="122">
        <f t="shared" si="1"/>
        <v>3.3851061979110635</v>
      </c>
      <c r="AE33" s="122">
        <f>AE22/AE11</f>
        <v>3.1700280311171887</v>
      </c>
      <c r="AF33" s="122">
        <f t="shared" si="19"/>
        <v>3.4949056393152045</v>
      </c>
      <c r="AG33" s="122">
        <f t="shared" si="19"/>
        <v>3.557284403590568</v>
      </c>
      <c r="AH33" s="122">
        <f t="shared" si="3"/>
        <v>3.2069403014330367</v>
      </c>
      <c r="AI33" s="122">
        <f t="shared" si="6"/>
        <v>3.076491358636741</v>
      </c>
      <c r="AJ33" s="122">
        <f t="shared" si="6"/>
        <v>3.550748590316936</v>
      </c>
      <c r="AK33" s="122">
        <f>AK22/AK11</f>
        <v>3.4786503827253203</v>
      </c>
    </row>
    <row r="34" spans="1:37" ht="12.75" customHeight="1">
      <c r="A34" s="110">
        <v>22089010</v>
      </c>
      <c r="B34" s="110" t="s">
        <v>77</v>
      </c>
      <c r="C34" s="122">
        <f t="shared" si="7"/>
        <v>1.7238764605236385</v>
      </c>
      <c r="D34" s="122">
        <f t="shared" si="12"/>
        <v>3.796101521151465</v>
      </c>
      <c r="E34" s="122">
        <f>E23/E12</f>
        <v>3.9014409908300585</v>
      </c>
      <c r="F34" s="122">
        <f t="shared" si="13"/>
        <v>4.015977868112015</v>
      </c>
      <c r="G34" s="122">
        <f t="shared" si="13"/>
        <v>4.203180937848465</v>
      </c>
      <c r="H34" s="122">
        <f t="shared" si="13"/>
        <v>3.2800239868994625</v>
      </c>
      <c r="I34" s="122">
        <f t="shared" si="13"/>
        <v>3.284544091066415</v>
      </c>
      <c r="J34" s="122">
        <f>J23/J12</f>
        <v>3.6335770400980882</v>
      </c>
      <c r="K34" s="122">
        <f t="shared" si="14"/>
        <v>3.479405119547136</v>
      </c>
      <c r="L34" s="122">
        <f t="shared" si="14"/>
        <v>4.412510296367273</v>
      </c>
      <c r="M34" s="122">
        <f t="shared" si="14"/>
        <v>3.497465886939571</v>
      </c>
      <c r="N34" s="122">
        <f>N23/N12</f>
        <v>3.796946917338797</v>
      </c>
      <c r="O34" s="122">
        <f t="shared" si="15"/>
        <v>4.081582442465544</v>
      </c>
      <c r="P34" s="122">
        <f>P23/P12</f>
        <v>4.149117728875489</v>
      </c>
      <c r="Q34" s="122">
        <f t="shared" si="16"/>
        <v>3.8289466054045516</v>
      </c>
      <c r="R34" s="122">
        <f t="shared" si="17"/>
        <v>3.62556201337866</v>
      </c>
      <c r="S34" s="122">
        <f>S23/S12</f>
        <v>3.8684327284138993</v>
      </c>
      <c r="T34" s="122">
        <f t="shared" si="18"/>
        <v>3.7665530703644223</v>
      </c>
      <c r="U34" s="122">
        <f t="shared" si="20"/>
        <v>3.563598496393376</v>
      </c>
      <c r="V34" s="122">
        <f t="shared" si="20"/>
        <v>3.3470623145400595</v>
      </c>
      <c r="W34" s="122">
        <f t="shared" si="20"/>
        <v>4.18996731764224</v>
      </c>
      <c r="X34" s="122">
        <f t="shared" si="20"/>
        <v>3.907747936341794</v>
      </c>
      <c r="Y34" s="122">
        <f t="shared" si="10"/>
        <v>3.443261122419308</v>
      </c>
      <c r="Z34" s="122">
        <f t="shared" si="8"/>
        <v>3.868553606466161</v>
      </c>
      <c r="AA34" s="122">
        <f t="shared" si="11"/>
        <v>3.9428580673342934</v>
      </c>
      <c r="AB34" s="122">
        <f t="shared" si="11"/>
        <v>4.436558255517827</v>
      </c>
      <c r="AC34" s="122">
        <f t="shared" si="11"/>
        <v>4.107678316865752</v>
      </c>
      <c r="AD34" s="122">
        <f t="shared" si="1"/>
        <v>4.91958648989899</v>
      </c>
      <c r="AE34" s="122">
        <f>AE23/AE12</f>
        <v>0.6605099948909972</v>
      </c>
      <c r="AF34" s="122">
        <f t="shared" si="19"/>
        <v>4.241487009397457</v>
      </c>
      <c r="AG34" s="122">
        <f t="shared" si="19"/>
        <v>4.101775786241806</v>
      </c>
      <c r="AH34" s="122">
        <f t="shared" si="3"/>
        <v>4.249244953107614</v>
      </c>
      <c r="AI34" s="122">
        <f t="shared" si="6"/>
        <v>4.1817889662560255</v>
      </c>
      <c r="AJ34" s="122">
        <f t="shared" si="6"/>
        <v>3.5800608828006086</v>
      </c>
      <c r="AK34" s="122">
        <f>AK23/AK12</f>
        <v>4.345129876703177</v>
      </c>
    </row>
    <row r="35" spans="1:37" ht="12.75" customHeight="1">
      <c r="A35" s="110">
        <v>22086000</v>
      </c>
      <c r="B35" s="110" t="s">
        <v>78</v>
      </c>
      <c r="C35" s="122">
        <f t="shared" si="7"/>
        <v>3.1729892097375076</v>
      </c>
      <c r="D35" s="122">
        <f t="shared" si="12"/>
        <v>2.9195642194236604</v>
      </c>
      <c r="E35" s="122">
        <f>E24/E13</f>
        <v>3.5136164399157512</v>
      </c>
      <c r="F35" s="122">
        <f t="shared" si="13"/>
        <v>3.247889223932709</v>
      </c>
      <c r="G35" s="122">
        <f t="shared" si="13"/>
        <v>2.6839116919368142</v>
      </c>
      <c r="H35" s="122">
        <f t="shared" si="13"/>
        <v>2.7413122558434972</v>
      </c>
      <c r="I35" s="122">
        <f t="shared" si="13"/>
        <v>2.865670319130081</v>
      </c>
      <c r="J35" s="122">
        <f>J24/J13</f>
        <v>2.4610839206951627</v>
      </c>
      <c r="K35" s="122">
        <f t="shared" si="14"/>
        <v>2.8835017408453214</v>
      </c>
      <c r="L35" s="122">
        <f t="shared" si="14"/>
        <v>2.7767076139378077</v>
      </c>
      <c r="M35" s="122">
        <f t="shared" si="14"/>
        <v>3.4601078063017585</v>
      </c>
      <c r="N35" s="122">
        <f>N24/N13</f>
        <v>3.0265077169857206</v>
      </c>
      <c r="O35" s="122">
        <f t="shared" si="15"/>
        <v>3.047303960647451</v>
      </c>
      <c r="P35" s="122">
        <f>P24/P13</f>
        <v>2.715606004023185</v>
      </c>
      <c r="Q35" s="122">
        <f t="shared" si="16"/>
        <v>3.4991830480824233</v>
      </c>
      <c r="R35" s="122">
        <f t="shared" si="17"/>
        <v>3.94917135572358</v>
      </c>
      <c r="S35" s="122">
        <f>S24/S13</f>
        <v>3.0283509214049458</v>
      </c>
      <c r="T35" s="122">
        <f t="shared" si="18"/>
        <v>3.029460747471987</v>
      </c>
      <c r="U35" s="122">
        <f t="shared" si="20"/>
        <v>2.8805590958940073</v>
      </c>
      <c r="V35" s="122">
        <f t="shared" si="20"/>
        <v>3.741375876920976</v>
      </c>
      <c r="W35" s="122">
        <f t="shared" si="20"/>
        <v>3.8623004195103627</v>
      </c>
      <c r="X35" s="122">
        <f t="shared" si="20"/>
        <v>3.824774180452654</v>
      </c>
      <c r="Y35" s="122">
        <f t="shared" si="10"/>
        <v>3.215847424865051</v>
      </c>
      <c r="Z35" s="122">
        <f t="shared" si="8"/>
        <v>3.7459902648311343</v>
      </c>
      <c r="AA35" s="122">
        <f t="shared" si="11"/>
        <v>3.3220046212172196</v>
      </c>
      <c r="AB35" s="122">
        <f t="shared" si="11"/>
        <v>3.6426519024584088</v>
      </c>
      <c r="AC35" s="122">
        <f t="shared" si="11"/>
        <v>3.533160160981808</v>
      </c>
      <c r="AD35" s="122">
        <f t="shared" si="1"/>
        <v>3.539898208448798</v>
      </c>
      <c r="AE35" s="122">
        <f>AE24/AE13</f>
        <v>4.436311428173996</v>
      </c>
      <c r="AF35" s="122">
        <f t="shared" si="19"/>
        <v>4.057490745698787</v>
      </c>
      <c r="AG35" s="122">
        <f t="shared" si="19"/>
        <v>4.1490325534324475</v>
      </c>
      <c r="AH35" s="122">
        <f t="shared" si="3"/>
        <v>4.146774203823685</v>
      </c>
      <c r="AI35" s="122">
        <f t="shared" si="6"/>
        <v>3.2751130432805104</v>
      </c>
      <c r="AJ35" s="122">
        <f t="shared" si="6"/>
        <v>4.3870539784337765</v>
      </c>
      <c r="AK35" s="122">
        <f>AK24/AK13</f>
        <v>3.6168172694508907</v>
      </c>
    </row>
    <row r="36" spans="1:37" ht="12.75">
      <c r="A36" s="24">
        <v>22083000</v>
      </c>
      <c r="B36" s="24" t="s">
        <v>79</v>
      </c>
      <c r="C36" s="123">
        <f t="shared" si="7"/>
        <v>1.5930716751718654</v>
      </c>
      <c r="D36" s="123">
        <f t="shared" si="12"/>
        <v>5.636228328651074</v>
      </c>
      <c r="E36" s="123">
        <f>E25/E14</f>
        <v>3.747859565086009</v>
      </c>
      <c r="F36" s="123">
        <f t="shared" si="13"/>
        <v>4.680770599750845</v>
      </c>
      <c r="G36" s="123">
        <f t="shared" si="13"/>
        <v>4.496430501805288</v>
      </c>
      <c r="H36" s="123">
        <f t="shared" si="13"/>
        <v>5.988717253639575</v>
      </c>
      <c r="I36" s="123">
        <f t="shared" si="13"/>
        <v>5.565463802452777</v>
      </c>
      <c r="J36" s="123">
        <f>J25/J14</f>
        <v>5.321458241177296</v>
      </c>
      <c r="K36" s="123">
        <f t="shared" si="14"/>
        <v>5.153137184211932</v>
      </c>
      <c r="L36" s="123">
        <f t="shared" si="14"/>
        <v>4.794114283080484</v>
      </c>
      <c r="M36" s="123">
        <f t="shared" si="14"/>
        <v>6.353987304315969</v>
      </c>
      <c r="N36" s="123">
        <f>N25/N14</f>
        <v>6.272073495598975</v>
      </c>
      <c r="O36" s="123">
        <f t="shared" si="15"/>
        <v>5.448223262477922</v>
      </c>
      <c r="P36" s="123">
        <f>P25/P14</f>
        <v>7.028960221701523</v>
      </c>
      <c r="Q36" s="123">
        <f t="shared" si="16"/>
        <v>6.187878442525446</v>
      </c>
      <c r="R36" s="123">
        <f t="shared" si="17"/>
        <v>5.200787797260104</v>
      </c>
      <c r="S36" s="123">
        <f>S25/S14</f>
        <v>7.122071605020857</v>
      </c>
      <c r="T36" s="123">
        <f t="shared" si="18"/>
        <v>4.8788199581653995</v>
      </c>
      <c r="U36" s="123">
        <f t="shared" si="20"/>
        <v>6.774842621150028</v>
      </c>
      <c r="V36" s="123">
        <f t="shared" si="20"/>
        <v>6.790255404943457</v>
      </c>
      <c r="W36" s="123">
        <f t="shared" si="20"/>
        <v>6.178899734597197</v>
      </c>
      <c r="X36" s="123">
        <f t="shared" si="20"/>
        <v>5.681862346572545</v>
      </c>
      <c r="Y36" s="123">
        <f t="shared" si="10"/>
        <v>5.659695791082095</v>
      </c>
      <c r="Z36" s="123">
        <f t="shared" si="8"/>
        <v>7.51667548040723</v>
      </c>
      <c r="AA36" s="123">
        <f t="shared" si="11"/>
        <v>6.559767290291818</v>
      </c>
      <c r="AB36" s="123">
        <f t="shared" si="11"/>
        <v>6.712951273010474</v>
      </c>
      <c r="AC36" s="123">
        <f t="shared" si="11"/>
        <v>5.577305902890114</v>
      </c>
      <c r="AD36" s="123">
        <f t="shared" si="1"/>
        <v>6.002082379524745</v>
      </c>
      <c r="AE36" s="123">
        <f>AE25/AE14</f>
        <v>6.0881000541906545</v>
      </c>
      <c r="AF36" s="123">
        <f t="shared" si="19"/>
        <v>6.89586504876622</v>
      </c>
      <c r="AG36" s="123">
        <f t="shared" si="19"/>
        <v>6.600654227876427</v>
      </c>
      <c r="AH36" s="123">
        <f t="shared" si="3"/>
        <v>6.735792113630067</v>
      </c>
      <c r="AI36" s="123">
        <f t="shared" si="6"/>
        <v>6.978582283730375</v>
      </c>
      <c r="AJ36" s="123">
        <f t="shared" si="6"/>
        <v>5.912478263628864</v>
      </c>
      <c r="AK36" s="123">
        <f>AK25/AK14</f>
        <v>12.327930018192534</v>
      </c>
    </row>
    <row r="37" spans="1:7" ht="12.75">
      <c r="A37" s="509" t="s">
        <v>11</v>
      </c>
      <c r="B37" s="509"/>
      <c r="C37" s="509"/>
      <c r="D37" s="509"/>
      <c r="E37" s="509"/>
      <c r="F37" s="509"/>
      <c r="G37" s="509"/>
    </row>
    <row r="39" spans="2:17" ht="12.75">
      <c r="B39" s="161"/>
      <c r="C39" s="161"/>
      <c r="D39" s="161"/>
      <c r="E39" s="155"/>
      <c r="F39" s="155"/>
      <c r="G39" s="155"/>
      <c r="H39" s="155"/>
      <c r="I39" s="155"/>
      <c r="J39" s="155"/>
      <c r="K39" s="155"/>
      <c r="L39" s="155"/>
      <c r="M39" s="155"/>
      <c r="N39" s="155"/>
      <c r="O39" s="155"/>
      <c r="P39" s="155"/>
      <c r="Q39" s="155"/>
    </row>
    <row r="40" spans="26:37" ht="14.25">
      <c r="Z40" s="224"/>
      <c r="AA40" s="226"/>
      <c r="AJ40" s="228"/>
      <c r="AK40" s="228"/>
    </row>
    <row r="41" spans="2:37" ht="14.25">
      <c r="B41" s="75"/>
      <c r="U41" s="405"/>
      <c r="V41" s="405"/>
      <c r="W41" s="405"/>
      <c r="X41" s="405"/>
      <c r="Y41" s="405"/>
      <c r="Z41" s="405"/>
      <c r="AA41" s="226"/>
      <c r="AB41" s="405"/>
      <c r="AC41" s="405"/>
      <c r="AD41" s="405"/>
      <c r="AE41" s="405"/>
      <c r="AF41" s="405"/>
      <c r="AG41" s="405"/>
      <c r="AH41" s="405"/>
      <c r="AI41" s="406"/>
      <c r="AJ41" s="229"/>
      <c r="AK41" s="229"/>
    </row>
    <row r="42" spans="21:37" ht="14.25">
      <c r="U42" s="405"/>
      <c r="V42" s="405"/>
      <c r="W42" s="405"/>
      <c r="X42" s="405"/>
      <c r="Y42" s="405"/>
      <c r="Z42" s="230"/>
      <c r="AA42" s="228"/>
      <c r="AB42" s="228"/>
      <c r="AC42" s="228"/>
      <c r="AD42" s="228"/>
      <c r="AE42" s="228"/>
      <c r="AF42" s="228"/>
      <c r="AG42" s="228"/>
      <c r="AH42" s="228"/>
      <c r="AI42" s="294"/>
      <c r="AJ42" s="229"/>
      <c r="AK42" s="229"/>
    </row>
    <row r="43" spans="21:37" ht="14.25">
      <c r="U43" s="405"/>
      <c r="V43" s="405"/>
      <c r="W43" s="405"/>
      <c r="X43" s="405"/>
      <c r="Y43" s="405"/>
      <c r="Z43" s="228"/>
      <c r="AA43" s="229"/>
      <c r="AB43" s="229"/>
      <c r="AC43" s="229"/>
      <c r="AD43" s="229"/>
      <c r="AE43" s="229"/>
      <c r="AF43" s="229"/>
      <c r="AG43" s="229"/>
      <c r="AH43" s="229"/>
      <c r="AI43" s="295"/>
      <c r="AJ43" s="405"/>
      <c r="AK43" s="405"/>
    </row>
    <row r="44" spans="21:37" ht="14.25">
      <c r="U44" s="405"/>
      <c r="V44" s="405"/>
      <c r="W44" s="405"/>
      <c r="X44" s="405"/>
      <c r="Y44" s="405"/>
      <c r="Z44" s="228"/>
      <c r="AA44" s="229"/>
      <c r="AB44" s="229"/>
      <c r="AC44" s="229"/>
      <c r="AD44" s="229"/>
      <c r="AE44" s="229"/>
      <c r="AF44" s="229"/>
      <c r="AG44" s="229"/>
      <c r="AH44" s="229"/>
      <c r="AI44" s="295"/>
      <c r="AJ44" s="405"/>
      <c r="AK44" s="405"/>
    </row>
    <row r="45" spans="21:37" ht="12.75">
      <c r="U45" s="405"/>
      <c r="V45" s="405"/>
      <c r="W45" s="405"/>
      <c r="X45" s="405"/>
      <c r="Y45" s="405"/>
      <c r="Z45" s="405"/>
      <c r="AA45" s="405"/>
      <c r="AB45" s="405"/>
      <c r="AC45" s="405"/>
      <c r="AD45" s="405"/>
      <c r="AE45" s="405"/>
      <c r="AF45" s="405"/>
      <c r="AG45" s="405"/>
      <c r="AH45" s="405"/>
      <c r="AI45" s="406"/>
      <c r="AJ45" s="405"/>
      <c r="AK45" s="405"/>
    </row>
    <row r="46" spans="21:37" ht="12.75" customHeight="1">
      <c r="U46" s="405"/>
      <c r="V46" s="405"/>
      <c r="W46" s="405"/>
      <c r="X46" s="405"/>
      <c r="Y46" s="405"/>
      <c r="Z46" s="405"/>
      <c r="AA46" s="405"/>
      <c r="AB46" s="405"/>
      <c r="AC46" s="405"/>
      <c r="AD46" s="405"/>
      <c r="AE46" s="405"/>
      <c r="AF46" s="405"/>
      <c r="AG46" s="405"/>
      <c r="AH46" s="405"/>
      <c r="AI46" s="406"/>
      <c r="AJ46" s="405"/>
      <c r="AK46" s="405"/>
    </row>
    <row r="47" spans="21:37" ht="12.75" customHeight="1">
      <c r="U47" s="405"/>
      <c r="V47" s="405"/>
      <c r="W47" s="405"/>
      <c r="X47" s="405"/>
      <c r="Y47" s="405"/>
      <c r="Z47" s="405"/>
      <c r="AA47" s="405"/>
      <c r="AB47" s="405"/>
      <c r="AC47" s="405"/>
      <c r="AD47" s="405"/>
      <c r="AE47" s="405"/>
      <c r="AF47" s="405"/>
      <c r="AG47" s="405"/>
      <c r="AH47" s="405"/>
      <c r="AI47" s="406"/>
      <c r="AJ47" s="405"/>
      <c r="AK47" s="405"/>
    </row>
    <row r="48" spans="21:37" ht="12.75">
      <c r="U48" s="405"/>
      <c r="V48" s="405"/>
      <c r="W48" s="405"/>
      <c r="X48" s="405"/>
      <c r="Y48" s="405"/>
      <c r="Z48" s="405"/>
      <c r="AA48" s="405"/>
      <c r="AB48" s="405"/>
      <c r="AC48" s="405"/>
      <c r="AD48" s="405"/>
      <c r="AE48" s="405"/>
      <c r="AF48" s="405"/>
      <c r="AG48" s="405"/>
      <c r="AH48" s="405"/>
      <c r="AI48" s="406"/>
      <c r="AJ48" s="405"/>
      <c r="AK48" s="405"/>
    </row>
  </sheetData>
  <sheetProtection/>
  <mergeCells count="7">
    <mergeCell ref="C3:AE3"/>
    <mergeCell ref="A37:G37"/>
    <mergeCell ref="A2:A3"/>
    <mergeCell ref="B2:B3"/>
    <mergeCell ref="A4:AH4"/>
    <mergeCell ref="A15:AH15"/>
    <mergeCell ref="A26:AH26"/>
  </mergeCells>
  <printOptions/>
  <pageMargins left="0.7086614173228347" right="0.7086614173228347" top="0.7480314960629921" bottom="0.7480314960629921" header="0.31496062992125984" footer="0.31496062992125984"/>
  <pageSetup fitToHeight="1" fitToWidth="1" horizontalDpi="600" verticalDpi="600" orientation="landscape" paperSize="119" scale="53" r:id="rId1"/>
  <headerFooter>
    <oddFooter>&amp;C&amp;10 19</oddFooter>
  </headerFooter>
</worksheet>
</file>

<file path=xl/worksheets/sheet19.xml><?xml version="1.0" encoding="utf-8"?>
<worksheet xmlns="http://schemas.openxmlformats.org/spreadsheetml/2006/main" xmlns:r="http://schemas.openxmlformats.org/officeDocument/2006/relationships">
  <sheetPr>
    <pageSetUpPr fitToPage="1"/>
  </sheetPr>
  <dimension ref="B3:Q27"/>
  <sheetViews>
    <sheetView zoomScalePageLayoutView="0" workbookViewId="0" topLeftCell="B1">
      <selection activeCell="H11" sqref="H11"/>
    </sheetView>
  </sheetViews>
  <sheetFormatPr defaultColWidth="11.00390625" defaultRowHeight="14.25"/>
  <cols>
    <col min="2" max="2" width="20.00390625" style="0" customWidth="1"/>
    <col min="3" max="3" width="8.375" style="0" customWidth="1"/>
    <col min="4" max="4" width="8.875" style="0" bestFit="1" customWidth="1"/>
    <col min="5" max="5" width="7.625" style="0" customWidth="1"/>
    <col min="6" max="7" width="7.375" style="0" bestFit="1" customWidth="1"/>
    <col min="8" max="8" width="7.50390625" style="0" bestFit="1" customWidth="1"/>
    <col min="9" max="10" width="6.375" style="0" bestFit="1" customWidth="1"/>
    <col min="11" max="11" width="7.50390625" style="0" bestFit="1" customWidth="1"/>
    <col min="12" max="13" width="8.875" style="0" bestFit="1" customWidth="1"/>
    <col min="14" max="14" width="7.50390625" style="0" bestFit="1" customWidth="1"/>
  </cols>
  <sheetData>
    <row r="2" ht="15" thickBot="1"/>
    <row r="3" spans="2:14" ht="26.25" customHeight="1" thickBot="1">
      <c r="B3" s="522" t="s">
        <v>345</v>
      </c>
      <c r="C3" s="523"/>
      <c r="D3" s="523"/>
      <c r="E3" s="523"/>
      <c r="F3" s="523"/>
      <c r="G3" s="523"/>
      <c r="H3" s="523"/>
      <c r="I3" s="523"/>
      <c r="J3" s="523"/>
      <c r="K3" s="523"/>
      <c r="L3" s="523"/>
      <c r="M3" s="523"/>
      <c r="N3" s="524"/>
    </row>
    <row r="4" spans="2:14" ht="26.25" customHeight="1" thickBot="1">
      <c r="B4" s="518" t="s">
        <v>257</v>
      </c>
      <c r="C4" s="522" t="s">
        <v>231</v>
      </c>
      <c r="D4" s="524"/>
      <c r="E4" s="520" t="s">
        <v>348</v>
      </c>
      <c r="F4" s="522" t="s">
        <v>232</v>
      </c>
      <c r="G4" s="524"/>
      <c r="H4" s="520" t="s">
        <v>348</v>
      </c>
      <c r="I4" s="522" t="s">
        <v>258</v>
      </c>
      <c r="J4" s="524"/>
      <c r="K4" s="520" t="s">
        <v>348</v>
      </c>
      <c r="L4" s="522" t="s">
        <v>169</v>
      </c>
      <c r="M4" s="524"/>
      <c r="N4" s="520" t="s">
        <v>348</v>
      </c>
    </row>
    <row r="5" spans="2:14" ht="26.25" customHeight="1" thickBot="1">
      <c r="B5" s="519"/>
      <c r="C5" s="377">
        <v>2011</v>
      </c>
      <c r="D5" s="377">
        <v>2012</v>
      </c>
      <c r="E5" s="521"/>
      <c r="F5" s="377">
        <v>2011</v>
      </c>
      <c r="G5" s="377">
        <v>2012</v>
      </c>
      <c r="H5" s="521"/>
      <c r="I5" s="377">
        <v>2011</v>
      </c>
      <c r="J5" s="377">
        <v>2012</v>
      </c>
      <c r="K5" s="521"/>
      <c r="L5" s="377">
        <v>2011</v>
      </c>
      <c r="M5" s="377">
        <v>2012</v>
      </c>
      <c r="N5" s="521"/>
    </row>
    <row r="6" spans="2:14" ht="26.25" customHeight="1" thickBot="1">
      <c r="B6" s="378" t="s">
        <v>206</v>
      </c>
      <c r="C6" s="379">
        <v>337.997</v>
      </c>
      <c r="D6" s="379">
        <v>6.741</v>
      </c>
      <c r="E6" s="380">
        <f aca="true" t="shared" si="0" ref="E6:E13">D6/C6-1</f>
        <v>-0.9800560360003195</v>
      </c>
      <c r="F6" s="379">
        <v>37.844</v>
      </c>
      <c r="G6" s="379">
        <v>15.895</v>
      </c>
      <c r="H6" s="380">
        <f aca="true" t="shared" si="1" ref="H6:H13">G6/F6-1</f>
        <v>-0.5799862593806151</v>
      </c>
      <c r="I6" s="381">
        <v>0</v>
      </c>
      <c r="J6" s="381">
        <v>0</v>
      </c>
      <c r="K6" s="382" t="s">
        <v>344</v>
      </c>
      <c r="L6" s="383">
        <f>C6+F6+I6</f>
        <v>375.841</v>
      </c>
      <c r="M6" s="383">
        <f aca="true" t="shared" si="2" ref="M6:M12">D6+G6+J6</f>
        <v>22.636</v>
      </c>
      <c r="N6" s="380">
        <f aca="true" t="shared" si="3" ref="N6:N13">M6/L6-1</f>
        <v>-0.9397724037558436</v>
      </c>
    </row>
    <row r="7" spans="2:14" ht="26.25" customHeight="1" thickBot="1">
      <c r="B7" s="378" t="s">
        <v>207</v>
      </c>
      <c r="C7" s="379">
        <v>45528.311</v>
      </c>
      <c r="D7" s="379">
        <v>38288.609</v>
      </c>
      <c r="E7" s="380">
        <f t="shared" si="0"/>
        <v>-0.1590153871510851</v>
      </c>
      <c r="F7" s="379">
        <v>5992.489</v>
      </c>
      <c r="G7" s="379">
        <v>2559.895</v>
      </c>
      <c r="H7" s="380">
        <f t="shared" si="1"/>
        <v>-0.5728160702506087</v>
      </c>
      <c r="I7" s="379">
        <v>4350.015</v>
      </c>
      <c r="J7" s="379">
        <v>1400.868</v>
      </c>
      <c r="K7" s="380">
        <f aca="true" t="shared" si="4" ref="K7:K13">J7/I7-1</f>
        <v>-0.677962489784518</v>
      </c>
      <c r="L7" s="383">
        <f aca="true" t="shared" si="5" ref="L7:L12">C7+F7+I7</f>
        <v>55870.815</v>
      </c>
      <c r="M7" s="383">
        <f t="shared" si="2"/>
        <v>42249.371999999996</v>
      </c>
      <c r="N7" s="380">
        <f t="shared" si="3"/>
        <v>-0.24380247540688293</v>
      </c>
    </row>
    <row r="8" spans="2:14" ht="26.25" customHeight="1" thickBot="1">
      <c r="B8" s="378" t="s">
        <v>208</v>
      </c>
      <c r="C8" s="379">
        <v>18396.913</v>
      </c>
      <c r="D8" s="379">
        <v>16472.479</v>
      </c>
      <c r="E8" s="380">
        <f t="shared" si="0"/>
        <v>-0.10460635433781751</v>
      </c>
      <c r="F8" s="379">
        <v>81.418</v>
      </c>
      <c r="G8" s="379">
        <v>245.414</v>
      </c>
      <c r="H8" s="380">
        <f t="shared" si="1"/>
        <v>2.014247463705814</v>
      </c>
      <c r="I8" s="379">
        <v>40.235</v>
      </c>
      <c r="J8" s="379">
        <v>28.5</v>
      </c>
      <c r="K8" s="380">
        <f t="shared" si="4"/>
        <v>-0.2916614887535728</v>
      </c>
      <c r="L8" s="383">
        <f t="shared" si="5"/>
        <v>18518.566000000003</v>
      </c>
      <c r="M8" s="383">
        <f t="shared" si="2"/>
        <v>16746.393</v>
      </c>
      <c r="N8" s="380">
        <f t="shared" si="3"/>
        <v>-0.09569709663264436</v>
      </c>
    </row>
    <row r="9" spans="2:14" ht="26.25" customHeight="1" thickBot="1">
      <c r="B9" s="378" t="s">
        <v>209</v>
      </c>
      <c r="C9" s="379">
        <v>99418.384</v>
      </c>
      <c r="D9" s="379">
        <v>113862.58</v>
      </c>
      <c r="E9" s="380">
        <f t="shared" si="0"/>
        <v>0.14528697227667675</v>
      </c>
      <c r="F9" s="379">
        <v>7996.871</v>
      </c>
      <c r="G9" s="379">
        <v>11782.003</v>
      </c>
      <c r="H9" s="380">
        <f t="shared" si="1"/>
        <v>0.47332662987811114</v>
      </c>
      <c r="I9" s="379">
        <v>37563.992</v>
      </c>
      <c r="J9" s="379">
        <v>35051.056</v>
      </c>
      <c r="K9" s="380">
        <f t="shared" si="4"/>
        <v>-0.06689746925726114</v>
      </c>
      <c r="L9" s="383">
        <f t="shared" si="5"/>
        <v>144979.247</v>
      </c>
      <c r="M9" s="383">
        <f t="shared" si="2"/>
        <v>160695.639</v>
      </c>
      <c r="N9" s="380">
        <f t="shared" si="3"/>
        <v>0.10840442563479447</v>
      </c>
    </row>
    <row r="10" spans="2:14" ht="26.25" customHeight="1" thickBot="1">
      <c r="B10" s="378" t="s">
        <v>289</v>
      </c>
      <c r="C10" s="379">
        <v>273909.813</v>
      </c>
      <c r="D10" s="379">
        <v>345393.117</v>
      </c>
      <c r="E10" s="380">
        <f t="shared" si="0"/>
        <v>0.260973870257069</v>
      </c>
      <c r="F10" s="379">
        <v>11297.442</v>
      </c>
      <c r="G10" s="379">
        <v>32053.109</v>
      </c>
      <c r="H10" s="380">
        <f t="shared" si="1"/>
        <v>1.8372005804499816</v>
      </c>
      <c r="I10" s="379">
        <v>33240.217</v>
      </c>
      <c r="J10" s="379">
        <v>7855.652</v>
      </c>
      <c r="K10" s="380">
        <f t="shared" si="4"/>
        <v>-0.763670255221258</v>
      </c>
      <c r="L10" s="383">
        <f t="shared" si="5"/>
        <v>318447.472</v>
      </c>
      <c r="M10" s="383">
        <f t="shared" si="2"/>
        <v>385301.878</v>
      </c>
      <c r="N10" s="380">
        <f t="shared" si="3"/>
        <v>0.20993856719955373</v>
      </c>
    </row>
    <row r="11" spans="2:14" ht="26.25" customHeight="1" thickBot="1">
      <c r="B11" s="378" t="s">
        <v>210</v>
      </c>
      <c r="C11" s="379">
        <v>381255.677</v>
      </c>
      <c r="D11" s="379">
        <v>487441.457</v>
      </c>
      <c r="E11" s="380">
        <f t="shared" si="0"/>
        <v>0.2785159314493302</v>
      </c>
      <c r="F11" s="379">
        <v>74054.575</v>
      </c>
      <c r="G11" s="379">
        <v>101087.655</v>
      </c>
      <c r="H11" s="380">
        <f t="shared" si="1"/>
        <v>0.3650426729206129</v>
      </c>
      <c r="I11" s="379">
        <v>24513.793</v>
      </c>
      <c r="J11" s="379">
        <v>23246.44</v>
      </c>
      <c r="K11" s="380">
        <f t="shared" si="4"/>
        <v>-0.05169958806456443</v>
      </c>
      <c r="L11" s="383">
        <f t="shared" si="5"/>
        <v>479824.04500000004</v>
      </c>
      <c r="M11" s="383">
        <f t="shared" si="2"/>
        <v>611775.5519999999</v>
      </c>
      <c r="N11" s="380">
        <f t="shared" si="3"/>
        <v>0.274999780388246</v>
      </c>
    </row>
    <row r="12" spans="2:14" ht="26.25" customHeight="1" thickBot="1">
      <c r="B12" s="378" t="s">
        <v>233</v>
      </c>
      <c r="C12" s="379">
        <v>9792.116</v>
      </c>
      <c r="D12" s="379">
        <v>14520.55</v>
      </c>
      <c r="E12" s="380">
        <f t="shared" si="0"/>
        <v>0.4828817387375721</v>
      </c>
      <c r="F12" s="379">
        <v>18540.451</v>
      </c>
      <c r="G12" s="379">
        <v>23942.96</v>
      </c>
      <c r="H12" s="380">
        <f t="shared" si="1"/>
        <v>0.2913903766418626</v>
      </c>
      <c r="I12" s="379">
        <v>32.35</v>
      </c>
      <c r="J12" s="379">
        <v>116.06</v>
      </c>
      <c r="K12" s="380">
        <f t="shared" si="4"/>
        <v>2.5876352395672333</v>
      </c>
      <c r="L12" s="383">
        <f t="shared" si="5"/>
        <v>28364.917</v>
      </c>
      <c r="M12" s="383">
        <f t="shared" si="2"/>
        <v>38579.56999999999</v>
      </c>
      <c r="N12" s="380">
        <f t="shared" si="3"/>
        <v>0.3601157373384871</v>
      </c>
    </row>
    <row r="13" spans="2:17" ht="26.25" customHeight="1" thickBot="1">
      <c r="B13" s="384" t="s">
        <v>169</v>
      </c>
      <c r="C13" s="385">
        <f>SUM(C6:C12)</f>
        <v>828639.2110000001</v>
      </c>
      <c r="D13" s="385">
        <f>SUM(D6:D12)</f>
        <v>1015985.533</v>
      </c>
      <c r="E13" s="386">
        <f t="shared" si="0"/>
        <v>0.2260891344665077</v>
      </c>
      <c r="F13" s="385">
        <f>SUM(F6:F12)</f>
        <v>118001.09</v>
      </c>
      <c r="G13" s="385">
        <f>SUM(G6:G12)</f>
        <v>171686.93099999998</v>
      </c>
      <c r="H13" s="386">
        <f t="shared" si="1"/>
        <v>0.45496055163558213</v>
      </c>
      <c r="I13" s="385">
        <f>SUM(I6:I12)</f>
        <v>99740.60200000001</v>
      </c>
      <c r="J13" s="385">
        <f>SUM(J6:J12)</f>
        <v>67698.576</v>
      </c>
      <c r="K13" s="386">
        <f t="shared" si="4"/>
        <v>-0.32125358537539217</v>
      </c>
      <c r="L13" s="385">
        <f>SUM(L6:L12)</f>
        <v>1046380.903</v>
      </c>
      <c r="M13" s="385">
        <f>SUM(M6:M12)</f>
        <v>1255371.04</v>
      </c>
      <c r="N13" s="386">
        <f t="shared" si="3"/>
        <v>0.19972663530156187</v>
      </c>
      <c r="Q13" s="1"/>
    </row>
    <row r="14" spans="2:14" ht="26.25" customHeight="1" thickBot="1">
      <c r="B14" s="515" t="s">
        <v>239</v>
      </c>
      <c r="C14" s="516"/>
      <c r="D14" s="516"/>
      <c r="E14" s="516"/>
      <c r="F14" s="516"/>
      <c r="G14" s="516"/>
      <c r="H14" s="516"/>
      <c r="I14" s="516"/>
      <c r="J14" s="516"/>
      <c r="K14" s="516"/>
      <c r="L14" s="516"/>
      <c r="M14" s="516"/>
      <c r="N14" s="517"/>
    </row>
    <row r="16" ht="14.25">
      <c r="B16" s="86"/>
    </row>
    <row r="17" spans="4:13" ht="14.25">
      <c r="D17" s="86"/>
      <c r="F17" s="86"/>
      <c r="G17" s="86"/>
      <c r="I17" s="86"/>
      <c r="J17" s="86"/>
      <c r="L17" s="86"/>
      <c r="M17" s="86"/>
    </row>
    <row r="18" spans="3:13" ht="14.25">
      <c r="C18" s="86"/>
      <c r="D18" s="86"/>
      <c r="F18" s="86"/>
      <c r="G18" s="86"/>
      <c r="I18" s="86"/>
      <c r="J18" s="86"/>
      <c r="L18" s="86"/>
      <c r="M18" s="86"/>
    </row>
    <row r="19" spans="3:13" ht="14.25">
      <c r="C19" s="86"/>
      <c r="D19" s="86"/>
      <c r="F19" s="86"/>
      <c r="G19" s="86"/>
      <c r="I19" s="86"/>
      <c r="J19" s="86"/>
      <c r="L19" s="86"/>
      <c r="M19" s="86"/>
    </row>
    <row r="20" spans="3:13" ht="14.25">
      <c r="C20" s="86"/>
      <c r="D20" s="86"/>
      <c r="F20" s="86"/>
      <c r="G20" s="86"/>
      <c r="I20" s="86"/>
      <c r="J20" s="86"/>
      <c r="L20" s="86"/>
      <c r="M20" s="86"/>
    </row>
    <row r="21" spans="3:13" ht="14.25">
      <c r="C21" s="86"/>
      <c r="D21" s="86"/>
      <c r="F21" s="86"/>
      <c r="G21" s="86"/>
      <c r="I21" s="86"/>
      <c r="J21" s="86"/>
      <c r="L21" s="86"/>
      <c r="M21" s="86"/>
    </row>
    <row r="22" spans="3:13" ht="14.25">
      <c r="C22" s="86"/>
      <c r="D22" s="86"/>
      <c r="F22" s="86"/>
      <c r="G22" s="86"/>
      <c r="I22" s="86"/>
      <c r="J22" s="86"/>
      <c r="L22" s="86"/>
      <c r="M22" s="86"/>
    </row>
    <row r="23" spans="3:13" ht="14.25">
      <c r="C23" s="86"/>
      <c r="D23" s="86"/>
      <c r="F23" s="86"/>
      <c r="G23" s="86"/>
      <c r="I23" s="86"/>
      <c r="J23" s="86"/>
      <c r="L23" s="86"/>
      <c r="M23" s="86"/>
    </row>
    <row r="24" spans="3:13" ht="14.25">
      <c r="C24" s="86"/>
      <c r="D24" s="86"/>
      <c r="F24" s="86"/>
      <c r="G24" s="86"/>
      <c r="I24" s="86"/>
      <c r="J24" s="86"/>
      <c r="L24" s="86"/>
      <c r="M24" s="86"/>
    </row>
    <row r="25" spans="3:4" ht="14.25">
      <c r="C25" s="86"/>
      <c r="D25" s="86"/>
    </row>
    <row r="26" spans="3:4" ht="14.25">
      <c r="C26" s="86"/>
      <c r="D26" s="86"/>
    </row>
    <row r="27" spans="3:4" ht="14.25">
      <c r="C27" s="86"/>
      <c r="D27" s="86"/>
    </row>
  </sheetData>
  <sheetProtection/>
  <mergeCells count="11">
    <mergeCell ref="K4:K5"/>
    <mergeCell ref="B14:N14"/>
    <mergeCell ref="B4:B5"/>
    <mergeCell ref="N4:N5"/>
    <mergeCell ref="B3:N3"/>
    <mergeCell ref="C4:D4"/>
    <mergeCell ref="F4:G4"/>
    <mergeCell ref="I4:J4"/>
    <mergeCell ref="L4:M4"/>
    <mergeCell ref="E4:E5"/>
    <mergeCell ref="H4:H5"/>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91" r:id="rId1"/>
  <headerFooter>
    <oddFooter>&amp;C21</oddFooter>
  </headerFooter>
  <ignoredErrors>
    <ignoredError sqref="C13:J13" formulaRange="1"/>
    <ignoredError sqref="K13" formula="1"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V53"/>
  <sheetViews>
    <sheetView zoomScalePageLayoutView="0" workbookViewId="0" topLeftCell="A1">
      <selection activeCell="B36" sqref="B36:F36"/>
    </sheetView>
  </sheetViews>
  <sheetFormatPr defaultColWidth="11.00390625" defaultRowHeight="14.25"/>
  <cols>
    <col min="6" max="6" width="12.375" style="0" customWidth="1"/>
  </cols>
  <sheetData>
    <row r="1" spans="1:7" s="34" customFormat="1" ht="15">
      <c r="A1" s="429" t="s">
        <v>101</v>
      </c>
      <c r="B1" s="429"/>
      <c r="C1" s="429"/>
      <c r="D1" s="429"/>
      <c r="E1" s="429"/>
      <c r="F1" s="429"/>
      <c r="G1" s="429"/>
    </row>
    <row r="2" spans="1:7" s="34" customFormat="1" ht="9.75" customHeight="1">
      <c r="A2" s="46"/>
      <c r="B2" s="46"/>
      <c r="C2" s="46"/>
      <c r="D2" s="46"/>
      <c r="E2" s="46"/>
      <c r="F2" s="46"/>
      <c r="G2" s="46"/>
    </row>
    <row r="3" spans="1:8" s="34" customFormat="1" ht="15">
      <c r="A3" s="47" t="s">
        <v>128</v>
      </c>
      <c r="B3" s="48" t="s">
        <v>102</v>
      </c>
      <c r="C3" s="48"/>
      <c r="D3" s="48"/>
      <c r="E3" s="48"/>
      <c r="F3" s="48"/>
      <c r="G3" s="49" t="s">
        <v>103</v>
      </c>
      <c r="H3" s="50"/>
    </row>
    <row r="4" spans="1:7" s="34" customFormat="1" ht="9.75" customHeight="1">
      <c r="A4" s="51"/>
      <c r="B4" s="51"/>
      <c r="C4" s="51"/>
      <c r="D4" s="51"/>
      <c r="E4" s="51"/>
      <c r="F4" s="51"/>
      <c r="G4" s="52"/>
    </row>
    <row r="5" spans="2:7" s="34" customFormat="1" ht="15">
      <c r="B5" s="428" t="s">
        <v>121</v>
      </c>
      <c r="C5" s="428"/>
      <c r="D5" s="428"/>
      <c r="E5" s="428"/>
      <c r="F5" s="428"/>
      <c r="G5" s="54">
        <v>4</v>
      </c>
    </row>
    <row r="6" spans="1:7" s="34" customFormat="1" ht="15">
      <c r="A6" s="53" t="s">
        <v>104</v>
      </c>
      <c r="B6" s="428" t="s">
        <v>122</v>
      </c>
      <c r="C6" s="428"/>
      <c r="D6" s="428"/>
      <c r="E6" s="428"/>
      <c r="F6" s="428"/>
      <c r="G6" s="54">
        <v>5</v>
      </c>
    </row>
    <row r="7" spans="1:7" s="34" customFormat="1" ht="15">
      <c r="A7" s="53" t="s">
        <v>105</v>
      </c>
      <c r="B7" s="83" t="s">
        <v>166</v>
      </c>
      <c r="C7" s="83"/>
      <c r="D7" s="83"/>
      <c r="E7" s="83"/>
      <c r="F7" s="83"/>
      <c r="G7" s="54">
        <v>6</v>
      </c>
    </row>
    <row r="8" spans="1:7" s="34" customFormat="1" ht="15">
      <c r="A8" s="53" t="s">
        <v>106</v>
      </c>
      <c r="B8" s="428" t="s">
        <v>123</v>
      </c>
      <c r="C8" s="428"/>
      <c r="D8" s="428"/>
      <c r="E8" s="428"/>
      <c r="F8" s="428"/>
      <c r="G8" s="54">
        <v>7</v>
      </c>
    </row>
    <row r="9" spans="1:7" s="34" customFormat="1" ht="15">
      <c r="A9" s="53" t="s">
        <v>107</v>
      </c>
      <c r="B9" s="428" t="s">
        <v>145</v>
      </c>
      <c r="C9" s="428"/>
      <c r="D9" s="428"/>
      <c r="E9" s="428"/>
      <c r="F9" s="428"/>
      <c r="G9" s="54">
        <v>11</v>
      </c>
    </row>
    <row r="10" spans="1:7" s="34" customFormat="1" ht="15">
      <c r="A10" s="53" t="s">
        <v>108</v>
      </c>
      <c r="B10" s="428" t="s">
        <v>192</v>
      </c>
      <c r="C10" s="428"/>
      <c r="D10" s="428"/>
      <c r="E10" s="428"/>
      <c r="F10" s="428"/>
      <c r="G10" s="54">
        <v>12</v>
      </c>
    </row>
    <row r="11" spans="1:7" s="34" customFormat="1" ht="15">
      <c r="A11" s="53" t="s">
        <v>109</v>
      </c>
      <c r="B11" s="428" t="s">
        <v>193</v>
      </c>
      <c r="C11" s="428"/>
      <c r="D11" s="428"/>
      <c r="E11" s="428"/>
      <c r="F11" s="428"/>
      <c r="G11" s="54">
        <v>12</v>
      </c>
    </row>
    <row r="12" spans="1:7" s="34" customFormat="1" ht="15">
      <c r="A12" s="53" t="s">
        <v>110</v>
      </c>
      <c r="B12" s="428" t="s">
        <v>194</v>
      </c>
      <c r="C12" s="428"/>
      <c r="D12" s="428"/>
      <c r="E12" s="428"/>
      <c r="F12" s="428"/>
      <c r="G12" s="54">
        <v>12</v>
      </c>
    </row>
    <row r="13" spans="1:7" s="34" customFormat="1" ht="15">
      <c r="A13" s="53" t="s">
        <v>111</v>
      </c>
      <c r="B13" s="428" t="s">
        <v>195</v>
      </c>
      <c r="C13" s="428"/>
      <c r="D13" s="428"/>
      <c r="E13" s="428"/>
      <c r="F13" s="428"/>
      <c r="G13" s="54">
        <v>12</v>
      </c>
    </row>
    <row r="14" spans="1:7" s="34" customFormat="1" ht="15">
      <c r="A14" s="53" t="s">
        <v>112</v>
      </c>
      <c r="B14" s="428" t="s">
        <v>146</v>
      </c>
      <c r="C14" s="428"/>
      <c r="D14" s="428"/>
      <c r="E14" s="428"/>
      <c r="F14" s="428"/>
      <c r="G14" s="54">
        <v>14</v>
      </c>
    </row>
    <row r="15" spans="1:22" s="34" customFormat="1" ht="15">
      <c r="A15" s="53" t="s">
        <v>113</v>
      </c>
      <c r="B15" s="428" t="s">
        <v>222</v>
      </c>
      <c r="C15" s="428"/>
      <c r="D15" s="428"/>
      <c r="E15" s="428"/>
      <c r="F15" s="428"/>
      <c r="G15" s="54">
        <v>14</v>
      </c>
      <c r="I15" s="80"/>
      <c r="J15" s="80"/>
      <c r="K15" s="80"/>
      <c r="L15" s="80"/>
      <c r="M15" s="80"/>
      <c r="N15" s="80"/>
      <c r="O15" s="80"/>
      <c r="P15" s="80"/>
      <c r="Q15" s="80"/>
      <c r="R15" s="80"/>
      <c r="S15" s="80"/>
      <c r="T15" s="80"/>
      <c r="U15" s="80"/>
      <c r="V15" s="80"/>
    </row>
    <row r="16" spans="1:22" s="34" customFormat="1" ht="15">
      <c r="A16" s="53"/>
      <c r="B16" s="428" t="s">
        <v>243</v>
      </c>
      <c r="C16" s="428"/>
      <c r="D16" s="428"/>
      <c r="E16" s="428"/>
      <c r="F16" s="428"/>
      <c r="G16" s="54">
        <v>15</v>
      </c>
      <c r="I16" s="173"/>
      <c r="J16" s="173"/>
      <c r="K16" s="173"/>
      <c r="L16" s="173"/>
      <c r="M16" s="173"/>
      <c r="N16" s="173"/>
      <c r="O16" s="173"/>
      <c r="P16" s="173"/>
      <c r="Q16" s="173"/>
      <c r="R16" s="173"/>
      <c r="S16" s="173"/>
      <c r="T16" s="173"/>
      <c r="U16" s="173"/>
      <c r="V16" s="173"/>
    </row>
    <row r="17" spans="1:22" s="34" customFormat="1" ht="15">
      <c r="A17" s="53" t="s">
        <v>292</v>
      </c>
      <c r="B17" s="83" t="s">
        <v>323</v>
      </c>
      <c r="C17" s="83"/>
      <c r="D17" s="83"/>
      <c r="E17" s="83"/>
      <c r="F17" s="83"/>
      <c r="G17" s="54">
        <v>16</v>
      </c>
      <c r="I17" s="173"/>
      <c r="J17" s="173"/>
      <c r="K17" s="173"/>
      <c r="L17" s="173"/>
      <c r="M17" s="173"/>
      <c r="N17" s="173"/>
      <c r="O17" s="173"/>
      <c r="P17" s="173"/>
      <c r="Q17" s="173"/>
      <c r="R17" s="173"/>
      <c r="S17" s="173"/>
      <c r="T17" s="173"/>
      <c r="U17" s="173"/>
      <c r="V17" s="173"/>
    </row>
    <row r="18" spans="1:22" s="34" customFormat="1" ht="15">
      <c r="A18" s="53" t="s">
        <v>115</v>
      </c>
      <c r="B18" s="83" t="s">
        <v>223</v>
      </c>
      <c r="C18" s="83"/>
      <c r="D18" s="83"/>
      <c r="E18" s="83"/>
      <c r="F18" s="83"/>
      <c r="G18" s="54">
        <v>17</v>
      </c>
      <c r="I18" s="65"/>
      <c r="J18" s="65"/>
      <c r="K18" s="65"/>
      <c r="L18" s="65"/>
      <c r="M18" s="65"/>
      <c r="N18" s="65"/>
      <c r="O18" s="65"/>
      <c r="P18" s="65"/>
      <c r="Q18" s="65"/>
      <c r="R18" s="65"/>
      <c r="S18" s="65"/>
      <c r="T18" s="65"/>
      <c r="U18" s="65"/>
      <c r="V18" s="65"/>
    </row>
    <row r="19" spans="1:22" s="34" customFormat="1" ht="15">
      <c r="A19" s="53" t="s">
        <v>116</v>
      </c>
      <c r="B19" s="83" t="s">
        <v>224</v>
      </c>
      <c r="C19" s="83"/>
      <c r="D19" s="83"/>
      <c r="E19" s="83"/>
      <c r="F19" s="83"/>
      <c r="G19" s="54">
        <v>17</v>
      </c>
      <c r="I19" s="65"/>
      <c r="J19" s="65"/>
      <c r="K19" s="65"/>
      <c r="L19" s="65"/>
      <c r="M19" s="65"/>
      <c r="N19" s="65"/>
      <c r="O19" s="65"/>
      <c r="P19" s="65"/>
      <c r="Q19" s="65"/>
      <c r="R19" s="65"/>
      <c r="S19" s="65"/>
      <c r="T19" s="65"/>
      <c r="U19" s="65"/>
      <c r="V19" s="65"/>
    </row>
    <row r="20" spans="1:22" s="34" customFormat="1" ht="15">
      <c r="A20" s="53" t="s">
        <v>117</v>
      </c>
      <c r="B20" s="428" t="s">
        <v>151</v>
      </c>
      <c r="C20" s="428"/>
      <c r="D20" s="428"/>
      <c r="E20" s="428"/>
      <c r="F20" s="428"/>
      <c r="G20" s="54">
        <v>18</v>
      </c>
      <c r="I20" s="194"/>
      <c r="J20" s="194"/>
      <c r="K20" s="194"/>
      <c r="L20" s="194"/>
      <c r="M20" s="194"/>
      <c r="N20" s="194"/>
      <c r="O20" s="194"/>
      <c r="P20" s="194"/>
      <c r="Q20" s="194"/>
      <c r="R20" s="194"/>
      <c r="S20" s="194"/>
      <c r="T20" s="194"/>
      <c r="U20" s="194"/>
      <c r="V20" s="65"/>
    </row>
    <row r="21" spans="1:7" s="34" customFormat="1" ht="15">
      <c r="A21" s="53" t="s">
        <v>221</v>
      </c>
      <c r="B21" s="428" t="s">
        <v>152</v>
      </c>
      <c r="C21" s="428"/>
      <c r="D21" s="428"/>
      <c r="E21" s="428"/>
      <c r="F21" s="428"/>
      <c r="G21" s="54">
        <v>19</v>
      </c>
    </row>
    <row r="22" spans="1:7" s="34" customFormat="1" ht="15">
      <c r="A22" s="53" t="s">
        <v>235</v>
      </c>
      <c r="B22" s="83" t="s">
        <v>234</v>
      </c>
      <c r="C22" s="83"/>
      <c r="D22" s="83"/>
      <c r="E22" s="83"/>
      <c r="F22" s="83"/>
      <c r="G22" s="54">
        <v>20</v>
      </c>
    </row>
    <row r="23" spans="1:7" s="34" customFormat="1" ht="15">
      <c r="A23" s="53" t="s">
        <v>249</v>
      </c>
      <c r="B23" s="83" t="s">
        <v>250</v>
      </c>
      <c r="C23" s="83"/>
      <c r="D23" s="83"/>
      <c r="E23" s="83"/>
      <c r="F23" s="83"/>
      <c r="G23" s="54">
        <v>22</v>
      </c>
    </row>
    <row r="24" spans="1:7" s="34" customFormat="1" ht="9.75" customHeight="1">
      <c r="A24" s="55"/>
      <c r="B24" s="46"/>
      <c r="C24" s="46"/>
      <c r="D24" s="46"/>
      <c r="E24" s="46"/>
      <c r="F24" s="46"/>
      <c r="G24" s="56"/>
    </row>
    <row r="25" spans="1:7" s="34" customFormat="1" ht="15">
      <c r="A25" s="57" t="s">
        <v>118</v>
      </c>
      <c r="B25" s="58" t="s">
        <v>102</v>
      </c>
      <c r="C25" s="58"/>
      <c r="D25" s="58"/>
      <c r="E25" s="58"/>
      <c r="F25" s="58"/>
      <c r="G25" s="49" t="s">
        <v>103</v>
      </c>
    </row>
    <row r="26" spans="1:7" s="34" customFormat="1" ht="9.75" customHeight="1">
      <c r="A26" s="59"/>
      <c r="B26" s="46"/>
      <c r="C26" s="46"/>
      <c r="D26" s="46"/>
      <c r="E26" s="46"/>
      <c r="F26" s="46"/>
      <c r="G26" s="54"/>
    </row>
    <row r="27" spans="1:7" s="34" customFormat="1" ht="15">
      <c r="A27" s="53" t="s">
        <v>104</v>
      </c>
      <c r="B27" s="428" t="s">
        <v>225</v>
      </c>
      <c r="C27" s="428"/>
      <c r="D27" s="428"/>
      <c r="E27" s="428"/>
      <c r="F27" s="428"/>
      <c r="G27" s="54">
        <v>8</v>
      </c>
    </row>
    <row r="28" spans="1:7" s="34" customFormat="1" ht="15">
      <c r="A28" s="53" t="s">
        <v>105</v>
      </c>
      <c r="B28" s="428" t="s">
        <v>226</v>
      </c>
      <c r="C28" s="428"/>
      <c r="D28" s="428"/>
      <c r="E28" s="428"/>
      <c r="F28" s="428"/>
      <c r="G28" s="54">
        <v>8</v>
      </c>
    </row>
    <row r="29" spans="1:7" s="34" customFormat="1" ht="15">
      <c r="A29" s="53" t="s">
        <v>106</v>
      </c>
      <c r="B29" s="428" t="s">
        <v>139</v>
      </c>
      <c r="C29" s="428"/>
      <c r="D29" s="428"/>
      <c r="E29" s="428"/>
      <c r="F29" s="428"/>
      <c r="G29" s="54">
        <v>8</v>
      </c>
    </row>
    <row r="30" spans="1:7" s="34" customFormat="1" ht="15">
      <c r="A30" s="53" t="s">
        <v>107</v>
      </c>
      <c r="B30" s="428" t="s">
        <v>136</v>
      </c>
      <c r="C30" s="428"/>
      <c r="D30" s="428"/>
      <c r="E30" s="428"/>
      <c r="F30" s="428"/>
      <c r="G30" s="54">
        <v>8</v>
      </c>
    </row>
    <row r="31" spans="1:7" s="34" customFormat="1" ht="15">
      <c r="A31" s="53" t="s">
        <v>108</v>
      </c>
      <c r="B31" s="428" t="s">
        <v>137</v>
      </c>
      <c r="C31" s="428"/>
      <c r="D31" s="428"/>
      <c r="E31" s="428"/>
      <c r="F31" s="428"/>
      <c r="G31" s="54">
        <v>9</v>
      </c>
    </row>
    <row r="32" spans="1:7" s="34" customFormat="1" ht="15">
      <c r="A32" s="53" t="s">
        <v>109</v>
      </c>
      <c r="B32" s="428" t="s">
        <v>138</v>
      </c>
      <c r="C32" s="428"/>
      <c r="D32" s="428"/>
      <c r="E32" s="428"/>
      <c r="F32" s="428"/>
      <c r="G32" s="54">
        <v>9</v>
      </c>
    </row>
    <row r="33" spans="1:7" s="34" customFormat="1" ht="15">
      <c r="A33" s="53" t="s">
        <v>110</v>
      </c>
      <c r="B33" s="428" t="s">
        <v>143</v>
      </c>
      <c r="C33" s="428"/>
      <c r="D33" s="428"/>
      <c r="E33" s="428"/>
      <c r="F33" s="428"/>
      <c r="G33" s="54">
        <v>9</v>
      </c>
    </row>
    <row r="34" spans="1:7" s="34" customFormat="1" ht="15">
      <c r="A34" s="53" t="s">
        <v>111</v>
      </c>
      <c r="B34" s="428" t="s">
        <v>140</v>
      </c>
      <c r="C34" s="428"/>
      <c r="D34" s="428"/>
      <c r="E34" s="428"/>
      <c r="F34" s="428"/>
      <c r="G34" s="54">
        <v>9</v>
      </c>
    </row>
    <row r="35" spans="1:7" s="34" customFormat="1" ht="15">
      <c r="A35" s="53" t="s">
        <v>112</v>
      </c>
      <c r="B35" s="428" t="s">
        <v>141</v>
      </c>
      <c r="C35" s="428"/>
      <c r="D35" s="428"/>
      <c r="E35" s="428"/>
      <c r="F35" s="428"/>
      <c r="G35" s="54">
        <v>10</v>
      </c>
    </row>
    <row r="36" spans="1:7" s="34" customFormat="1" ht="15">
      <c r="A36" s="53" t="s">
        <v>113</v>
      </c>
      <c r="B36" s="428" t="s">
        <v>142</v>
      </c>
      <c r="C36" s="428"/>
      <c r="D36" s="428"/>
      <c r="E36" s="428"/>
      <c r="F36" s="428"/>
      <c r="G36" s="54">
        <v>10</v>
      </c>
    </row>
    <row r="37" spans="1:7" s="34" customFormat="1" ht="15">
      <c r="A37" s="53" t="s">
        <v>114</v>
      </c>
      <c r="B37" s="428" t="s">
        <v>144</v>
      </c>
      <c r="C37" s="428"/>
      <c r="D37" s="428"/>
      <c r="E37" s="428"/>
      <c r="F37" s="428"/>
      <c r="G37" s="54">
        <v>10</v>
      </c>
    </row>
    <row r="38" spans="1:7" s="34" customFormat="1" ht="15">
      <c r="A38" s="53" t="s">
        <v>115</v>
      </c>
      <c r="B38" s="428" t="s">
        <v>154</v>
      </c>
      <c r="C38" s="428"/>
      <c r="D38" s="428"/>
      <c r="E38" s="428"/>
      <c r="F38" s="428"/>
      <c r="G38" s="54">
        <v>10</v>
      </c>
    </row>
    <row r="39" spans="1:7" s="34" customFormat="1" ht="15">
      <c r="A39" s="53" t="s">
        <v>116</v>
      </c>
      <c r="B39" s="428" t="s">
        <v>196</v>
      </c>
      <c r="C39" s="428"/>
      <c r="D39" s="428"/>
      <c r="E39" s="428"/>
      <c r="F39" s="428"/>
      <c r="G39" s="54">
        <v>13</v>
      </c>
    </row>
    <row r="40" spans="1:7" s="34" customFormat="1" ht="15">
      <c r="A40" s="53" t="s">
        <v>117</v>
      </c>
      <c r="B40" s="428" t="s">
        <v>197</v>
      </c>
      <c r="C40" s="428"/>
      <c r="D40" s="428"/>
      <c r="E40" s="428"/>
      <c r="F40" s="428"/>
      <c r="G40" s="54">
        <v>13</v>
      </c>
    </row>
    <row r="41" spans="1:7" s="34" customFormat="1" ht="15">
      <c r="A41" s="53" t="s">
        <v>237</v>
      </c>
      <c r="B41" s="83" t="s">
        <v>236</v>
      </c>
      <c r="C41" s="83"/>
      <c r="D41" s="83"/>
      <c r="E41" s="83"/>
      <c r="F41" s="83"/>
      <c r="G41" s="54">
        <v>21</v>
      </c>
    </row>
    <row r="42" spans="1:9" s="34" customFormat="1" ht="15">
      <c r="A42" s="53" t="s">
        <v>235</v>
      </c>
      <c r="B42" s="83" t="s">
        <v>238</v>
      </c>
      <c r="C42" s="83"/>
      <c r="D42" s="83"/>
      <c r="E42" s="83"/>
      <c r="F42" s="83"/>
      <c r="G42" s="54">
        <v>21</v>
      </c>
      <c r="I42" s="195"/>
    </row>
    <row r="43" spans="1:9" s="34" customFormat="1" ht="15">
      <c r="A43" s="60"/>
      <c r="B43" s="60"/>
      <c r="C43" s="61"/>
      <c r="D43" s="61"/>
      <c r="E43" s="61"/>
      <c r="F43" s="61"/>
      <c r="G43" s="62"/>
      <c r="I43" s="195"/>
    </row>
    <row r="44" spans="1:7" s="34" customFormat="1" ht="54.75" customHeight="1">
      <c r="A44" s="430" t="s">
        <v>119</v>
      </c>
      <c r="B44" s="430"/>
      <c r="C44" s="430"/>
      <c r="D44" s="430"/>
      <c r="E44" s="430"/>
      <c r="F44" s="430"/>
      <c r="G44" s="430"/>
    </row>
    <row r="46" ht="14.25">
      <c r="A46" s="43" t="s">
        <v>97</v>
      </c>
    </row>
    <row r="47" ht="14.25">
      <c r="A47" s="43" t="s">
        <v>98</v>
      </c>
    </row>
    <row r="48" ht="14.25">
      <c r="A48" s="43" t="s">
        <v>99</v>
      </c>
    </row>
    <row r="49" spans="1:3" ht="15">
      <c r="A49" s="44" t="s">
        <v>100</v>
      </c>
      <c r="B49" s="34"/>
      <c r="C49" s="65"/>
    </row>
    <row r="50" spans="1:3" ht="15">
      <c r="A50" s="34"/>
      <c r="B50" s="34"/>
      <c r="C50" s="65"/>
    </row>
    <row r="51" spans="2:3" ht="15">
      <c r="B51" s="34"/>
      <c r="C51" s="65"/>
    </row>
    <row r="52" spans="2:3" ht="15">
      <c r="B52" s="45"/>
      <c r="C52" s="65"/>
    </row>
    <row r="53" spans="2:3" ht="15">
      <c r="B53" s="34"/>
      <c r="C53" s="34"/>
    </row>
  </sheetData>
  <sheetProtection/>
  <mergeCells count="29">
    <mergeCell ref="B36:F36"/>
    <mergeCell ref="B37:F37"/>
    <mergeCell ref="B39:F39"/>
    <mergeCell ref="B40:F40"/>
    <mergeCell ref="B34:F34"/>
    <mergeCell ref="B38:F38"/>
    <mergeCell ref="A44:G44"/>
    <mergeCell ref="B28:F28"/>
    <mergeCell ref="B29:F29"/>
    <mergeCell ref="B30:F30"/>
    <mergeCell ref="B31:F31"/>
    <mergeCell ref="B35:F35"/>
    <mergeCell ref="B33:F33"/>
    <mergeCell ref="B21:F21"/>
    <mergeCell ref="B12:F12"/>
    <mergeCell ref="B13:F13"/>
    <mergeCell ref="B14:F14"/>
    <mergeCell ref="B16:F16"/>
    <mergeCell ref="B15:F15"/>
    <mergeCell ref="B20:F20"/>
    <mergeCell ref="A1:G1"/>
    <mergeCell ref="B5:F5"/>
    <mergeCell ref="B6:F6"/>
    <mergeCell ref="B32:F32"/>
    <mergeCell ref="B27:F27"/>
    <mergeCell ref="B9:F9"/>
    <mergeCell ref="B10:F10"/>
    <mergeCell ref="B11:F11"/>
    <mergeCell ref="B8:F8"/>
  </mergeCells>
  <printOptions/>
  <pageMargins left="0.7086614173228347" right="0.7086614173228347" top="0.7480314960629921" bottom="0.7480314960629921" header="0.31496062992125984" footer="0.31496062992125984"/>
  <pageSetup fitToHeight="1" fitToWidth="1" horizontalDpi="600" verticalDpi="600" orientation="portrait" scale="92" r:id="rId2"/>
  <drawing r:id="rId1"/>
</worksheet>
</file>

<file path=xl/worksheets/sheet20.xml><?xml version="1.0" encoding="utf-8"?>
<worksheet xmlns="http://schemas.openxmlformats.org/spreadsheetml/2006/main" xmlns:r="http://schemas.openxmlformats.org/officeDocument/2006/relationships">
  <dimension ref="B1:N12"/>
  <sheetViews>
    <sheetView zoomScalePageLayoutView="0" workbookViewId="0" topLeftCell="A1">
      <selection activeCell="C14" sqref="C14"/>
    </sheetView>
  </sheetViews>
  <sheetFormatPr defaultColWidth="11.00390625" defaultRowHeight="14.25"/>
  <cols>
    <col min="1" max="1" width="2.875" style="0" customWidth="1"/>
  </cols>
  <sheetData>
    <row r="1" spans="2:14" ht="15">
      <c r="B1" s="528" t="s">
        <v>259</v>
      </c>
      <c r="C1" s="529"/>
      <c r="D1" s="529"/>
      <c r="E1" s="529"/>
      <c r="F1" s="529"/>
      <c r="G1" s="529"/>
      <c r="H1" s="529"/>
      <c r="I1" s="529"/>
      <c r="J1" s="529"/>
      <c r="K1" s="529"/>
      <c r="L1" s="530"/>
      <c r="M1" s="86"/>
      <c r="N1" s="86"/>
    </row>
    <row r="2" spans="2:14" ht="14.25">
      <c r="B2" s="525" t="s">
        <v>260</v>
      </c>
      <c r="C2" s="526"/>
      <c r="D2" s="526"/>
      <c r="E2" s="526"/>
      <c r="F2" s="526"/>
      <c r="G2" s="526"/>
      <c r="H2" s="526"/>
      <c r="I2" s="526"/>
      <c r="J2" s="526"/>
      <c r="K2" s="526"/>
      <c r="L2" s="527"/>
      <c r="M2" s="86"/>
      <c r="N2" s="86"/>
    </row>
    <row r="3" spans="2:14" ht="15">
      <c r="B3" s="399" t="s">
        <v>245</v>
      </c>
      <c r="C3" s="248">
        <v>2002</v>
      </c>
      <c r="D3" s="248">
        <v>2003</v>
      </c>
      <c r="E3" s="248">
        <v>2004</v>
      </c>
      <c r="F3" s="248">
        <v>2005</v>
      </c>
      <c r="G3" s="248">
        <v>2006</v>
      </c>
      <c r="H3" s="248">
        <v>2007</v>
      </c>
      <c r="I3" s="248">
        <v>2008</v>
      </c>
      <c r="J3" s="248">
        <v>2009</v>
      </c>
      <c r="K3" s="248">
        <v>2010</v>
      </c>
      <c r="L3" s="396">
        <v>2011</v>
      </c>
      <c r="M3" s="86"/>
      <c r="N3" s="86"/>
    </row>
    <row r="4" spans="2:12" ht="14.25">
      <c r="B4" s="400" t="s">
        <v>246</v>
      </c>
      <c r="C4" s="144">
        <v>108569</v>
      </c>
      <c r="D4" s="144">
        <v>110097</v>
      </c>
      <c r="E4" s="144">
        <v>112056</v>
      </c>
      <c r="F4" s="144">
        <v>114448</v>
      </c>
      <c r="G4" s="144">
        <v>116796</v>
      </c>
      <c r="H4" s="144">
        <v>117558</v>
      </c>
      <c r="I4" s="144">
        <v>119847.61782391006</v>
      </c>
      <c r="J4" s="144">
        <v>121924.23970770568</v>
      </c>
      <c r="K4" s="144">
        <v>122640.83666542824</v>
      </c>
      <c r="L4" s="397">
        <v>122900.63</v>
      </c>
    </row>
    <row r="5" spans="2:12" ht="14.25">
      <c r="B5" s="400" t="s">
        <v>247</v>
      </c>
      <c r="C5" s="144">
        <v>52366</v>
      </c>
      <c r="D5" s="144">
        <v>52685</v>
      </c>
      <c r="E5" s="144">
        <v>53426</v>
      </c>
      <c r="F5" s="144">
        <v>54646</v>
      </c>
      <c r="G5" s="144">
        <v>54989</v>
      </c>
      <c r="H5" s="144">
        <v>55119</v>
      </c>
      <c r="I5" s="144">
        <v>55119</v>
      </c>
      <c r="J5" s="144">
        <v>55200</v>
      </c>
      <c r="K5" s="144">
        <v>55000</v>
      </c>
      <c r="L5" s="397">
        <v>55000</v>
      </c>
    </row>
    <row r="6" spans="2:12" ht="14.25">
      <c r="B6" s="400" t="s">
        <v>248</v>
      </c>
      <c r="C6" s="144">
        <v>9791</v>
      </c>
      <c r="D6" s="144">
        <v>9853</v>
      </c>
      <c r="E6" s="144">
        <v>9883</v>
      </c>
      <c r="F6" s="144">
        <v>10002</v>
      </c>
      <c r="G6" s="144">
        <v>10063</v>
      </c>
      <c r="H6" s="144">
        <v>9982</v>
      </c>
      <c r="I6" s="144">
        <v>9982</v>
      </c>
      <c r="J6" s="144">
        <v>10001</v>
      </c>
      <c r="K6" s="144">
        <v>9990</v>
      </c>
      <c r="L6" s="397">
        <v>10000</v>
      </c>
    </row>
    <row r="7" spans="2:12" ht="14.25">
      <c r="B7" s="401" t="s">
        <v>169</v>
      </c>
      <c r="C7" s="247">
        <f>C4+C5+C6</f>
        <v>170726</v>
      </c>
      <c r="D7" s="247">
        <f aca="true" t="shared" si="0" ref="D7:L7">D4+D5+D6</f>
        <v>172635</v>
      </c>
      <c r="E7" s="247">
        <f t="shared" si="0"/>
        <v>175365</v>
      </c>
      <c r="F7" s="247">
        <f t="shared" si="0"/>
        <v>179096</v>
      </c>
      <c r="G7" s="247">
        <f t="shared" si="0"/>
        <v>181848</v>
      </c>
      <c r="H7" s="247">
        <f t="shared" si="0"/>
        <v>182659</v>
      </c>
      <c r="I7" s="247">
        <f t="shared" si="0"/>
        <v>184948.61782391006</v>
      </c>
      <c r="J7" s="247">
        <f t="shared" si="0"/>
        <v>187125.23970770568</v>
      </c>
      <c r="K7" s="247">
        <f t="shared" si="0"/>
        <v>187630.83666542824</v>
      </c>
      <c r="L7" s="398">
        <f t="shared" si="0"/>
        <v>187900.63</v>
      </c>
    </row>
    <row r="8" spans="2:12" ht="15" thickBot="1">
      <c r="B8" s="402" t="s">
        <v>215</v>
      </c>
      <c r="C8" s="403"/>
      <c r="D8" s="403"/>
      <c r="E8" s="403"/>
      <c r="F8" s="403"/>
      <c r="G8" s="403"/>
      <c r="H8" s="403"/>
      <c r="I8" s="403"/>
      <c r="J8" s="403"/>
      <c r="K8" s="403"/>
      <c r="L8" s="404"/>
    </row>
    <row r="9" ht="14.25">
      <c r="B9" s="422" t="s">
        <v>432</v>
      </c>
    </row>
    <row r="11" spans="8:12" ht="14.25">
      <c r="H11" s="86"/>
      <c r="I11" s="86"/>
      <c r="J11" s="86"/>
      <c r="K11" s="86"/>
      <c r="L11" s="86"/>
    </row>
    <row r="12" spans="8:12" ht="14.25">
      <c r="H12" s="395"/>
      <c r="I12" s="395"/>
      <c r="J12" s="395"/>
      <c r="K12" s="395"/>
      <c r="L12" s="395"/>
    </row>
  </sheetData>
  <sheetProtection/>
  <mergeCells count="2">
    <mergeCell ref="B2:L2"/>
    <mergeCell ref="B1:L1"/>
  </mergeCells>
  <printOptions/>
  <pageMargins left="0.7086614173228347" right="0.7086614173228347" top="0.7480314960629921" bottom="0.7480314960629921" header="0.31496062992125984" footer="0.31496062992125984"/>
  <pageSetup horizontalDpi="600" verticalDpi="600" orientation="landscape" scale="90" r:id="rId1"/>
</worksheet>
</file>

<file path=xl/worksheets/sheet21.xml><?xml version="1.0" encoding="utf-8"?>
<worksheet xmlns="http://schemas.openxmlformats.org/spreadsheetml/2006/main" xmlns:r="http://schemas.openxmlformats.org/officeDocument/2006/relationships">
  <dimension ref="A1:A1"/>
  <sheetViews>
    <sheetView zoomScalePageLayoutView="0" workbookViewId="0" topLeftCell="A1">
      <selection activeCell="M4" sqref="M4"/>
    </sheetView>
  </sheetViews>
  <sheetFormatPr defaultColWidth="11.00390625" defaultRowHeight="14.25"/>
  <cols>
    <col min="27" max="27" width="13.375" style="0" bestFit="1" customWidth="1"/>
  </cols>
  <sheetData>
    <row r="8" s="419" customFormat="1" ht="14.25"/>
    <row r="9" s="419" customFormat="1" ht="14.25"/>
    <row r="27" s="419" customFormat="1" ht="14.25"/>
    <row r="30" s="419" customFormat="1" ht="14.25"/>
    <row r="34" s="419" customFormat="1" ht="14.25"/>
    <row r="35" s="419" customFormat="1" ht="14.25"/>
    <row r="36" s="419" customFormat="1" ht="14.25"/>
    <row r="39" s="419" customFormat="1" ht="14.25"/>
    <row r="40" s="419" customFormat="1" ht="14.25"/>
    <row r="41" s="419" customFormat="1" ht="14.25"/>
    <row r="49" s="419" customFormat="1" ht="14.25"/>
    <row r="55" s="419" customFormat="1" ht="14.25"/>
    <row r="60" s="419" customFormat="1" ht="14.25"/>
    <row r="64" s="419" customFormat="1" ht="14.25"/>
    <row r="67" s="419" customFormat="1" ht="14.25"/>
    <row r="69" s="419" customFormat="1" ht="14.25"/>
    <row r="70" s="419" customFormat="1" ht="14.25"/>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A1"/>
  <sheetViews>
    <sheetView showRowColHeaders="0" zoomScalePageLayoutView="0" workbookViewId="0" topLeftCell="A10">
      <selection activeCell="A2" sqref="A2"/>
    </sheetView>
  </sheetViews>
  <sheetFormatPr defaultColWidth="11.00390625" defaultRowHeight="14.25"/>
  <cols>
    <col min="1" max="1" width="109.25390625" style="0" customWidth="1"/>
  </cols>
  <sheetData>
    <row r="1" ht="15">
      <c r="A1" s="17"/>
    </row>
  </sheetData>
  <sheetProtection/>
  <printOptions/>
  <pageMargins left="0.7086614173228347" right="0.7086614173228347" top="1.3385826771653544" bottom="0.7480314960629921" header="0.31496062992125984" footer="0.31496062992125984"/>
  <pageSetup fitToHeight="1" fitToWidth="1" horizontalDpi="600" verticalDpi="600" orientation="portrait" r:id="rId2"/>
  <headerFooter>
    <oddFooter>&amp;C4</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Q33"/>
  <sheetViews>
    <sheetView zoomScalePageLayoutView="0" workbookViewId="0" topLeftCell="A1">
      <selection activeCell="O13" sqref="O13"/>
    </sheetView>
  </sheetViews>
  <sheetFormatPr defaultColWidth="11.00390625" defaultRowHeight="14.25"/>
  <cols>
    <col min="1" max="1" width="27.75390625" style="12" customWidth="1"/>
    <col min="2" max="2" width="8.625" style="12" bestFit="1" customWidth="1"/>
    <col min="3" max="4" width="7.50390625" style="12" bestFit="1" customWidth="1"/>
    <col min="5" max="5" width="10.375" style="12" bestFit="1" customWidth="1"/>
    <col min="6" max="6" width="8.625" style="12" customWidth="1"/>
    <col min="7" max="7" width="8.25390625" style="12" customWidth="1"/>
    <col min="8" max="8" width="10.375" style="12" bestFit="1" customWidth="1"/>
    <col min="9" max="9" width="8.875" style="12" customWidth="1"/>
    <col min="10" max="10" width="8.625" style="12" customWidth="1"/>
    <col min="11" max="11" width="10.375" style="12" bestFit="1" customWidth="1"/>
    <col min="12" max="14" width="7.75390625" style="12" customWidth="1"/>
    <col min="15" max="16384" width="11.00390625" style="12" customWidth="1"/>
  </cols>
  <sheetData>
    <row r="1" spans="1:11" ht="12.75">
      <c r="A1" s="434" t="s">
        <v>295</v>
      </c>
      <c r="B1" s="434"/>
      <c r="C1" s="434"/>
      <c r="D1" s="434"/>
      <c r="E1" s="434"/>
      <c r="F1" s="434"/>
      <c r="G1" s="434"/>
      <c r="H1" s="434"/>
      <c r="I1" s="434"/>
      <c r="J1" s="434"/>
      <c r="K1" s="434"/>
    </row>
    <row r="2" spans="1:11" ht="12.75">
      <c r="A2" s="67"/>
      <c r="B2" s="212"/>
      <c r="C2" s="212"/>
      <c r="D2" s="212"/>
      <c r="E2" s="67"/>
      <c r="F2" s="212"/>
      <c r="G2" s="212"/>
      <c r="H2" s="212"/>
      <c r="I2" s="212"/>
      <c r="J2" s="212"/>
      <c r="K2" s="67"/>
    </row>
    <row r="3" ht="13.5" thickBot="1"/>
    <row r="4" spans="1:11" ht="26.25" customHeight="1" thickBot="1">
      <c r="A4" s="438" t="s">
        <v>81</v>
      </c>
      <c r="B4" s="436" t="s">
        <v>264</v>
      </c>
      <c r="C4" s="435" t="s">
        <v>283</v>
      </c>
      <c r="D4" s="432"/>
      <c r="E4" s="432"/>
      <c r="F4" s="435" t="s">
        <v>284</v>
      </c>
      <c r="G4" s="432"/>
      <c r="H4" s="433"/>
      <c r="I4" s="432" t="s">
        <v>12</v>
      </c>
      <c r="J4" s="432"/>
      <c r="K4" s="433"/>
    </row>
    <row r="5" spans="1:11" ht="26.25" customHeight="1" thickBot="1">
      <c r="A5" s="439"/>
      <c r="B5" s="437"/>
      <c r="C5" s="314" t="s">
        <v>359</v>
      </c>
      <c r="D5" s="333" t="s">
        <v>360</v>
      </c>
      <c r="E5" s="333" t="s">
        <v>340</v>
      </c>
      <c r="F5" s="313">
        <v>40756</v>
      </c>
      <c r="G5" s="313">
        <v>41122</v>
      </c>
      <c r="H5" s="333" t="s">
        <v>340</v>
      </c>
      <c r="I5" s="314" t="s">
        <v>361</v>
      </c>
      <c r="J5" s="314" t="s">
        <v>362</v>
      </c>
      <c r="K5" s="333" t="s">
        <v>340</v>
      </c>
    </row>
    <row r="6" spans="1:11" s="227" customFormat="1" ht="13.5" thickBot="1">
      <c r="A6" s="440"/>
      <c r="B6" s="435" t="s">
        <v>198</v>
      </c>
      <c r="C6" s="432"/>
      <c r="D6" s="432"/>
      <c r="E6" s="432"/>
      <c r="F6" s="432"/>
      <c r="G6" s="432"/>
      <c r="H6" s="432"/>
      <c r="I6" s="432"/>
      <c r="J6" s="432"/>
      <c r="K6" s="433"/>
    </row>
    <row r="7" spans="1:15" ht="12.75">
      <c r="A7" s="337" t="s">
        <v>13</v>
      </c>
      <c r="B7" s="88">
        <v>396.576154</v>
      </c>
      <c r="C7" s="88">
        <v>249.51481</v>
      </c>
      <c r="D7" s="90">
        <v>260.687142</v>
      </c>
      <c r="E7" s="94">
        <v>0.04477622791208269</v>
      </c>
      <c r="F7" s="87">
        <v>34.916504</v>
      </c>
      <c r="G7" s="90">
        <v>35.740946</v>
      </c>
      <c r="H7" s="94">
        <v>0.023611814057902247</v>
      </c>
      <c r="I7" s="87">
        <v>385.320428</v>
      </c>
      <c r="J7" s="90">
        <v>407.748486</v>
      </c>
      <c r="K7" s="338">
        <v>0.05820625217409958</v>
      </c>
      <c r="M7" s="289"/>
      <c r="N7" s="289"/>
      <c r="O7" s="289"/>
    </row>
    <row r="8" spans="1:15" ht="12.75">
      <c r="A8" s="337" t="s">
        <v>14</v>
      </c>
      <c r="B8" s="88">
        <v>210.154761</v>
      </c>
      <c r="C8" s="88">
        <v>117.399037</v>
      </c>
      <c r="D8" s="90">
        <v>159.392623</v>
      </c>
      <c r="E8" s="94">
        <v>0.3576995780638301</v>
      </c>
      <c r="F8" s="87">
        <v>20.755624</v>
      </c>
      <c r="G8" s="90">
        <v>15.041493</v>
      </c>
      <c r="H8" s="94">
        <v>-0.27530518957175176</v>
      </c>
      <c r="I8" s="87">
        <v>211.900845</v>
      </c>
      <c r="J8" s="90">
        <v>252.148347</v>
      </c>
      <c r="K8" s="338">
        <v>0.18993554272990276</v>
      </c>
      <c r="M8" s="289"/>
      <c r="N8" s="289"/>
      <c r="O8" s="289"/>
    </row>
    <row r="9" spans="1:15" ht="12.75">
      <c r="A9" s="337" t="s">
        <v>15</v>
      </c>
      <c r="B9" s="88">
        <v>6.0019767</v>
      </c>
      <c r="C9" s="88">
        <v>3.305098</v>
      </c>
      <c r="D9" s="90">
        <v>4.046816</v>
      </c>
      <c r="E9" s="94">
        <v>0.22441634105857067</v>
      </c>
      <c r="F9" s="215">
        <v>0.584414</v>
      </c>
      <c r="G9" s="90">
        <v>0.437744</v>
      </c>
      <c r="H9" s="94">
        <v>-0.250969347072452</v>
      </c>
      <c r="I9" s="87">
        <v>5.519043</v>
      </c>
      <c r="J9" s="90">
        <v>6.7436947</v>
      </c>
      <c r="K9" s="338">
        <v>0.22189566198342714</v>
      </c>
      <c r="L9" s="154"/>
      <c r="M9" s="289"/>
      <c r="N9" s="289"/>
      <c r="O9" s="289"/>
    </row>
    <row r="10" spans="1:15" ht="12.75">
      <c r="A10" s="337" t="s">
        <v>16</v>
      </c>
      <c r="B10" s="88">
        <v>49.518285</v>
      </c>
      <c r="C10" s="88">
        <v>30.780772</v>
      </c>
      <c r="D10" s="90">
        <v>26.886088</v>
      </c>
      <c r="E10" s="94">
        <v>-0.1265297699485899</v>
      </c>
      <c r="F10" s="87">
        <v>4.164632</v>
      </c>
      <c r="G10" s="90">
        <v>4.084112</v>
      </c>
      <c r="H10" s="94">
        <v>-0.01933424129671002</v>
      </c>
      <c r="I10" s="87">
        <v>48.040366</v>
      </c>
      <c r="J10" s="90">
        <v>45.623601</v>
      </c>
      <c r="K10" s="338">
        <v>-0.05030696477208352</v>
      </c>
      <c r="L10" s="154"/>
      <c r="M10" s="289"/>
      <c r="N10" s="289"/>
      <c r="O10" s="289"/>
    </row>
    <row r="11" spans="1:15" ht="12.75">
      <c r="A11" s="337" t="s">
        <v>17</v>
      </c>
      <c r="B11" s="88">
        <v>3.7969443</v>
      </c>
      <c r="C11" s="88">
        <v>1.962903</v>
      </c>
      <c r="D11" s="90">
        <v>1.966268</v>
      </c>
      <c r="E11" s="94">
        <v>0.001714297649960228</v>
      </c>
      <c r="F11" s="87">
        <v>0.339669</v>
      </c>
      <c r="G11" s="90">
        <v>0.446515</v>
      </c>
      <c r="H11" s="94">
        <v>0.31455917378388953</v>
      </c>
      <c r="I11" s="87">
        <v>3.712523</v>
      </c>
      <c r="J11" s="90">
        <v>3.8003093</v>
      </c>
      <c r="K11" s="338">
        <v>0.02364599492043551</v>
      </c>
      <c r="L11" s="154"/>
      <c r="M11" s="289"/>
      <c r="N11" s="289"/>
      <c r="O11" s="289"/>
    </row>
    <row r="12" spans="1:15" ht="12.75">
      <c r="A12" s="337" t="s">
        <v>18</v>
      </c>
      <c r="B12" s="89">
        <v>1.6774295</v>
      </c>
      <c r="C12" s="89">
        <v>1.264919</v>
      </c>
      <c r="D12" s="91">
        <v>1.20548</v>
      </c>
      <c r="E12" s="95">
        <v>-0.04699036064759865</v>
      </c>
      <c r="F12" s="92">
        <v>0.111118</v>
      </c>
      <c r="G12" s="91">
        <v>0.103515</v>
      </c>
      <c r="H12" s="95">
        <v>-0.06842275778901707</v>
      </c>
      <c r="I12" s="92">
        <v>1.806848</v>
      </c>
      <c r="J12" s="91">
        <v>1.6179905</v>
      </c>
      <c r="K12" s="339">
        <v>-0.10452318069920652</v>
      </c>
      <c r="L12" s="154"/>
      <c r="M12" s="289"/>
      <c r="N12" s="289"/>
      <c r="O12" s="289"/>
    </row>
    <row r="13" spans="1:15" ht="13.5" thickBot="1">
      <c r="A13" s="340" t="s">
        <v>125</v>
      </c>
      <c r="B13" s="334">
        <v>667.7255505</v>
      </c>
      <c r="C13" s="334">
        <v>404.227539</v>
      </c>
      <c r="D13" s="335">
        <v>454.184417</v>
      </c>
      <c r="E13" s="93">
        <v>0.12358603306342286</v>
      </c>
      <c r="F13" s="334">
        <v>60.871961</v>
      </c>
      <c r="G13" s="335">
        <v>55.854325</v>
      </c>
      <c r="H13" s="93">
        <v>-0.08242934706834881</v>
      </c>
      <c r="I13" s="334">
        <v>656.300053</v>
      </c>
      <c r="J13" s="335">
        <v>717.6824285</v>
      </c>
      <c r="K13" s="341">
        <v>0.09352791489108703</v>
      </c>
      <c r="L13" s="154"/>
      <c r="M13" s="154"/>
      <c r="N13" s="154"/>
      <c r="O13" s="12">
        <v>0</v>
      </c>
    </row>
    <row r="14" spans="1:14" s="75" customFormat="1" ht="13.5" thickBot="1">
      <c r="A14" s="336"/>
      <c r="B14" s="432" t="s">
        <v>199</v>
      </c>
      <c r="C14" s="432"/>
      <c r="D14" s="432"/>
      <c r="E14" s="432"/>
      <c r="F14" s="432"/>
      <c r="G14" s="432"/>
      <c r="H14" s="432"/>
      <c r="I14" s="432"/>
      <c r="J14" s="432"/>
      <c r="K14" s="433"/>
      <c r="L14" s="154"/>
      <c r="M14" s="154"/>
      <c r="N14" s="154"/>
    </row>
    <row r="15" spans="1:15" ht="12.75">
      <c r="A15" s="342" t="s">
        <v>13</v>
      </c>
      <c r="B15" s="88">
        <v>1321.533008</v>
      </c>
      <c r="C15" s="88">
        <v>833.61699</v>
      </c>
      <c r="D15" s="88">
        <v>865.698851</v>
      </c>
      <c r="E15" s="94">
        <v>0.03848513332243875</v>
      </c>
      <c r="F15" s="88">
        <v>120.374072</v>
      </c>
      <c r="G15" s="88">
        <v>121.692721</v>
      </c>
      <c r="H15" s="94">
        <v>0.010954593278193814</v>
      </c>
      <c r="I15" s="88">
        <v>1265.183256</v>
      </c>
      <c r="J15" s="88">
        <v>1353.614869</v>
      </c>
      <c r="K15" s="338">
        <v>0.06989628781492496</v>
      </c>
      <c r="L15" s="154"/>
      <c r="M15" s="289">
        <f>+J15/J7</f>
        <v>3.319729969518513</v>
      </c>
      <c r="N15" s="289"/>
      <c r="O15" s="289"/>
    </row>
    <row r="16" spans="1:15" ht="12.75">
      <c r="A16" s="342" t="s">
        <v>14</v>
      </c>
      <c r="B16" s="88">
        <v>245.241845</v>
      </c>
      <c r="C16" s="88">
        <v>136.623474</v>
      </c>
      <c r="D16" s="88">
        <v>196.057061</v>
      </c>
      <c r="E16" s="94">
        <v>0.4350173894714464</v>
      </c>
      <c r="F16" s="88">
        <v>25.247621</v>
      </c>
      <c r="G16" s="88">
        <v>18.46122</v>
      </c>
      <c r="H16" s="94">
        <v>-0.26879368159083183</v>
      </c>
      <c r="I16" s="88">
        <v>226.167207</v>
      </c>
      <c r="J16" s="88">
        <v>304.675432</v>
      </c>
      <c r="K16" s="338">
        <v>0.3471247049533579</v>
      </c>
      <c r="L16" s="154"/>
      <c r="M16" s="289"/>
      <c r="N16" s="289"/>
      <c r="O16" s="289"/>
    </row>
    <row r="17" spans="1:15" ht="12.75">
      <c r="A17" s="342" t="s">
        <v>15</v>
      </c>
      <c r="B17" s="88">
        <v>14.603653</v>
      </c>
      <c r="C17" s="88">
        <v>7.31648</v>
      </c>
      <c r="D17" s="88">
        <v>9.815655</v>
      </c>
      <c r="E17" s="94">
        <v>0.34158160754898526</v>
      </c>
      <c r="F17" s="88">
        <v>1.338572</v>
      </c>
      <c r="G17" s="88">
        <v>1.2895</v>
      </c>
      <c r="H17" s="94">
        <v>-0.036659963005352014</v>
      </c>
      <c r="I17" s="88">
        <v>12.064135</v>
      </c>
      <c r="J17" s="88">
        <v>17.102828</v>
      </c>
      <c r="K17" s="338">
        <v>0.4176588706940032</v>
      </c>
      <c r="L17" s="154"/>
      <c r="M17" s="289"/>
      <c r="N17" s="289"/>
      <c r="O17" s="289"/>
    </row>
    <row r="18" spans="1:15" ht="12.75">
      <c r="A18" s="342" t="s">
        <v>16</v>
      </c>
      <c r="B18" s="88">
        <v>98.660398</v>
      </c>
      <c r="C18" s="88">
        <v>61.206549</v>
      </c>
      <c r="D18" s="88">
        <v>55.456717</v>
      </c>
      <c r="E18" s="94">
        <v>-0.09394145061176384</v>
      </c>
      <c r="F18" s="88">
        <v>8.577856</v>
      </c>
      <c r="G18" s="88">
        <v>8.552272</v>
      </c>
      <c r="H18" s="94">
        <v>-0.0029825634750688668</v>
      </c>
      <c r="I18" s="88">
        <v>93.908535</v>
      </c>
      <c r="J18" s="88">
        <v>92.910566</v>
      </c>
      <c r="K18" s="338">
        <v>-0.01062703193059078</v>
      </c>
      <c r="L18" s="154"/>
      <c r="M18" s="289">
        <f>+G21/G13</f>
        <v>2.724862828438084</v>
      </c>
      <c r="N18" s="289"/>
      <c r="O18" s="289"/>
    </row>
    <row r="19" spans="1:15" ht="12.75">
      <c r="A19" s="342" t="s">
        <v>17</v>
      </c>
      <c r="B19" s="88">
        <v>14.653111</v>
      </c>
      <c r="C19" s="88">
        <v>7.536749</v>
      </c>
      <c r="D19" s="88">
        <v>8.028735</v>
      </c>
      <c r="E19" s="94">
        <v>0.06527827847258805</v>
      </c>
      <c r="F19" s="88">
        <v>1.220202</v>
      </c>
      <c r="G19" s="88">
        <v>1.728277</v>
      </c>
      <c r="H19" s="94">
        <v>0.41638597543685396</v>
      </c>
      <c r="I19" s="88">
        <v>14.297943</v>
      </c>
      <c r="J19" s="88">
        <v>15.145097</v>
      </c>
      <c r="K19" s="338">
        <v>0.059250061354979566</v>
      </c>
      <c r="L19" s="154"/>
      <c r="M19" s="289"/>
      <c r="N19" s="289"/>
      <c r="O19" s="289"/>
    </row>
    <row r="20" spans="1:15" ht="12.75">
      <c r="A20" s="343" t="s">
        <v>18</v>
      </c>
      <c r="B20" s="89">
        <v>7.495222</v>
      </c>
      <c r="C20" s="89">
        <v>5.636166</v>
      </c>
      <c r="D20" s="89">
        <v>5.620033</v>
      </c>
      <c r="E20" s="95">
        <v>-0.002862406820522967</v>
      </c>
      <c r="F20" s="89">
        <v>0.520589</v>
      </c>
      <c r="G20" s="89">
        <v>0.471384</v>
      </c>
      <c r="H20" s="95">
        <v>-0.0945179402561328</v>
      </c>
      <c r="I20" s="89">
        <v>7.827251</v>
      </c>
      <c r="J20" s="89">
        <v>7.479089</v>
      </c>
      <c r="K20" s="339">
        <v>-0.04448075064923818</v>
      </c>
      <c r="L20" s="154"/>
      <c r="M20" s="289"/>
      <c r="N20" s="289"/>
      <c r="O20" s="289"/>
    </row>
    <row r="21" spans="1:14" ht="13.5" thickBot="1">
      <c r="A21" s="344" t="s">
        <v>125</v>
      </c>
      <c r="B21" s="96">
        <v>1702.187237</v>
      </c>
      <c r="C21" s="96">
        <v>1051.936408</v>
      </c>
      <c r="D21" s="96">
        <v>1140.677052</v>
      </c>
      <c r="E21" s="95">
        <v>0.08435932374345567</v>
      </c>
      <c r="F21" s="96">
        <v>157.278912</v>
      </c>
      <c r="G21" s="97">
        <v>152.195374</v>
      </c>
      <c r="H21" s="95">
        <v>-0.03232180293820952</v>
      </c>
      <c r="I21" s="96">
        <v>1619.448327</v>
      </c>
      <c r="J21" s="97">
        <v>1790.927881</v>
      </c>
      <c r="K21" s="339">
        <v>0.10588763540091639</v>
      </c>
      <c r="L21" s="154"/>
      <c r="M21" s="154"/>
      <c r="N21" s="154"/>
    </row>
    <row r="22" spans="1:14" s="75" customFormat="1" ht="13.5" thickBot="1">
      <c r="A22" s="336"/>
      <c r="B22" s="432" t="s">
        <v>124</v>
      </c>
      <c r="C22" s="432"/>
      <c r="D22" s="432"/>
      <c r="E22" s="432"/>
      <c r="F22" s="432"/>
      <c r="G22" s="432"/>
      <c r="H22" s="432"/>
      <c r="I22" s="432"/>
      <c r="J22" s="432"/>
      <c r="K22" s="433"/>
      <c r="L22" s="154"/>
      <c r="M22" s="154"/>
      <c r="N22" s="154"/>
    </row>
    <row r="23" spans="1:14" ht="12.75">
      <c r="A23" s="345" t="s">
        <v>13</v>
      </c>
      <c r="B23" s="98">
        <v>3.332356206167656</v>
      </c>
      <c r="C23" s="98">
        <v>3.3409519458985217</v>
      </c>
      <c r="D23" s="98">
        <v>3.3208344851929827</v>
      </c>
      <c r="E23" s="93">
        <v>-0.006021475624705119</v>
      </c>
      <c r="F23" s="98">
        <v>3.4474835166773854</v>
      </c>
      <c r="G23" s="98">
        <v>3.404854504970294</v>
      </c>
      <c r="H23" s="93">
        <v>-0.012365254685300586</v>
      </c>
      <c r="I23" s="98">
        <v>3.283457517596238</v>
      </c>
      <c r="J23" s="98">
        <v>3.319729969518513</v>
      </c>
      <c r="K23" s="346">
        <v>0.011047029458395308</v>
      </c>
      <c r="L23" s="154"/>
      <c r="M23" s="154"/>
      <c r="N23" s="154"/>
    </row>
    <row r="24" spans="1:14" ht="12.75">
      <c r="A24" s="342" t="s">
        <v>14</v>
      </c>
      <c r="B24" s="99">
        <v>1.1669583112609092</v>
      </c>
      <c r="C24" s="99">
        <v>1.1637529360653953</v>
      </c>
      <c r="D24" s="99">
        <v>1.2300259404100529</v>
      </c>
      <c r="E24" s="94">
        <v>0.05694765812469105</v>
      </c>
      <c r="F24" s="99">
        <v>1.216423124643229</v>
      </c>
      <c r="G24" s="99">
        <v>1.2273528964179288</v>
      </c>
      <c r="H24" s="94">
        <v>0.008985172637116179</v>
      </c>
      <c r="I24" s="99">
        <v>1.067325649409279</v>
      </c>
      <c r="J24" s="99">
        <v>1.2083181810428445</v>
      </c>
      <c r="K24" s="347">
        <v>0.1320988881993035</v>
      </c>
      <c r="L24" s="154"/>
      <c r="M24" s="154"/>
      <c r="N24" s="154"/>
    </row>
    <row r="25" spans="1:14" ht="12.75">
      <c r="A25" s="342" t="s">
        <v>15</v>
      </c>
      <c r="B25" s="99">
        <v>2.433140568506372</v>
      </c>
      <c r="C25" s="99">
        <v>2.213695327642327</v>
      </c>
      <c r="D25" s="99">
        <v>2.425525400710089</v>
      </c>
      <c r="E25" s="94">
        <v>0.09569070794099277</v>
      </c>
      <c r="F25" s="99">
        <v>2.290451631891091</v>
      </c>
      <c r="G25" s="99">
        <v>2.945785664680727</v>
      </c>
      <c r="H25" s="94">
        <v>0.28611563923249705</v>
      </c>
      <c r="I25" s="99">
        <v>2.185910673281582</v>
      </c>
      <c r="J25" s="99">
        <v>2.536121334199782</v>
      </c>
      <c r="K25" s="347">
        <v>0.1602127045715227</v>
      </c>
      <c r="L25" s="154"/>
      <c r="M25" s="154"/>
      <c r="N25" s="154"/>
    </row>
    <row r="26" spans="1:14" ht="12.75">
      <c r="A26" s="342" t="s">
        <v>16</v>
      </c>
      <c r="B26" s="99">
        <v>1.9924033718049807</v>
      </c>
      <c r="C26" s="99">
        <v>1.9884669884173147</v>
      </c>
      <c r="D26" s="99">
        <v>2.062654745457948</v>
      </c>
      <c r="E26" s="94">
        <v>0.03730902120717716</v>
      </c>
      <c r="F26" s="99">
        <v>2.0596912284206623</v>
      </c>
      <c r="G26" s="99">
        <v>2.0940346395985223</v>
      </c>
      <c r="H26" s="94">
        <v>0.016674058084033216</v>
      </c>
      <c r="I26" s="99">
        <v>1.954783920672045</v>
      </c>
      <c r="J26" s="99">
        <v>2.036458411075443</v>
      </c>
      <c r="K26" s="347">
        <v>0.04178185094510023</v>
      </c>
      <c r="L26" s="154"/>
      <c r="M26" s="154"/>
      <c r="N26" s="154"/>
    </row>
    <row r="27" spans="1:14" ht="12.75">
      <c r="A27" s="342" t="s">
        <v>17</v>
      </c>
      <c r="B27" s="99">
        <v>3.859185134741113</v>
      </c>
      <c r="C27" s="99">
        <v>3.8395931943656922</v>
      </c>
      <c r="D27" s="99">
        <v>4.083235347368721</v>
      </c>
      <c r="E27" s="94">
        <v>0.06345519972286495</v>
      </c>
      <c r="F27" s="99">
        <v>3.5923266474126283</v>
      </c>
      <c r="G27" s="99">
        <v>3.8705911335565437</v>
      </c>
      <c r="H27" s="94">
        <v>0.07746079726472965</v>
      </c>
      <c r="I27" s="99">
        <v>3.8512739180336393</v>
      </c>
      <c r="J27" s="99">
        <v>3.9852274655644475</v>
      </c>
      <c r="K27" s="347">
        <v>0.03478162041488897</v>
      </c>
      <c r="L27" s="154"/>
      <c r="M27" s="154"/>
      <c r="N27" s="154"/>
    </row>
    <row r="28" spans="1:14" ht="12.75">
      <c r="A28" s="342" t="s">
        <v>18</v>
      </c>
      <c r="B28" s="99">
        <v>4.468278398585455</v>
      </c>
      <c r="C28" s="99">
        <v>4.455752502729425</v>
      </c>
      <c r="D28" s="99">
        <v>4.662070710422404</v>
      </c>
      <c r="E28" s="94">
        <v>0.046303785402487474</v>
      </c>
      <c r="F28" s="99">
        <v>4.68501052934718</v>
      </c>
      <c r="G28" s="99">
        <v>4.553774815244168</v>
      </c>
      <c r="H28" s="94">
        <v>-0.028011829062270843</v>
      </c>
      <c r="I28" s="99">
        <v>4.331991955051006</v>
      </c>
      <c r="J28" s="99">
        <v>4.622455447049905</v>
      </c>
      <c r="K28" s="347">
        <v>0.06705079210967257</v>
      </c>
      <c r="L28" s="154"/>
      <c r="M28" s="154"/>
      <c r="N28" s="154"/>
    </row>
    <row r="29" spans="1:14" ht="13.5" thickBot="1">
      <c r="A29" s="348" t="s">
        <v>125</v>
      </c>
      <c r="B29" s="349">
        <v>2.5492318449179967</v>
      </c>
      <c r="C29" s="349">
        <v>2.6023373137870256</v>
      </c>
      <c r="D29" s="349">
        <v>2.51148434271359</v>
      </c>
      <c r="E29" s="350">
        <v>-0.034912065623507904</v>
      </c>
      <c r="F29" s="349">
        <v>2.5837661448100873</v>
      </c>
      <c r="G29" s="349">
        <v>2.724862828438084</v>
      </c>
      <c r="H29" s="350">
        <v>0.05460892190704336</v>
      </c>
      <c r="I29" s="349">
        <v>2.4675425814722582</v>
      </c>
      <c r="J29" s="349">
        <v>2.4954322551036237</v>
      </c>
      <c r="K29" s="351">
        <v>0.011302610881278152</v>
      </c>
      <c r="L29" s="154"/>
      <c r="M29" s="154"/>
      <c r="N29" s="154"/>
    </row>
    <row r="30" spans="1:17" s="113" customFormat="1" ht="12.75">
      <c r="A30" s="116" t="s">
        <v>201</v>
      </c>
      <c r="B30" s="116"/>
      <c r="C30" s="116"/>
      <c r="D30" s="116"/>
      <c r="E30" s="116"/>
      <c r="F30" s="116"/>
      <c r="G30" s="116"/>
      <c r="H30" s="116"/>
      <c r="I30" s="116"/>
      <c r="J30" s="116"/>
      <c r="K30" s="116"/>
      <c r="L30" s="112"/>
      <c r="M30" s="112"/>
      <c r="N30" s="112"/>
      <c r="Q30" s="112"/>
    </row>
    <row r="31" spans="1:11" ht="12.75">
      <c r="A31" s="75"/>
      <c r="B31" s="75"/>
      <c r="C31" s="75"/>
      <c r="D31" s="75"/>
      <c r="E31" s="75"/>
      <c r="F31" s="75"/>
      <c r="G31" s="75"/>
      <c r="H31" s="75"/>
      <c r="I31" s="75"/>
      <c r="J31" s="75"/>
      <c r="K31" s="75"/>
    </row>
    <row r="32" spans="1:11" ht="12.75">
      <c r="A32" s="431"/>
      <c r="B32" s="431"/>
      <c r="C32" s="431"/>
      <c r="D32" s="431"/>
      <c r="E32" s="431"/>
      <c r="F32" s="431"/>
      <c r="G32" s="431"/>
      <c r="H32" s="431"/>
      <c r="I32" s="431"/>
      <c r="J32" s="431"/>
      <c r="K32" s="431"/>
    </row>
    <row r="33" spans="1:11" ht="12.75">
      <c r="A33" s="431"/>
      <c r="B33" s="431"/>
      <c r="C33" s="431"/>
      <c r="D33" s="431"/>
      <c r="E33" s="431"/>
      <c r="F33" s="431"/>
      <c r="G33" s="431"/>
      <c r="H33" s="431"/>
      <c r="I33" s="431"/>
      <c r="J33" s="431"/>
      <c r="K33" s="431"/>
    </row>
  </sheetData>
  <sheetProtection/>
  <mergeCells count="11">
    <mergeCell ref="A4:A6"/>
    <mergeCell ref="A32:K32"/>
    <mergeCell ref="A33:K33"/>
    <mergeCell ref="B14:K14"/>
    <mergeCell ref="B22:K22"/>
    <mergeCell ref="A1:K1"/>
    <mergeCell ref="B6:K6"/>
    <mergeCell ref="B4:B5"/>
    <mergeCell ref="C4:E4"/>
    <mergeCell ref="F4:H4"/>
    <mergeCell ref="I4:K4"/>
  </mergeCells>
  <printOptions/>
  <pageMargins left="0.7086614173228347" right="0.7086614173228347" top="1.299212598425197" bottom="0.7480314960629921" header="0.31496062992125984" footer="0.31496062992125984"/>
  <pageSetup fitToHeight="1" fitToWidth="1" horizontalDpi="600" verticalDpi="600" orientation="landscape" scale="84" r:id="rId2"/>
  <headerFooter>
    <oddFooter>&amp;C5</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AE150"/>
  <sheetViews>
    <sheetView zoomScalePageLayoutView="0" workbookViewId="0" topLeftCell="A1">
      <selection activeCell="P18" sqref="P18"/>
    </sheetView>
  </sheetViews>
  <sheetFormatPr defaultColWidth="11.00390625" defaultRowHeight="14.25"/>
  <cols>
    <col min="1" max="1" width="37.75390625" style="113" customWidth="1"/>
    <col min="2" max="4" width="8.75390625" style="113" bestFit="1" customWidth="1"/>
    <col min="5" max="5" width="10.125" style="142" bestFit="1" customWidth="1"/>
    <col min="6" max="8" width="8.75390625" style="113" bestFit="1" customWidth="1"/>
    <col min="9" max="9" width="10.375" style="142" bestFit="1" customWidth="1"/>
    <col min="10" max="10" width="5.00390625" style="113" customWidth="1"/>
    <col min="11" max="11" width="5.00390625" style="112" customWidth="1"/>
    <col min="12" max="13" width="5.75390625" style="112" bestFit="1" customWidth="1"/>
    <col min="14" max="14" width="5.75390625" style="113" bestFit="1" customWidth="1"/>
    <col min="15" max="15" width="4.25390625" style="113" bestFit="1" customWidth="1"/>
    <col min="16" max="16" width="11.00390625" style="113" customWidth="1"/>
    <col min="17" max="18" width="16.375" style="113" bestFit="1" customWidth="1"/>
    <col min="19" max="19" width="13.625" style="113" bestFit="1" customWidth="1"/>
    <col min="20" max="21" width="13.25390625" style="113" bestFit="1" customWidth="1"/>
    <col min="22" max="16384" width="11.00390625" style="113" customWidth="1"/>
  </cols>
  <sheetData>
    <row r="1" spans="1:16" ht="19.5" customHeight="1">
      <c r="A1" s="441" t="s">
        <v>170</v>
      </c>
      <c r="B1" s="441"/>
      <c r="C1" s="441"/>
      <c r="D1" s="441"/>
      <c r="E1" s="441"/>
      <c r="F1" s="441"/>
      <c r="G1" s="441"/>
      <c r="H1" s="441"/>
      <c r="I1" s="441"/>
      <c r="J1" s="389"/>
      <c r="P1" s="112"/>
    </row>
    <row r="2" spans="1:17" s="111" customFormat="1" ht="12.75">
      <c r="A2" s="132"/>
      <c r="B2" s="444" t="s">
        <v>159</v>
      </c>
      <c r="C2" s="445"/>
      <c r="D2" s="445"/>
      <c r="E2" s="446"/>
      <c r="F2" s="447" t="s">
        <v>155</v>
      </c>
      <c r="G2" s="448"/>
      <c r="H2" s="448"/>
      <c r="I2" s="449"/>
      <c r="J2" s="114"/>
      <c r="K2" s="450"/>
      <c r="L2" s="450"/>
      <c r="M2" s="450"/>
      <c r="N2" s="115"/>
      <c r="O2" s="115"/>
      <c r="P2" s="115"/>
      <c r="Q2" s="115"/>
    </row>
    <row r="3" spans="1:17" s="111" customFormat="1" ht="12.75">
      <c r="A3" s="133" t="s">
        <v>156</v>
      </c>
      <c r="B3" s="442">
        <v>2011</v>
      </c>
      <c r="C3" s="451" t="s">
        <v>392</v>
      </c>
      <c r="D3" s="451"/>
      <c r="E3" s="451"/>
      <c r="F3" s="442">
        <v>2011</v>
      </c>
      <c r="G3" s="444" t="str">
        <f>C3</f>
        <v>Enero -agosto</v>
      </c>
      <c r="H3" s="445"/>
      <c r="I3" s="446"/>
      <c r="J3" s="114"/>
      <c r="K3" s="450"/>
      <c r="L3" s="450"/>
      <c r="M3" s="450"/>
      <c r="N3" s="115"/>
      <c r="O3" s="115"/>
      <c r="P3" s="115"/>
      <c r="Q3" s="115"/>
    </row>
    <row r="4" spans="1:13" s="111" customFormat="1" ht="12.75">
      <c r="A4" s="134"/>
      <c r="B4" s="443"/>
      <c r="C4" s="169">
        <v>2011</v>
      </c>
      <c r="D4" s="169">
        <v>2012</v>
      </c>
      <c r="E4" s="135" t="s">
        <v>267</v>
      </c>
      <c r="F4" s="443"/>
      <c r="G4" s="169">
        <v>2011</v>
      </c>
      <c r="H4" s="169">
        <v>2012</v>
      </c>
      <c r="I4" s="135" t="s">
        <v>267</v>
      </c>
      <c r="J4" s="114"/>
      <c r="K4" s="301"/>
      <c r="L4" s="301"/>
      <c r="M4" s="114"/>
    </row>
    <row r="5" spans="1:20" ht="11.25" customHeight="1">
      <c r="A5" s="138"/>
      <c r="B5" s="138"/>
      <c r="C5" s="138"/>
      <c r="D5" s="138"/>
      <c r="E5" s="220"/>
      <c r="F5" s="138"/>
      <c r="G5" s="138"/>
      <c r="H5" s="138"/>
      <c r="I5" s="220"/>
      <c r="J5" s="116"/>
      <c r="O5" s="112"/>
      <c r="Q5" s="112"/>
      <c r="T5" s="112"/>
    </row>
    <row r="6" spans="1:18" s="117" customFormat="1" ht="12.75">
      <c r="A6" s="139" t="s">
        <v>227</v>
      </c>
      <c r="B6" s="139">
        <v>672409.769</v>
      </c>
      <c r="C6" s="139">
        <v>407316.975</v>
      </c>
      <c r="D6" s="139">
        <v>457516.997</v>
      </c>
      <c r="E6" s="274">
        <v>12.324559269841373</v>
      </c>
      <c r="F6" s="139">
        <v>1721152.4500000002</v>
      </c>
      <c r="G6" s="139">
        <v>1064396.149</v>
      </c>
      <c r="H6" s="302">
        <v>1153986.3250000002</v>
      </c>
      <c r="I6" s="306">
        <v>8.416995503428893</v>
      </c>
      <c r="K6" s="203"/>
      <c r="L6" s="203"/>
      <c r="M6" s="408"/>
      <c r="P6" s="203"/>
      <c r="Q6" s="203"/>
      <c r="R6" s="203"/>
    </row>
    <row r="7" spans="1:31" ht="11.25" customHeight="1">
      <c r="A7" s="140"/>
      <c r="B7" s="221"/>
      <c r="C7" s="221"/>
      <c r="D7" s="221"/>
      <c r="E7" s="275"/>
      <c r="F7" s="221"/>
      <c r="G7" s="221"/>
      <c r="H7" s="303"/>
      <c r="I7" s="307"/>
      <c r="K7" s="205"/>
      <c r="L7" s="205"/>
      <c r="M7" s="205"/>
      <c r="N7" s="206"/>
      <c r="O7" s="205"/>
      <c r="P7" s="205"/>
      <c r="Q7" s="205"/>
      <c r="R7" s="205"/>
      <c r="S7" s="205"/>
      <c r="T7" s="205"/>
      <c r="U7" s="205"/>
      <c r="V7" s="143"/>
      <c r="W7" s="143"/>
      <c r="X7" s="143"/>
      <c r="Y7" s="143"/>
      <c r="Z7" s="143"/>
      <c r="AA7" s="143"/>
      <c r="AB7" s="143"/>
      <c r="AC7" s="143"/>
      <c r="AD7" s="143"/>
      <c r="AE7" s="143"/>
    </row>
    <row r="8" spans="1:31" s="111" customFormat="1" ht="11.25" customHeight="1">
      <c r="A8" s="141" t="s">
        <v>160</v>
      </c>
      <c r="B8" s="222">
        <v>396576.148</v>
      </c>
      <c r="C8" s="222">
        <v>249514.808</v>
      </c>
      <c r="D8" s="222">
        <v>260687.135</v>
      </c>
      <c r="E8" s="276">
        <v>4.477620823209833</v>
      </c>
      <c r="F8" s="222">
        <v>1321551.594</v>
      </c>
      <c r="G8" s="222">
        <v>833616.987</v>
      </c>
      <c r="H8" s="304">
        <v>865698.8410000001</v>
      </c>
      <c r="I8" s="308">
        <v>3.848512506379649</v>
      </c>
      <c r="K8" s="201"/>
      <c r="L8" s="201"/>
      <c r="M8" s="201"/>
      <c r="N8" s="206"/>
      <c r="O8" s="113"/>
      <c r="P8" s="143"/>
      <c r="Q8" s="143"/>
      <c r="R8" s="143"/>
      <c r="S8" s="143"/>
      <c r="T8" s="143"/>
      <c r="U8" s="143"/>
      <c r="V8" s="407"/>
      <c r="W8" s="407"/>
      <c r="X8" s="407"/>
      <c r="Y8" s="407"/>
      <c r="Z8" s="407"/>
      <c r="AA8" s="407"/>
      <c r="AB8" s="407"/>
      <c r="AC8" s="407"/>
      <c r="AD8" s="407"/>
      <c r="AE8" s="407"/>
    </row>
    <row r="9" spans="1:31" ht="11.25" customHeight="1">
      <c r="A9" s="140"/>
      <c r="B9" s="221"/>
      <c r="C9" s="221"/>
      <c r="D9" s="221"/>
      <c r="E9" s="275"/>
      <c r="F9" s="221"/>
      <c r="G9" s="221"/>
      <c r="H9" s="303"/>
      <c r="I9" s="309"/>
      <c r="L9" s="322"/>
      <c r="M9" s="322"/>
      <c r="N9" s="322"/>
      <c r="O9" s="323"/>
      <c r="P9" s="323"/>
      <c r="Q9" s="323"/>
      <c r="R9" s="323"/>
      <c r="S9" s="323"/>
      <c r="T9" s="323"/>
      <c r="U9" s="323"/>
      <c r="V9" s="143"/>
      <c r="W9" s="143"/>
      <c r="X9" s="143"/>
      <c r="Y9" s="143"/>
      <c r="Z9" s="143"/>
      <c r="AA9" s="143"/>
      <c r="AB9" s="143"/>
      <c r="AC9" s="143"/>
      <c r="AD9" s="143"/>
      <c r="AE9" s="143"/>
    </row>
    <row r="10" spans="1:31" ht="11.25" customHeight="1">
      <c r="A10" s="140" t="s">
        <v>265</v>
      </c>
      <c r="B10" s="221">
        <v>37079.015</v>
      </c>
      <c r="C10" s="221">
        <v>23611.654</v>
      </c>
      <c r="D10" s="221">
        <v>23027.548</v>
      </c>
      <c r="E10" s="275">
        <v>-2.473803825856507</v>
      </c>
      <c r="F10" s="221">
        <v>119054.184</v>
      </c>
      <c r="G10" s="221">
        <v>75822.509</v>
      </c>
      <c r="H10" s="303">
        <v>72125.929</v>
      </c>
      <c r="I10" s="309">
        <v>-4.875306882814968</v>
      </c>
      <c r="K10" s="352"/>
      <c r="L10" s="205"/>
      <c r="V10" s="143"/>
      <c r="W10" s="143"/>
      <c r="X10" s="143"/>
      <c r="Y10" s="143"/>
      <c r="Z10" s="143"/>
      <c r="AA10" s="143"/>
      <c r="AB10" s="143"/>
      <c r="AC10" s="143"/>
      <c r="AD10" s="143"/>
      <c r="AE10" s="143"/>
    </row>
    <row r="11" spans="1:31" ht="11.25" customHeight="1">
      <c r="A11" s="140" t="s">
        <v>334</v>
      </c>
      <c r="B11" s="221">
        <v>0</v>
      </c>
      <c r="C11" s="221">
        <v>0</v>
      </c>
      <c r="D11" s="221">
        <v>0.318</v>
      </c>
      <c r="E11" s="275"/>
      <c r="F11" s="221">
        <v>0</v>
      </c>
      <c r="G11" s="221">
        <v>0</v>
      </c>
      <c r="H11" s="303">
        <v>3.033</v>
      </c>
      <c r="I11" s="309"/>
      <c r="K11" s="352"/>
      <c r="L11" s="205"/>
      <c r="V11" s="143"/>
      <c r="W11" s="143"/>
      <c r="X11" s="143"/>
      <c r="Y11" s="143"/>
      <c r="Z11" s="143"/>
      <c r="AA11" s="143"/>
      <c r="AB11" s="143"/>
      <c r="AC11" s="143"/>
      <c r="AD11" s="143"/>
      <c r="AE11" s="143"/>
    </row>
    <row r="12" spans="1:31" ht="11.25" customHeight="1">
      <c r="A12" s="140" t="s">
        <v>230</v>
      </c>
      <c r="B12" s="221">
        <v>0</v>
      </c>
      <c r="C12" s="221">
        <v>0</v>
      </c>
      <c r="D12" s="221">
        <v>55.923</v>
      </c>
      <c r="E12" s="275"/>
      <c r="F12" s="221">
        <v>0</v>
      </c>
      <c r="G12" s="221">
        <v>0</v>
      </c>
      <c r="H12" s="303">
        <v>166.308</v>
      </c>
      <c r="I12" s="309"/>
      <c r="K12" s="352"/>
      <c r="L12" s="205"/>
      <c r="V12" s="143"/>
      <c r="W12" s="143"/>
      <c r="X12" s="143"/>
      <c r="Y12" s="143"/>
      <c r="Z12" s="143"/>
      <c r="AA12" s="143"/>
      <c r="AB12" s="143"/>
      <c r="AC12" s="143"/>
      <c r="AD12" s="143"/>
      <c r="AE12" s="143"/>
    </row>
    <row r="13" spans="1:31" ht="11.25" customHeight="1">
      <c r="A13" s="140" t="s">
        <v>335</v>
      </c>
      <c r="B13" s="221">
        <v>0</v>
      </c>
      <c r="C13" s="221">
        <v>0</v>
      </c>
      <c r="D13" s="221">
        <v>200.74</v>
      </c>
      <c r="E13" s="275"/>
      <c r="F13" s="221">
        <v>0</v>
      </c>
      <c r="G13" s="221">
        <v>0</v>
      </c>
      <c r="H13" s="303">
        <v>658.66</v>
      </c>
      <c r="I13" s="309"/>
      <c r="K13" s="352"/>
      <c r="L13" s="205"/>
      <c r="V13" s="143"/>
      <c r="W13" s="143"/>
      <c r="X13" s="143"/>
      <c r="Y13" s="143"/>
      <c r="Z13" s="143"/>
      <c r="AA13" s="143"/>
      <c r="AB13" s="143"/>
      <c r="AC13" s="143"/>
      <c r="AD13" s="143"/>
      <c r="AE13" s="143"/>
    </row>
    <row r="14" spans="1:31" ht="11.25" customHeight="1">
      <c r="A14" s="140" t="s">
        <v>326</v>
      </c>
      <c r="B14" s="221">
        <v>0</v>
      </c>
      <c r="C14" s="221">
        <v>0</v>
      </c>
      <c r="D14" s="221">
        <v>584.223</v>
      </c>
      <c r="E14" s="275"/>
      <c r="F14" s="221">
        <v>0</v>
      </c>
      <c r="G14" s="221">
        <v>0</v>
      </c>
      <c r="H14" s="303">
        <v>2358.387</v>
      </c>
      <c r="I14" s="309"/>
      <c r="K14" s="352"/>
      <c r="L14" s="205"/>
      <c r="V14" s="143"/>
      <c r="W14" s="143"/>
      <c r="X14" s="143"/>
      <c r="Y14" s="143"/>
      <c r="Z14" s="143"/>
      <c r="AA14" s="143"/>
      <c r="AB14" s="143"/>
      <c r="AC14" s="143"/>
      <c r="AD14" s="143"/>
      <c r="AE14" s="143"/>
    </row>
    <row r="15" spans="1:31" ht="11.25" customHeight="1">
      <c r="A15" s="140" t="s">
        <v>336</v>
      </c>
      <c r="B15" s="221">
        <v>52872.805</v>
      </c>
      <c r="C15" s="221">
        <v>33620.778</v>
      </c>
      <c r="D15" s="221">
        <v>33608.692</v>
      </c>
      <c r="E15" s="275">
        <v>-0.03594800810378729</v>
      </c>
      <c r="F15" s="221">
        <v>158176.197</v>
      </c>
      <c r="G15" s="221">
        <v>100621.954</v>
      </c>
      <c r="H15" s="303">
        <v>99666.091</v>
      </c>
      <c r="I15" s="309">
        <v>-0.9499547186293</v>
      </c>
      <c r="K15" s="352"/>
      <c r="L15" s="205"/>
      <c r="V15" s="143"/>
      <c r="W15" s="143"/>
      <c r="X15" s="143"/>
      <c r="Y15" s="143"/>
      <c r="Z15" s="143"/>
      <c r="AA15" s="143"/>
      <c r="AB15" s="143"/>
      <c r="AC15" s="143"/>
      <c r="AD15" s="143"/>
      <c r="AE15" s="143"/>
    </row>
    <row r="16" spans="1:31" ht="11.25" customHeight="1">
      <c r="A16" s="140" t="s">
        <v>276</v>
      </c>
      <c r="B16" s="221">
        <v>5226.248</v>
      </c>
      <c r="C16" s="221">
        <v>2096.443</v>
      </c>
      <c r="D16" s="221">
        <v>2081.991</v>
      </c>
      <c r="E16" s="275">
        <v>-0.6893581175352921</v>
      </c>
      <c r="F16" s="221">
        <v>14227.023</v>
      </c>
      <c r="G16" s="221">
        <v>7495.508</v>
      </c>
      <c r="H16" s="303">
        <v>5623.533</v>
      </c>
      <c r="I16" s="309">
        <v>-24.97462480194804</v>
      </c>
      <c r="K16" s="352"/>
      <c r="L16" s="205"/>
      <c r="V16" s="143"/>
      <c r="W16" s="143"/>
      <c r="X16" s="143"/>
      <c r="Y16" s="143"/>
      <c r="Z16" s="143"/>
      <c r="AA16" s="143"/>
      <c r="AB16" s="143"/>
      <c r="AC16" s="143"/>
      <c r="AD16" s="143"/>
      <c r="AE16" s="143"/>
    </row>
    <row r="17" spans="1:31" ht="11.25" customHeight="1">
      <c r="A17" s="140" t="s">
        <v>277</v>
      </c>
      <c r="B17" s="221">
        <v>28260.649</v>
      </c>
      <c r="C17" s="221">
        <v>16925.528</v>
      </c>
      <c r="D17" s="221">
        <v>24331.594</v>
      </c>
      <c r="E17" s="275">
        <v>43.75677969987112</v>
      </c>
      <c r="F17" s="221">
        <v>77975.987</v>
      </c>
      <c r="G17" s="221">
        <v>46568.976</v>
      </c>
      <c r="H17" s="303">
        <v>71123.558</v>
      </c>
      <c r="I17" s="309">
        <v>52.72733933423831</v>
      </c>
      <c r="K17" s="352"/>
      <c r="L17" s="205"/>
      <c r="V17" s="143"/>
      <c r="W17" s="143"/>
      <c r="X17" s="143"/>
      <c r="Y17" s="143"/>
      <c r="Z17" s="143"/>
      <c r="AA17" s="143"/>
      <c r="AB17" s="143"/>
      <c r="AC17" s="143"/>
      <c r="AD17" s="143"/>
      <c r="AE17" s="143"/>
    </row>
    <row r="18" spans="1:31" ht="11.25" customHeight="1">
      <c r="A18" s="140" t="s">
        <v>328</v>
      </c>
      <c r="B18" s="221">
        <v>0</v>
      </c>
      <c r="C18" s="221">
        <v>0</v>
      </c>
      <c r="D18" s="221">
        <v>97.105</v>
      </c>
      <c r="E18" s="275"/>
      <c r="F18" s="221">
        <v>0</v>
      </c>
      <c r="G18" s="221">
        <v>0</v>
      </c>
      <c r="H18" s="303">
        <v>532.16</v>
      </c>
      <c r="I18" s="309"/>
      <c r="K18" s="352"/>
      <c r="L18" s="205"/>
      <c r="V18" s="143"/>
      <c r="W18" s="143"/>
      <c r="X18" s="143"/>
      <c r="Y18" s="143"/>
      <c r="Z18" s="143"/>
      <c r="AA18" s="143"/>
      <c r="AB18" s="143"/>
      <c r="AC18" s="143"/>
      <c r="AD18" s="143"/>
      <c r="AE18" s="143"/>
    </row>
    <row r="19" spans="1:31" ht="11.25" customHeight="1">
      <c r="A19" s="140" t="s">
        <v>172</v>
      </c>
      <c r="B19" s="221">
        <v>80311.111</v>
      </c>
      <c r="C19" s="221">
        <v>51769.019</v>
      </c>
      <c r="D19" s="221">
        <v>49733.054</v>
      </c>
      <c r="E19" s="275">
        <v>-3.932786518516025</v>
      </c>
      <c r="F19" s="221">
        <v>286413.109</v>
      </c>
      <c r="G19" s="221">
        <v>183719.279</v>
      </c>
      <c r="H19" s="303">
        <v>171189.606</v>
      </c>
      <c r="I19" s="309">
        <v>-6.820009891286375</v>
      </c>
      <c r="K19" s="352"/>
      <c r="L19" s="205"/>
      <c r="V19" s="143"/>
      <c r="W19" s="143"/>
      <c r="X19" s="143"/>
      <c r="Y19" s="143"/>
      <c r="Z19" s="143"/>
      <c r="AA19" s="143"/>
      <c r="AB19" s="143"/>
      <c r="AC19" s="143"/>
      <c r="AD19" s="143"/>
      <c r="AE19" s="143"/>
    </row>
    <row r="20" spans="1:31" ht="11.25" customHeight="1">
      <c r="A20" s="140" t="s">
        <v>203</v>
      </c>
      <c r="B20" s="221">
        <v>21435.345</v>
      </c>
      <c r="C20" s="221">
        <v>13584.752</v>
      </c>
      <c r="D20" s="221">
        <v>13251.13</v>
      </c>
      <c r="E20" s="275">
        <v>-2.455856389575615</v>
      </c>
      <c r="F20" s="221">
        <v>82681.247</v>
      </c>
      <c r="G20" s="221">
        <v>52207.035</v>
      </c>
      <c r="H20" s="303">
        <v>50806.796</v>
      </c>
      <c r="I20" s="309">
        <v>-2.6820887261649773</v>
      </c>
      <c r="K20" s="352"/>
      <c r="L20" s="205"/>
      <c r="V20" s="143"/>
      <c r="W20" s="143"/>
      <c r="X20" s="143"/>
      <c r="Y20" s="143"/>
      <c r="Z20" s="143"/>
      <c r="AA20" s="143"/>
      <c r="AB20" s="143"/>
      <c r="AC20" s="143"/>
      <c r="AD20" s="143"/>
      <c r="AE20" s="143"/>
    </row>
    <row r="21" spans="1:31" ht="11.25" customHeight="1">
      <c r="A21" s="140" t="s">
        <v>327</v>
      </c>
      <c r="B21" s="221">
        <v>0</v>
      </c>
      <c r="C21" s="221">
        <v>0</v>
      </c>
      <c r="D21" s="221">
        <v>1021.245</v>
      </c>
      <c r="E21" s="275"/>
      <c r="F21" s="221">
        <v>0</v>
      </c>
      <c r="G21" s="221">
        <v>0</v>
      </c>
      <c r="H21" s="303">
        <v>4829.65</v>
      </c>
      <c r="I21" s="309"/>
      <c r="K21" s="352"/>
      <c r="L21" s="205"/>
      <c r="V21" s="143"/>
      <c r="W21" s="143"/>
      <c r="X21" s="143"/>
      <c r="Y21" s="143"/>
      <c r="Z21" s="143"/>
      <c r="AA21" s="143"/>
      <c r="AB21" s="143"/>
      <c r="AC21" s="143"/>
      <c r="AD21" s="143"/>
      <c r="AE21" s="143"/>
    </row>
    <row r="22" spans="1:31" s="111" customFormat="1" ht="11.25" customHeight="1">
      <c r="A22" s="140" t="s">
        <v>82</v>
      </c>
      <c r="B22" s="221">
        <v>39131.08</v>
      </c>
      <c r="C22" s="221">
        <v>24196.093</v>
      </c>
      <c r="D22" s="221">
        <v>24939.174</v>
      </c>
      <c r="E22" s="275">
        <v>3.071078458823905</v>
      </c>
      <c r="F22" s="221">
        <v>116244.439</v>
      </c>
      <c r="G22" s="221">
        <v>72279.872</v>
      </c>
      <c r="H22" s="303">
        <v>71740.054</v>
      </c>
      <c r="I22" s="309">
        <v>-0.7468441560051389</v>
      </c>
      <c r="K22" s="352"/>
      <c r="L22" s="205"/>
      <c r="V22" s="407"/>
      <c r="W22" s="143"/>
      <c r="X22" s="143"/>
      <c r="Y22" s="143"/>
      <c r="Z22" s="143"/>
      <c r="AA22" s="143"/>
      <c r="AB22" s="143"/>
      <c r="AC22" s="407"/>
      <c r="AD22" s="407"/>
      <c r="AE22" s="407"/>
    </row>
    <row r="23" spans="1:31" ht="11.25" customHeight="1">
      <c r="A23" s="140" t="s">
        <v>266</v>
      </c>
      <c r="B23" s="221">
        <v>5684.312</v>
      </c>
      <c r="C23" s="221">
        <v>3702.652</v>
      </c>
      <c r="D23" s="221">
        <v>3432.204</v>
      </c>
      <c r="E23" s="275">
        <v>-7.304170092139358</v>
      </c>
      <c r="F23" s="221">
        <v>28919.687</v>
      </c>
      <c r="G23" s="221">
        <v>18577.473</v>
      </c>
      <c r="H23" s="303">
        <v>17453.305</v>
      </c>
      <c r="I23" s="309">
        <v>-6.051242814348328</v>
      </c>
      <c r="K23" s="352"/>
      <c r="L23" s="205"/>
      <c r="V23" s="143"/>
      <c r="W23" s="143"/>
      <c r="X23" s="143"/>
      <c r="Y23" s="143"/>
      <c r="Z23" s="143"/>
      <c r="AA23" s="143"/>
      <c r="AB23" s="143"/>
      <c r="AC23" s="143"/>
      <c r="AD23" s="143"/>
      <c r="AE23" s="143"/>
    </row>
    <row r="24" spans="1:31" ht="11.25" customHeight="1">
      <c r="A24" s="140" t="s">
        <v>83</v>
      </c>
      <c r="B24" s="221">
        <v>7749.802</v>
      </c>
      <c r="C24" s="221">
        <v>4924.166</v>
      </c>
      <c r="D24" s="221">
        <v>4787.873</v>
      </c>
      <c r="E24" s="275">
        <v>-2.7678392645577077</v>
      </c>
      <c r="F24" s="221">
        <v>34849.104</v>
      </c>
      <c r="G24" s="221">
        <v>21616.987</v>
      </c>
      <c r="H24" s="303">
        <v>21877.475</v>
      </c>
      <c r="I24" s="309">
        <v>1.2050152965350662</v>
      </c>
      <c r="K24" s="352"/>
      <c r="L24" s="205"/>
      <c r="V24" s="143"/>
      <c r="W24" s="143"/>
      <c r="X24" s="143"/>
      <c r="Y24" s="143"/>
      <c r="Z24" s="143"/>
      <c r="AA24" s="143"/>
      <c r="AB24" s="143"/>
      <c r="AC24" s="143"/>
      <c r="AD24" s="143"/>
      <c r="AE24" s="143"/>
    </row>
    <row r="25" spans="1:31" ht="11.25" customHeight="1">
      <c r="A25" s="140" t="s">
        <v>278</v>
      </c>
      <c r="B25" s="221">
        <v>5737.511</v>
      </c>
      <c r="C25" s="221">
        <v>3003.023</v>
      </c>
      <c r="D25" s="221">
        <v>3989.782</v>
      </c>
      <c r="E25" s="275">
        <v>32.85885589287861</v>
      </c>
      <c r="F25" s="221">
        <v>24282.151</v>
      </c>
      <c r="G25" s="221">
        <v>13994.719</v>
      </c>
      <c r="H25" s="303">
        <v>14978.893</v>
      </c>
      <c r="I25" s="309">
        <v>7.032467032742858</v>
      </c>
      <c r="K25" s="352"/>
      <c r="L25" s="205"/>
      <c r="V25" s="143"/>
      <c r="W25" s="143"/>
      <c r="X25" s="143"/>
      <c r="Y25" s="143"/>
      <c r="Z25" s="143"/>
      <c r="AA25" s="143"/>
      <c r="AB25" s="143"/>
      <c r="AC25" s="143"/>
      <c r="AD25" s="143"/>
      <c r="AE25" s="143"/>
    </row>
    <row r="26" spans="1:31" ht="11.25" customHeight="1">
      <c r="A26" s="140" t="s">
        <v>279</v>
      </c>
      <c r="B26" s="221">
        <v>102413.784</v>
      </c>
      <c r="C26" s="221">
        <v>64702.766</v>
      </c>
      <c r="D26" s="221">
        <v>68841.855</v>
      </c>
      <c r="E26" s="275">
        <v>6.397082004191262</v>
      </c>
      <c r="F26" s="221">
        <v>350679.59</v>
      </c>
      <c r="G26" s="221">
        <v>220985.237</v>
      </c>
      <c r="H26" s="303">
        <v>242506.435</v>
      </c>
      <c r="I26" s="309">
        <v>9.73874919979383</v>
      </c>
      <c r="K26" s="352"/>
      <c r="L26" s="205"/>
      <c r="V26" s="143"/>
      <c r="W26" s="143"/>
      <c r="X26" s="143"/>
      <c r="Y26" s="143"/>
      <c r="Z26" s="143"/>
      <c r="AA26" s="143"/>
      <c r="AB26" s="143"/>
      <c r="AC26" s="143"/>
      <c r="AD26" s="143"/>
      <c r="AE26" s="143"/>
    </row>
    <row r="27" spans="1:31" ht="11.25" customHeight="1">
      <c r="A27" s="140" t="s">
        <v>162</v>
      </c>
      <c r="B27" s="221">
        <v>10674.486</v>
      </c>
      <c r="C27" s="221">
        <v>7377.934</v>
      </c>
      <c r="D27" s="221">
        <v>6702.684</v>
      </c>
      <c r="E27" s="275">
        <v>-9.152291142750798</v>
      </c>
      <c r="F27" s="221">
        <v>28048.876</v>
      </c>
      <c r="G27" s="221">
        <v>19727.438</v>
      </c>
      <c r="H27" s="303">
        <v>18058.968</v>
      </c>
      <c r="I27" s="309">
        <v>-8.457611170796724</v>
      </c>
      <c r="K27" s="352"/>
      <c r="L27" s="205"/>
      <c r="V27" s="143"/>
      <c r="W27" s="143"/>
      <c r="X27" s="143"/>
      <c r="Y27" s="143"/>
      <c r="Z27" s="143"/>
      <c r="AA27" s="143"/>
      <c r="AB27" s="143"/>
      <c r="AC27" s="143"/>
      <c r="AD27" s="143"/>
      <c r="AE27" s="143"/>
    </row>
    <row r="28" spans="1:31" ht="12.75">
      <c r="A28" s="140"/>
      <c r="B28" s="221"/>
      <c r="C28" s="221"/>
      <c r="D28" s="221"/>
      <c r="E28" s="275"/>
      <c r="F28" s="221"/>
      <c r="G28" s="221"/>
      <c r="H28" s="303"/>
      <c r="I28" s="310"/>
      <c r="L28" s="320"/>
      <c r="V28" s="143"/>
      <c r="W28" s="143"/>
      <c r="X28" s="143"/>
      <c r="Y28" s="143"/>
      <c r="Z28" s="143"/>
      <c r="AA28" s="143"/>
      <c r="AB28" s="143"/>
      <c r="AC28" s="143"/>
      <c r="AD28" s="143"/>
      <c r="AE28" s="143"/>
    </row>
    <row r="29" spans="1:31" ht="12.75">
      <c r="A29" s="140" t="s">
        <v>161</v>
      </c>
      <c r="B29" s="221">
        <v>275833.621</v>
      </c>
      <c r="C29" s="221">
        <v>157802.16700000002</v>
      </c>
      <c r="D29" s="221">
        <v>196829.862</v>
      </c>
      <c r="E29" s="275">
        <v>24.732039959882158</v>
      </c>
      <c r="F29" s="221">
        <v>399600.856</v>
      </c>
      <c r="G29" s="221">
        <v>230779.16199999998</v>
      </c>
      <c r="H29" s="221">
        <v>288287.484</v>
      </c>
      <c r="I29" s="309">
        <v>24.91920046056846</v>
      </c>
      <c r="K29" s="199"/>
      <c r="L29" s="201"/>
      <c r="P29" s="143"/>
      <c r="Q29" s="143"/>
      <c r="R29" s="143"/>
      <c r="S29" s="143"/>
      <c r="T29" s="143"/>
      <c r="U29" s="143"/>
      <c r="V29" s="143"/>
      <c r="W29" s="143"/>
      <c r="X29" s="143"/>
      <c r="Y29" s="143"/>
      <c r="Z29" s="143"/>
      <c r="AA29" s="143"/>
      <c r="AB29" s="143"/>
      <c r="AC29" s="143"/>
      <c r="AD29" s="143"/>
      <c r="AE29" s="143"/>
    </row>
    <row r="30" spans="1:31" ht="12.75">
      <c r="A30" s="140" t="s">
        <v>162</v>
      </c>
      <c r="B30" s="221">
        <v>210154.777</v>
      </c>
      <c r="C30" s="221">
        <v>117399.038</v>
      </c>
      <c r="D30" s="221">
        <v>159392.625</v>
      </c>
      <c r="E30" s="275">
        <v>35.7699583534918</v>
      </c>
      <c r="F30" s="221">
        <v>245241.885</v>
      </c>
      <c r="G30" s="221">
        <v>136623.476</v>
      </c>
      <c r="H30" s="221">
        <v>196141.524</v>
      </c>
      <c r="I30" s="309">
        <v>43.56355857905416</v>
      </c>
      <c r="K30" s="199"/>
      <c r="L30" s="205"/>
      <c r="O30" s="321"/>
      <c r="P30" s="320"/>
      <c r="Q30" s="143"/>
      <c r="R30" s="143"/>
      <c r="S30" s="143"/>
      <c r="T30" s="143"/>
      <c r="U30" s="143"/>
      <c r="V30" s="143"/>
      <c r="W30" s="143"/>
      <c r="X30" s="143"/>
      <c r="Y30" s="143"/>
      <c r="Z30" s="143"/>
      <c r="AA30" s="143"/>
      <c r="AB30" s="143"/>
      <c r="AC30" s="143"/>
      <c r="AD30" s="143"/>
      <c r="AE30" s="143"/>
    </row>
    <row r="31" spans="1:31" ht="12.75">
      <c r="A31" s="140" t="s">
        <v>280</v>
      </c>
      <c r="B31" s="221">
        <v>49518.246</v>
      </c>
      <c r="C31" s="221">
        <v>30780.774</v>
      </c>
      <c r="D31" s="221">
        <v>26886.09</v>
      </c>
      <c r="E31" s="275">
        <v>-12.652976172723925</v>
      </c>
      <c r="F31" s="221">
        <v>98660.379</v>
      </c>
      <c r="G31" s="221">
        <v>61206.552</v>
      </c>
      <c r="H31" s="221">
        <v>55456.723</v>
      </c>
      <c r="I31" s="309">
        <v>-9.394139699292339</v>
      </c>
      <c r="K31" s="199"/>
      <c r="L31" s="205"/>
      <c r="O31" s="202"/>
      <c r="P31" s="143"/>
      <c r="Q31" s="143"/>
      <c r="S31" s="143"/>
      <c r="T31" s="143"/>
      <c r="V31" s="143"/>
      <c r="W31" s="143"/>
      <c r="X31" s="143"/>
      <c r="Y31" s="143"/>
      <c r="Z31" s="143"/>
      <c r="AA31" s="143"/>
      <c r="AB31" s="143"/>
      <c r="AC31" s="143"/>
      <c r="AD31" s="143"/>
      <c r="AE31" s="143"/>
    </row>
    <row r="32" spans="1:31" ht="12.75">
      <c r="A32" s="140" t="s">
        <v>33</v>
      </c>
      <c r="B32" s="221">
        <v>3796.948</v>
      </c>
      <c r="C32" s="221">
        <v>1962.906</v>
      </c>
      <c r="D32" s="221">
        <v>1966.269</v>
      </c>
      <c r="E32" s="275">
        <v>0.1713276132428092</v>
      </c>
      <c r="F32" s="221">
        <v>14653.13</v>
      </c>
      <c r="G32" s="221">
        <v>7536.751</v>
      </c>
      <c r="H32" s="221">
        <v>8028.74</v>
      </c>
      <c r="I32" s="309">
        <v>6.52786591994348</v>
      </c>
      <c r="K32" s="199"/>
      <c r="L32" s="205"/>
      <c r="M32" s="113"/>
      <c r="P32" s="143"/>
      <c r="Q32" s="143"/>
      <c r="R32" s="143"/>
      <c r="S32" s="143"/>
      <c r="T32" s="143"/>
      <c r="U32" s="143"/>
      <c r="V32" s="143"/>
      <c r="W32" s="143"/>
      <c r="X32" s="143"/>
      <c r="Y32" s="143"/>
      <c r="Z32" s="143"/>
      <c r="AA32" s="143"/>
      <c r="AB32" s="143"/>
      <c r="AC32" s="143"/>
      <c r="AD32" s="143"/>
      <c r="AE32" s="143"/>
    </row>
    <row r="33" spans="1:31" ht="12.75">
      <c r="A33" s="140" t="s">
        <v>163</v>
      </c>
      <c r="B33" s="221">
        <v>327.658</v>
      </c>
      <c r="C33" s="221">
        <v>199.366</v>
      </c>
      <c r="D33" s="221">
        <v>422.065</v>
      </c>
      <c r="E33" s="275">
        <v>111.70360041331014</v>
      </c>
      <c r="F33" s="221">
        <v>1715.232</v>
      </c>
      <c r="G33" s="221">
        <v>987.073</v>
      </c>
      <c r="H33" s="303">
        <v>2074.031</v>
      </c>
      <c r="I33" s="309">
        <v>110.11931235075826</v>
      </c>
      <c r="K33" s="199"/>
      <c r="L33" s="205"/>
      <c r="M33" s="205"/>
      <c r="N33" s="205"/>
      <c r="O33" s="206"/>
      <c r="P33" s="143"/>
      <c r="Q33" s="143"/>
      <c r="R33" s="143"/>
      <c r="S33" s="143"/>
      <c r="T33" s="143"/>
      <c r="U33" s="143"/>
      <c r="V33" s="143"/>
      <c r="W33" s="143"/>
      <c r="X33" s="143"/>
      <c r="Y33" s="143"/>
      <c r="Z33" s="143"/>
      <c r="AA33" s="143"/>
      <c r="AB33" s="143"/>
      <c r="AC33" s="143"/>
      <c r="AD33" s="143"/>
      <c r="AE33" s="143"/>
    </row>
    <row r="34" spans="1:31" ht="12.75">
      <c r="A34" s="273" t="s">
        <v>157</v>
      </c>
      <c r="B34" s="223">
        <v>12035.992</v>
      </c>
      <c r="C34" s="223">
        <v>7460.083</v>
      </c>
      <c r="D34" s="223">
        <v>8162.813</v>
      </c>
      <c r="E34" s="277">
        <v>9.419868384842374</v>
      </c>
      <c r="F34" s="223">
        <v>39330.23</v>
      </c>
      <c r="G34" s="223">
        <v>24425.31</v>
      </c>
      <c r="H34" s="305">
        <v>26586.466</v>
      </c>
      <c r="I34" s="311">
        <v>8.84801871501324</v>
      </c>
      <c r="K34" s="199"/>
      <c r="L34" s="205"/>
      <c r="M34" s="205"/>
      <c r="N34" s="205"/>
      <c r="O34" s="206"/>
      <c r="P34" s="143"/>
      <c r="Q34" s="143"/>
      <c r="R34" s="143"/>
      <c r="S34" s="143"/>
      <c r="T34" s="143"/>
      <c r="U34" s="143"/>
      <c r="V34" s="143"/>
      <c r="W34" s="143"/>
      <c r="X34" s="143"/>
      <c r="Y34" s="143"/>
      <c r="Z34" s="143"/>
      <c r="AA34" s="143"/>
      <c r="AB34" s="143"/>
      <c r="AC34" s="143"/>
      <c r="AD34" s="143"/>
      <c r="AE34" s="143"/>
    </row>
    <row r="35" spans="1:21" ht="12.75">
      <c r="A35" s="116" t="s">
        <v>201</v>
      </c>
      <c r="B35" s="200"/>
      <c r="C35" s="200"/>
      <c r="D35" s="200"/>
      <c r="E35" s="200"/>
      <c r="F35" s="200"/>
      <c r="G35" s="200"/>
      <c r="H35" s="200"/>
      <c r="I35" s="200"/>
      <c r="J35" s="200"/>
      <c r="K35" s="200"/>
      <c r="L35" s="113"/>
      <c r="M35" s="205"/>
      <c r="N35" s="205"/>
      <c r="O35" s="206"/>
      <c r="P35" s="143"/>
      <c r="Q35" s="143"/>
      <c r="R35" s="143"/>
      <c r="S35" s="143"/>
      <c r="T35" s="143"/>
      <c r="U35" s="143"/>
    </row>
    <row r="36" spans="1:21" ht="12.75">
      <c r="A36" s="199"/>
      <c r="B36" s="199"/>
      <c r="C36" s="199"/>
      <c r="D36" s="199"/>
      <c r="E36" s="199"/>
      <c r="F36" s="199"/>
      <c r="G36" s="201"/>
      <c r="H36" s="201"/>
      <c r="I36" s="201"/>
      <c r="J36" s="202"/>
      <c r="K36" s="199"/>
      <c r="L36" s="113"/>
      <c r="M36" s="205"/>
      <c r="N36" s="205"/>
      <c r="O36" s="206"/>
      <c r="R36" s="143"/>
      <c r="U36" s="143"/>
    </row>
    <row r="37" spans="1:21" s="410" customFormat="1" ht="12.75">
      <c r="A37" s="203"/>
      <c r="B37" s="203"/>
      <c r="C37" s="203"/>
      <c r="D37" s="203"/>
      <c r="E37" s="204"/>
      <c r="F37" s="203"/>
      <c r="G37" s="203"/>
      <c r="H37" s="203"/>
      <c r="I37" s="203"/>
      <c r="J37" s="204"/>
      <c r="K37" s="204"/>
      <c r="M37" s="205"/>
      <c r="N37" s="205"/>
      <c r="O37" s="206"/>
      <c r="P37" s="117"/>
      <c r="Q37" s="117"/>
      <c r="R37" s="117"/>
      <c r="S37" s="117"/>
      <c r="T37" s="117"/>
      <c r="U37" s="117"/>
    </row>
    <row r="38" spans="1:21" s="410" customFormat="1" ht="12.75">
      <c r="A38" s="200"/>
      <c r="E38" s="117"/>
      <c r="F38" s="117"/>
      <c r="G38" s="117"/>
      <c r="H38" s="117"/>
      <c r="I38" s="117"/>
      <c r="J38" s="117"/>
      <c r="K38" s="117"/>
      <c r="L38" s="117"/>
      <c r="M38" s="205"/>
      <c r="N38" s="205"/>
      <c r="O38" s="206"/>
      <c r="S38" s="117"/>
      <c r="T38" s="117"/>
      <c r="U38" s="117"/>
    </row>
    <row r="39" spans="1:15" s="410" customFormat="1" ht="12.75">
      <c r="A39" s="199"/>
      <c r="F39" s="117"/>
      <c r="H39" s="117"/>
      <c r="J39" s="117"/>
      <c r="L39" s="117"/>
      <c r="M39" s="205"/>
      <c r="N39" s="205"/>
      <c r="O39" s="206"/>
    </row>
    <row r="40" spans="1:21" s="410" customFormat="1" ht="12.75">
      <c r="A40" s="116"/>
      <c r="E40" s="117"/>
      <c r="F40" s="117"/>
      <c r="G40" s="117"/>
      <c r="H40" s="117"/>
      <c r="I40" s="117"/>
      <c r="J40" s="117"/>
      <c r="K40" s="117"/>
      <c r="L40" s="117"/>
      <c r="M40" s="205"/>
      <c r="N40" s="205"/>
      <c r="O40" s="205"/>
      <c r="P40" s="205"/>
      <c r="Q40" s="205"/>
      <c r="R40" s="205"/>
      <c r="S40" s="205"/>
      <c r="T40" s="205"/>
      <c r="U40" s="205"/>
    </row>
    <row r="41" spans="1:21" s="410" customFormat="1" ht="12.75">
      <c r="A41" s="116"/>
      <c r="B41" s="116"/>
      <c r="C41" s="205"/>
      <c r="D41" s="205"/>
      <c r="E41" s="117"/>
      <c r="J41" s="117"/>
      <c r="L41" s="117"/>
      <c r="M41" s="205"/>
      <c r="N41" s="205"/>
      <c r="O41" s="205"/>
      <c r="P41" s="205"/>
      <c r="Q41" s="205"/>
      <c r="R41" s="205"/>
      <c r="S41" s="205"/>
      <c r="T41" s="205"/>
      <c r="U41" s="205"/>
    </row>
    <row r="42" spans="1:21" s="410" customFormat="1" ht="12.75">
      <c r="A42" s="116"/>
      <c r="B42" s="116"/>
      <c r="C42" s="205"/>
      <c r="D42" s="205"/>
      <c r="F42" s="117"/>
      <c r="H42" s="117"/>
      <c r="J42" s="117"/>
      <c r="L42" s="117"/>
      <c r="M42" s="205"/>
      <c r="N42" s="205"/>
      <c r="O42" s="205"/>
      <c r="P42" s="205"/>
      <c r="Q42" s="205"/>
      <c r="R42" s="205"/>
      <c r="S42" s="205"/>
      <c r="T42" s="205"/>
      <c r="U42" s="205"/>
    </row>
    <row r="43" spans="1:21" s="410" customFormat="1" ht="12.75">
      <c r="A43" s="116"/>
      <c r="F43" s="117"/>
      <c r="H43" s="117"/>
      <c r="J43" s="117"/>
      <c r="L43" s="117"/>
      <c r="M43" s="205"/>
      <c r="N43" s="205"/>
      <c r="O43" s="205"/>
      <c r="P43" s="205"/>
      <c r="Q43" s="205"/>
      <c r="R43" s="205"/>
      <c r="S43" s="205"/>
      <c r="T43" s="205"/>
      <c r="U43" s="205"/>
    </row>
    <row r="44" spans="1:21" s="410" customFormat="1" ht="12.75">
      <c r="A44" s="116"/>
      <c r="F44" s="117"/>
      <c r="H44" s="117"/>
      <c r="J44" s="117"/>
      <c r="L44" s="117"/>
      <c r="M44" s="205"/>
      <c r="N44" s="205"/>
      <c r="O44" s="205"/>
      <c r="P44" s="205"/>
      <c r="Q44" s="205"/>
      <c r="R44" s="205"/>
      <c r="S44" s="205"/>
      <c r="T44" s="205"/>
      <c r="U44" s="205"/>
    </row>
    <row r="45" spans="1:21" s="410" customFormat="1" ht="12.75">
      <c r="A45" s="116"/>
      <c r="B45" s="116"/>
      <c r="E45" s="117"/>
      <c r="F45" s="117"/>
      <c r="G45" s="117"/>
      <c r="H45" s="117"/>
      <c r="I45" s="117"/>
      <c r="J45" s="117"/>
      <c r="K45" s="117"/>
      <c r="L45" s="117"/>
      <c r="M45" s="205"/>
      <c r="N45" s="205"/>
      <c r="O45" s="205"/>
      <c r="P45" s="205"/>
      <c r="Q45" s="205"/>
      <c r="R45" s="205"/>
      <c r="S45" s="205"/>
      <c r="T45" s="205"/>
      <c r="U45" s="205"/>
    </row>
    <row r="46" spans="1:21" s="410" customFormat="1" ht="12.75">
      <c r="A46" s="116"/>
      <c r="B46" s="116"/>
      <c r="E46" s="411"/>
      <c r="F46" s="411"/>
      <c r="G46" s="411"/>
      <c r="H46" s="411"/>
      <c r="I46" s="411"/>
      <c r="J46" s="411"/>
      <c r="K46" s="411"/>
      <c r="L46" s="411"/>
      <c r="M46" s="205"/>
      <c r="N46" s="205"/>
      <c r="O46" s="205"/>
      <c r="P46" s="205"/>
      <c r="Q46" s="205"/>
      <c r="R46" s="205"/>
      <c r="S46" s="205"/>
      <c r="T46" s="205"/>
      <c r="U46" s="205"/>
    </row>
    <row r="47" spans="1:21" s="410" customFormat="1" ht="12.75">
      <c r="A47" s="116"/>
      <c r="B47" s="116"/>
      <c r="C47" s="117"/>
      <c r="D47" s="117"/>
      <c r="E47" s="117"/>
      <c r="F47" s="117"/>
      <c r="G47" s="117"/>
      <c r="H47" s="117"/>
      <c r="I47" s="117"/>
      <c r="J47" s="117"/>
      <c r="K47" s="117"/>
      <c r="L47" s="117"/>
      <c r="M47" s="205"/>
      <c r="N47" s="205"/>
      <c r="O47" s="205"/>
      <c r="P47" s="205"/>
      <c r="Q47" s="205"/>
      <c r="R47" s="205"/>
      <c r="S47" s="205"/>
      <c r="T47" s="205"/>
      <c r="U47" s="205"/>
    </row>
    <row r="48" spans="1:21" s="410" customFormat="1" ht="12.75">
      <c r="A48" s="116"/>
      <c r="B48" s="117"/>
      <c r="C48" s="117"/>
      <c r="D48" s="117"/>
      <c r="E48" s="117"/>
      <c r="F48" s="117"/>
      <c r="H48" s="117"/>
      <c r="J48" s="117"/>
      <c r="L48" s="117"/>
      <c r="M48" s="205"/>
      <c r="N48" s="205"/>
      <c r="O48" s="205"/>
      <c r="P48" s="205"/>
      <c r="Q48" s="205"/>
      <c r="R48" s="205"/>
      <c r="S48" s="205"/>
      <c r="T48" s="205"/>
      <c r="U48" s="205"/>
    </row>
    <row r="49" spans="1:21" s="410" customFormat="1" ht="12.75">
      <c r="A49" s="116"/>
      <c r="B49" s="116"/>
      <c r="E49" s="117"/>
      <c r="F49" s="117"/>
      <c r="G49" s="117"/>
      <c r="H49" s="117"/>
      <c r="I49" s="117"/>
      <c r="J49" s="117"/>
      <c r="K49" s="117"/>
      <c r="L49" s="117"/>
      <c r="M49" s="205"/>
      <c r="N49" s="205"/>
      <c r="O49" s="205"/>
      <c r="P49" s="205"/>
      <c r="Q49" s="205"/>
      <c r="R49" s="205"/>
      <c r="S49" s="205"/>
      <c r="T49" s="205"/>
      <c r="U49" s="205"/>
    </row>
    <row r="50" spans="1:21" s="410" customFormat="1" ht="12.75">
      <c r="A50" s="116"/>
      <c r="B50" s="116"/>
      <c r="C50" s="117"/>
      <c r="D50" s="117"/>
      <c r="E50" s="117"/>
      <c r="F50" s="117"/>
      <c r="G50" s="117"/>
      <c r="H50" s="117"/>
      <c r="I50" s="117"/>
      <c r="J50" s="117"/>
      <c r="K50" s="117"/>
      <c r="L50" s="117"/>
      <c r="M50" s="205"/>
      <c r="N50" s="205"/>
      <c r="O50" s="205"/>
      <c r="P50" s="205"/>
      <c r="Q50" s="205"/>
      <c r="R50" s="205"/>
      <c r="S50" s="205"/>
      <c r="T50" s="205"/>
      <c r="U50" s="205"/>
    </row>
    <row r="51" spans="1:21" s="410" customFormat="1" ht="12.75">
      <c r="A51" s="116"/>
      <c r="B51" s="117"/>
      <c r="C51" s="117"/>
      <c r="E51" s="117"/>
      <c r="F51" s="117"/>
      <c r="H51" s="117"/>
      <c r="J51" s="117"/>
      <c r="L51" s="117"/>
      <c r="M51" s="320"/>
      <c r="N51" s="205"/>
      <c r="O51" s="205"/>
      <c r="P51" s="205"/>
      <c r="Q51" s="205"/>
      <c r="R51" s="205"/>
      <c r="S51" s="205"/>
      <c r="T51" s="205"/>
      <c r="U51" s="205"/>
    </row>
    <row r="52" spans="1:21" s="410" customFormat="1" ht="12.75">
      <c r="A52" s="116"/>
      <c r="B52" s="117"/>
      <c r="C52" s="117"/>
      <c r="D52" s="117"/>
      <c r="E52" s="117"/>
      <c r="F52" s="117"/>
      <c r="H52" s="117"/>
      <c r="J52" s="117"/>
      <c r="L52" s="117"/>
      <c r="M52" s="201"/>
      <c r="N52" s="205"/>
      <c r="O52" s="205"/>
      <c r="P52" s="205"/>
      <c r="Q52" s="205"/>
      <c r="R52" s="205"/>
      <c r="S52" s="205"/>
      <c r="T52" s="205"/>
      <c r="U52" s="205"/>
    </row>
    <row r="53" spans="1:21" s="410" customFormat="1" ht="12.75">
      <c r="A53" s="116"/>
      <c r="E53" s="117"/>
      <c r="G53" s="117"/>
      <c r="I53" s="117"/>
      <c r="K53" s="117"/>
      <c r="M53" s="205"/>
      <c r="N53" s="205"/>
      <c r="O53" s="205"/>
      <c r="P53" s="205"/>
      <c r="Q53" s="205"/>
      <c r="R53" s="205"/>
      <c r="S53" s="205"/>
      <c r="T53" s="205"/>
      <c r="U53" s="205"/>
    </row>
    <row r="54" spans="1:21" s="410" customFormat="1" ht="12.75">
      <c r="A54" s="116"/>
      <c r="E54" s="412"/>
      <c r="I54" s="412"/>
      <c r="K54" s="409"/>
      <c r="L54" s="409"/>
      <c r="M54" s="205"/>
      <c r="N54" s="205"/>
      <c r="O54" s="205"/>
      <c r="P54" s="205"/>
      <c r="Q54" s="205"/>
      <c r="R54" s="205"/>
      <c r="S54" s="205"/>
      <c r="T54" s="205"/>
      <c r="U54" s="205"/>
    </row>
    <row r="55" spans="1:21" s="410" customFormat="1" ht="12.75">
      <c r="A55" s="116"/>
      <c r="E55" s="412"/>
      <c r="I55" s="412"/>
      <c r="K55" s="409"/>
      <c r="L55" s="409"/>
      <c r="M55" s="205"/>
      <c r="N55" s="205"/>
      <c r="O55" s="205"/>
      <c r="P55" s="205"/>
      <c r="Q55" s="205"/>
      <c r="R55" s="205"/>
      <c r="S55" s="205"/>
      <c r="T55" s="205"/>
      <c r="U55" s="205"/>
    </row>
    <row r="56" spans="1:21" s="410" customFormat="1" ht="12.75">
      <c r="A56" s="116"/>
      <c r="E56" s="412"/>
      <c r="I56" s="412"/>
      <c r="K56" s="409"/>
      <c r="L56" s="409"/>
      <c r="M56" s="205"/>
      <c r="N56" s="205"/>
      <c r="O56" s="205"/>
      <c r="P56" s="205"/>
      <c r="Q56" s="205"/>
      <c r="R56" s="205"/>
      <c r="S56" s="205"/>
      <c r="T56" s="205"/>
      <c r="U56" s="205"/>
    </row>
    <row r="57" spans="1:21" s="410" customFormat="1" ht="12.75">
      <c r="A57" s="116"/>
      <c r="E57" s="412"/>
      <c r="I57" s="412"/>
      <c r="K57" s="409"/>
      <c r="L57" s="409"/>
      <c r="M57" s="205"/>
      <c r="N57" s="205"/>
      <c r="O57" s="205"/>
      <c r="P57" s="205"/>
      <c r="Q57" s="205"/>
      <c r="R57" s="205"/>
      <c r="S57" s="205"/>
      <c r="T57" s="205"/>
      <c r="U57" s="205"/>
    </row>
    <row r="58" spans="1:21" s="410" customFormat="1" ht="12.75">
      <c r="A58" s="200"/>
      <c r="E58" s="412"/>
      <c r="I58" s="412"/>
      <c r="K58" s="409"/>
      <c r="L58" s="409"/>
      <c r="N58" s="205"/>
      <c r="O58" s="205"/>
      <c r="P58" s="205"/>
      <c r="Q58" s="205"/>
      <c r="R58" s="205"/>
      <c r="S58" s="205"/>
      <c r="T58" s="205"/>
      <c r="U58" s="205"/>
    </row>
    <row r="59" spans="1:21" s="410" customFormat="1" ht="12.75">
      <c r="A59" s="200"/>
      <c r="E59" s="412"/>
      <c r="I59" s="412"/>
      <c r="K59" s="409"/>
      <c r="L59" s="409"/>
      <c r="N59" s="205"/>
      <c r="O59" s="205"/>
      <c r="P59" s="205"/>
      <c r="Q59" s="205"/>
      <c r="R59" s="205"/>
      <c r="S59" s="205"/>
      <c r="T59" s="205"/>
      <c r="U59" s="205"/>
    </row>
    <row r="60" spans="1:21" s="410" customFormat="1" ht="12.75">
      <c r="A60" s="200"/>
      <c r="E60" s="412"/>
      <c r="I60" s="412"/>
      <c r="K60" s="409"/>
      <c r="L60" s="409"/>
      <c r="N60" s="205"/>
      <c r="O60" s="205"/>
      <c r="P60" s="205"/>
      <c r="Q60" s="205"/>
      <c r="R60" s="205"/>
      <c r="S60" s="205"/>
      <c r="T60" s="205"/>
      <c r="U60" s="205"/>
    </row>
    <row r="61" spans="1:21" s="410" customFormat="1" ht="12.75">
      <c r="A61" s="409"/>
      <c r="E61" s="412"/>
      <c r="I61" s="412"/>
      <c r="K61" s="409"/>
      <c r="L61" s="409"/>
      <c r="M61" s="409"/>
      <c r="N61" s="205"/>
      <c r="O61" s="205"/>
      <c r="P61" s="205"/>
      <c r="Q61" s="205"/>
      <c r="R61" s="205"/>
      <c r="S61" s="205"/>
      <c r="T61" s="205"/>
      <c r="U61" s="205"/>
    </row>
    <row r="62" spans="1:21" s="410" customFormat="1" ht="12.75">
      <c r="A62" s="412"/>
      <c r="E62" s="412"/>
      <c r="I62" s="412"/>
      <c r="K62" s="409"/>
      <c r="L62" s="409"/>
      <c r="N62" s="205"/>
      <c r="O62" s="205"/>
      <c r="P62" s="205"/>
      <c r="Q62" s="205"/>
      <c r="R62" s="205"/>
      <c r="S62" s="205"/>
      <c r="T62" s="205"/>
      <c r="U62" s="205"/>
    </row>
    <row r="63" spans="1:21" s="410" customFormat="1" ht="12.75">
      <c r="A63" s="412"/>
      <c r="B63" s="117"/>
      <c r="C63" s="117"/>
      <c r="D63" s="117"/>
      <c r="E63" s="117"/>
      <c r="F63" s="117"/>
      <c r="H63" s="117"/>
      <c r="J63" s="117"/>
      <c r="L63" s="117"/>
      <c r="N63" s="205"/>
      <c r="O63" s="205"/>
      <c r="P63" s="205"/>
      <c r="Q63" s="205"/>
      <c r="R63" s="205"/>
      <c r="S63" s="205"/>
      <c r="T63" s="205"/>
      <c r="U63" s="205"/>
    </row>
    <row r="64" spans="1:21" s="410" customFormat="1" ht="12.75">
      <c r="A64" s="117"/>
      <c r="E64" s="412"/>
      <c r="I64" s="412"/>
      <c r="K64" s="409"/>
      <c r="L64" s="409"/>
      <c r="N64" s="205"/>
      <c r="O64" s="205"/>
      <c r="P64" s="205"/>
      <c r="Q64" s="205"/>
      <c r="R64" s="205"/>
      <c r="S64" s="205"/>
      <c r="T64" s="205"/>
      <c r="U64" s="205"/>
    </row>
    <row r="65" spans="5:21" s="410" customFormat="1" ht="12.75">
      <c r="E65" s="412"/>
      <c r="I65" s="412"/>
      <c r="K65" s="409"/>
      <c r="L65" s="409"/>
      <c r="N65" s="205"/>
      <c r="O65" s="205"/>
      <c r="P65" s="205"/>
      <c r="Q65" s="205"/>
      <c r="R65" s="205"/>
      <c r="S65" s="205"/>
      <c r="T65" s="205"/>
      <c r="U65" s="205"/>
    </row>
    <row r="66" spans="1:21" s="410" customFormat="1" ht="12.75">
      <c r="A66" s="412"/>
      <c r="E66" s="412"/>
      <c r="I66" s="412"/>
      <c r="K66" s="409"/>
      <c r="L66" s="409"/>
      <c r="N66" s="205"/>
      <c r="O66" s="205"/>
      <c r="P66" s="205"/>
      <c r="Q66" s="205"/>
      <c r="R66" s="205"/>
      <c r="S66" s="205"/>
      <c r="T66" s="205"/>
      <c r="U66" s="205"/>
    </row>
    <row r="67" spans="1:21" s="410" customFormat="1" ht="12.75">
      <c r="A67" s="412"/>
      <c r="E67" s="412"/>
      <c r="I67" s="412"/>
      <c r="K67" s="409"/>
      <c r="L67" s="409"/>
      <c r="N67" s="205"/>
      <c r="O67" s="205"/>
      <c r="P67" s="205"/>
      <c r="Q67" s="205"/>
      <c r="R67" s="205"/>
      <c r="S67" s="205"/>
      <c r="T67" s="205"/>
      <c r="U67" s="205"/>
    </row>
    <row r="68" spans="1:21" s="410" customFormat="1" ht="12.75">
      <c r="A68" s="412"/>
      <c r="B68" s="117"/>
      <c r="C68" s="117"/>
      <c r="D68" s="117"/>
      <c r="E68" s="117"/>
      <c r="F68" s="117"/>
      <c r="H68" s="117"/>
      <c r="J68" s="117"/>
      <c r="L68" s="117"/>
      <c r="N68" s="205"/>
      <c r="O68" s="205"/>
      <c r="P68" s="205"/>
      <c r="Q68" s="205"/>
      <c r="R68" s="205"/>
      <c r="S68" s="205"/>
      <c r="T68" s="205"/>
      <c r="U68" s="205"/>
    </row>
    <row r="69" spans="1:21" s="410" customFormat="1" ht="12.75">
      <c r="A69" s="412"/>
      <c r="B69" s="117"/>
      <c r="C69" s="117"/>
      <c r="D69" s="117"/>
      <c r="E69" s="117"/>
      <c r="F69" s="117"/>
      <c r="H69" s="117"/>
      <c r="J69" s="117"/>
      <c r="L69" s="117"/>
      <c r="N69" s="205"/>
      <c r="O69" s="205"/>
      <c r="P69" s="205"/>
      <c r="Q69" s="205"/>
      <c r="R69" s="205"/>
      <c r="S69" s="205"/>
      <c r="T69" s="205"/>
      <c r="U69" s="205"/>
    </row>
    <row r="70" spans="1:21" s="410" customFormat="1" ht="12.75">
      <c r="A70" s="409"/>
      <c r="F70" s="117"/>
      <c r="H70" s="117"/>
      <c r="J70" s="117"/>
      <c r="L70" s="117"/>
      <c r="N70" s="205"/>
      <c r="O70" s="205"/>
      <c r="P70" s="205"/>
      <c r="Q70" s="205"/>
      <c r="R70" s="205"/>
      <c r="S70" s="205"/>
      <c r="T70" s="205"/>
      <c r="U70" s="205"/>
    </row>
    <row r="71" spans="1:21" s="410" customFormat="1" ht="12.75">
      <c r="A71" s="409"/>
      <c r="F71" s="117"/>
      <c r="H71" s="117"/>
      <c r="J71" s="117"/>
      <c r="L71" s="117"/>
      <c r="N71" s="205"/>
      <c r="O71" s="205"/>
      <c r="P71" s="205"/>
      <c r="Q71" s="205"/>
      <c r="R71" s="205"/>
      <c r="S71" s="205"/>
      <c r="T71" s="205"/>
      <c r="U71" s="205"/>
    </row>
    <row r="72" spans="1:21" s="410" customFormat="1" ht="12.75">
      <c r="A72" s="412"/>
      <c r="F72" s="117"/>
      <c r="H72" s="117"/>
      <c r="J72" s="117"/>
      <c r="L72" s="117"/>
      <c r="N72" s="205"/>
      <c r="O72" s="205"/>
      <c r="P72" s="205"/>
      <c r="Q72" s="205"/>
      <c r="R72" s="205"/>
      <c r="S72" s="205"/>
      <c r="T72" s="205"/>
      <c r="U72" s="205"/>
    </row>
    <row r="73" spans="1:21" s="410" customFormat="1" ht="12.75">
      <c r="A73" s="412"/>
      <c r="F73" s="117"/>
      <c r="H73" s="117"/>
      <c r="J73" s="117"/>
      <c r="L73" s="117"/>
      <c r="N73" s="205"/>
      <c r="O73" s="205"/>
      <c r="P73" s="205"/>
      <c r="Q73" s="205"/>
      <c r="R73" s="205"/>
      <c r="S73" s="205"/>
      <c r="T73" s="205"/>
      <c r="U73" s="205"/>
    </row>
    <row r="74" spans="1:21" s="410" customFormat="1" ht="12.75">
      <c r="A74" s="412"/>
      <c r="E74" s="412"/>
      <c r="I74" s="412"/>
      <c r="K74" s="409"/>
      <c r="L74" s="409"/>
      <c r="N74" s="205"/>
      <c r="O74" s="205"/>
      <c r="P74" s="205"/>
      <c r="Q74" s="205"/>
      <c r="R74" s="205"/>
      <c r="S74" s="205"/>
      <c r="T74" s="205"/>
      <c r="U74" s="205"/>
    </row>
    <row r="75" spans="1:21" s="410" customFormat="1" ht="12.75">
      <c r="A75" s="409"/>
      <c r="E75" s="412"/>
      <c r="I75" s="412"/>
      <c r="K75" s="409"/>
      <c r="L75" s="409"/>
      <c r="N75" s="205"/>
      <c r="O75" s="205"/>
      <c r="P75" s="205"/>
      <c r="Q75" s="205"/>
      <c r="R75" s="205"/>
      <c r="S75" s="205"/>
      <c r="T75" s="205"/>
      <c r="U75" s="205"/>
    </row>
    <row r="76" spans="1:21" s="410" customFormat="1" ht="12.75">
      <c r="A76" s="409"/>
      <c r="E76" s="117"/>
      <c r="G76" s="117"/>
      <c r="I76" s="117"/>
      <c r="K76" s="117"/>
      <c r="N76" s="205"/>
      <c r="O76" s="205"/>
      <c r="P76" s="205"/>
      <c r="Q76" s="205"/>
      <c r="R76" s="205"/>
      <c r="S76" s="205"/>
      <c r="T76" s="205"/>
      <c r="U76" s="205"/>
    </row>
    <row r="77" spans="1:21" s="410" customFormat="1" ht="12.75">
      <c r="A77" s="412"/>
      <c r="E77" s="117"/>
      <c r="G77" s="117"/>
      <c r="I77" s="117"/>
      <c r="K77" s="117"/>
      <c r="N77" s="205"/>
      <c r="O77" s="205"/>
      <c r="P77" s="205"/>
      <c r="Q77" s="205"/>
      <c r="R77" s="205"/>
      <c r="S77" s="205"/>
      <c r="T77" s="205"/>
      <c r="U77" s="205"/>
    </row>
    <row r="78" spans="1:21" s="410" customFormat="1" ht="12.75">
      <c r="A78" s="412"/>
      <c r="E78" s="117"/>
      <c r="G78" s="117"/>
      <c r="I78" s="117"/>
      <c r="K78" s="117"/>
      <c r="N78" s="205"/>
      <c r="O78" s="205"/>
      <c r="P78" s="205"/>
      <c r="Q78" s="205"/>
      <c r="R78" s="205"/>
      <c r="S78" s="205"/>
      <c r="T78" s="205"/>
      <c r="U78" s="205"/>
    </row>
    <row r="79" spans="1:21" s="410" customFormat="1" ht="12.75">
      <c r="A79" s="409"/>
      <c r="E79" s="117"/>
      <c r="G79" s="117"/>
      <c r="I79" s="117"/>
      <c r="K79" s="117"/>
      <c r="N79" s="205"/>
      <c r="O79" s="205"/>
      <c r="P79" s="205"/>
      <c r="Q79" s="205"/>
      <c r="R79" s="205"/>
      <c r="S79" s="205"/>
      <c r="T79" s="205"/>
      <c r="U79" s="205"/>
    </row>
    <row r="80" spans="1:21" s="410" customFormat="1" ht="12.75">
      <c r="A80" s="412"/>
      <c r="B80" s="117"/>
      <c r="C80" s="117"/>
      <c r="D80" s="117"/>
      <c r="E80" s="117"/>
      <c r="G80" s="117"/>
      <c r="I80" s="117"/>
      <c r="K80" s="117"/>
      <c r="N80" s="205"/>
      <c r="O80" s="205"/>
      <c r="P80" s="205"/>
      <c r="Q80" s="205"/>
      <c r="R80" s="205"/>
      <c r="S80" s="205"/>
      <c r="T80" s="205"/>
      <c r="U80" s="205"/>
    </row>
    <row r="81" spans="1:21" s="410" customFormat="1" ht="12.75">
      <c r="A81" s="412"/>
      <c r="B81" s="117"/>
      <c r="C81" s="117"/>
      <c r="D81" s="117"/>
      <c r="E81" s="117"/>
      <c r="F81" s="117"/>
      <c r="H81" s="117"/>
      <c r="J81" s="117"/>
      <c r="L81" s="117"/>
      <c r="N81" s="205"/>
      <c r="O81" s="205"/>
      <c r="P81" s="205"/>
      <c r="Q81" s="205"/>
      <c r="R81" s="205"/>
      <c r="S81" s="205"/>
      <c r="T81" s="205"/>
      <c r="U81" s="205"/>
    </row>
    <row r="82" spans="1:21" s="410" customFormat="1" ht="12.75">
      <c r="A82" s="412"/>
      <c r="B82" s="117"/>
      <c r="C82" s="117"/>
      <c r="D82" s="117"/>
      <c r="E82" s="117"/>
      <c r="G82" s="117"/>
      <c r="I82" s="117"/>
      <c r="K82" s="117"/>
      <c r="N82" s="205"/>
      <c r="O82" s="205"/>
      <c r="P82" s="205"/>
      <c r="Q82" s="205"/>
      <c r="R82" s="205"/>
      <c r="S82" s="205"/>
      <c r="T82" s="205"/>
      <c r="U82" s="205"/>
    </row>
    <row r="83" spans="1:21" s="410" customFormat="1" ht="12.75">
      <c r="A83" s="412"/>
      <c r="B83" s="413"/>
      <c r="C83" s="413"/>
      <c r="D83" s="413"/>
      <c r="E83" s="413"/>
      <c r="F83" s="117"/>
      <c r="H83" s="117"/>
      <c r="J83" s="117"/>
      <c r="L83" s="117"/>
      <c r="N83" s="205"/>
      <c r="O83" s="205"/>
      <c r="P83" s="205"/>
      <c r="Q83" s="205"/>
      <c r="R83" s="205"/>
      <c r="S83" s="205"/>
      <c r="T83" s="205"/>
      <c r="U83" s="205"/>
    </row>
    <row r="84" spans="2:21" s="410" customFormat="1" ht="12.75">
      <c r="B84" s="117"/>
      <c r="E84" s="117"/>
      <c r="G84" s="117"/>
      <c r="I84" s="117"/>
      <c r="K84" s="117"/>
      <c r="N84" s="205"/>
      <c r="O84" s="205"/>
      <c r="P84" s="205"/>
      <c r="Q84" s="205"/>
      <c r="R84" s="205"/>
      <c r="S84" s="205"/>
      <c r="T84" s="205"/>
      <c r="U84" s="205"/>
    </row>
    <row r="85" spans="1:21" s="410" customFormat="1" ht="12.75">
      <c r="A85" s="412"/>
      <c r="B85" s="117"/>
      <c r="C85" s="117"/>
      <c r="D85" s="117"/>
      <c r="E85" s="117"/>
      <c r="F85" s="117"/>
      <c r="H85" s="117"/>
      <c r="J85" s="117"/>
      <c r="L85" s="117"/>
      <c r="N85" s="205"/>
      <c r="O85" s="205"/>
      <c r="P85" s="205"/>
      <c r="Q85" s="205"/>
      <c r="R85" s="205"/>
      <c r="S85" s="205"/>
      <c r="T85" s="205"/>
      <c r="U85" s="205"/>
    </row>
    <row r="86" spans="1:21" s="410" customFormat="1" ht="12.75">
      <c r="A86" s="409"/>
      <c r="C86" s="117"/>
      <c r="D86" s="117"/>
      <c r="F86" s="117"/>
      <c r="H86" s="117"/>
      <c r="J86" s="117"/>
      <c r="L86" s="117"/>
      <c r="N86" s="205"/>
      <c r="O86" s="205"/>
      <c r="P86" s="205"/>
      <c r="Q86" s="205"/>
      <c r="R86" s="205"/>
      <c r="S86" s="205"/>
      <c r="T86" s="205"/>
      <c r="U86" s="205"/>
    </row>
    <row r="87" spans="1:21" s="410" customFormat="1" ht="12.75">
      <c r="A87" s="412"/>
      <c r="B87" s="117"/>
      <c r="E87" s="117"/>
      <c r="F87" s="117"/>
      <c r="H87" s="117"/>
      <c r="J87" s="117"/>
      <c r="L87" s="117"/>
      <c r="N87" s="205"/>
      <c r="O87" s="205"/>
      <c r="P87" s="205"/>
      <c r="Q87" s="205"/>
      <c r="R87" s="205"/>
      <c r="S87" s="205"/>
      <c r="T87" s="205"/>
      <c r="U87" s="205"/>
    </row>
    <row r="88" spans="1:12" s="410" customFormat="1" ht="12.75">
      <c r="A88" s="412"/>
      <c r="B88" s="117"/>
      <c r="C88" s="117"/>
      <c r="D88" s="117"/>
      <c r="E88" s="117"/>
      <c r="F88" s="117"/>
      <c r="H88" s="117"/>
      <c r="J88" s="117"/>
      <c r="L88" s="117"/>
    </row>
    <row r="89" spans="1:12" s="410" customFormat="1" ht="12.75">
      <c r="A89" s="409"/>
      <c r="F89" s="117"/>
      <c r="H89" s="117"/>
      <c r="J89" s="117"/>
      <c r="L89" s="117"/>
    </row>
    <row r="90" spans="1:12" s="410" customFormat="1" ht="12.75">
      <c r="A90" s="412"/>
      <c r="F90" s="117"/>
      <c r="H90" s="117"/>
      <c r="J90" s="117"/>
      <c r="L90" s="117"/>
    </row>
    <row r="91" spans="5:12" s="410" customFormat="1" ht="12.75">
      <c r="E91" s="412"/>
      <c r="I91" s="412"/>
      <c r="K91" s="409"/>
      <c r="L91" s="409"/>
    </row>
    <row r="92" spans="1:12" s="410" customFormat="1" ht="12.75">
      <c r="A92" s="117"/>
      <c r="E92" s="412"/>
      <c r="I92" s="412"/>
      <c r="K92" s="409"/>
      <c r="L92" s="409"/>
    </row>
    <row r="93" spans="5:12" s="410" customFormat="1" ht="12.75">
      <c r="E93" s="412"/>
      <c r="I93" s="412"/>
      <c r="K93" s="409"/>
      <c r="L93" s="409"/>
    </row>
    <row r="94" spans="5:12" s="410" customFormat="1" ht="12.75">
      <c r="E94" s="412"/>
      <c r="I94" s="412"/>
      <c r="K94" s="409"/>
      <c r="L94" s="409"/>
    </row>
    <row r="95" spans="1:12" s="410" customFormat="1" ht="12.75">
      <c r="A95" s="412"/>
      <c r="E95" s="412"/>
      <c r="I95" s="412"/>
      <c r="K95" s="409"/>
      <c r="L95" s="409"/>
    </row>
    <row r="96" spans="1:12" s="410" customFormat="1" ht="12.75">
      <c r="A96" s="412"/>
      <c r="E96" s="412"/>
      <c r="I96" s="412"/>
      <c r="K96" s="409"/>
      <c r="L96" s="409"/>
    </row>
    <row r="97" spans="1:12" s="410" customFormat="1" ht="12.75">
      <c r="A97" s="412"/>
      <c r="E97" s="412"/>
      <c r="I97" s="412"/>
      <c r="K97" s="409"/>
      <c r="L97" s="409"/>
    </row>
    <row r="98" spans="1:12" s="410" customFormat="1" ht="12.75">
      <c r="A98" s="409"/>
      <c r="E98" s="412"/>
      <c r="I98" s="412"/>
      <c r="K98" s="409"/>
      <c r="L98" s="409"/>
    </row>
    <row r="99" spans="3:4" s="410" customFormat="1" ht="12.75">
      <c r="C99" s="117"/>
      <c r="D99" s="117"/>
    </row>
    <row r="100" spans="1:4" s="410" customFormat="1" ht="12.75">
      <c r="A100" s="412"/>
      <c r="C100" s="117"/>
      <c r="D100" s="117"/>
    </row>
    <row r="101" spans="1:4" s="410" customFormat="1" ht="12.75">
      <c r="A101" s="412"/>
      <c r="C101" s="117"/>
      <c r="D101" s="117"/>
    </row>
    <row r="102" spans="1:4" s="410" customFormat="1" ht="12.75">
      <c r="A102" s="412"/>
      <c r="D102" s="117"/>
    </row>
    <row r="103" spans="3:4" s="410" customFormat="1" ht="12.75">
      <c r="C103" s="117"/>
      <c r="D103" s="117"/>
    </row>
    <row r="104" s="410" customFormat="1" ht="12.75">
      <c r="A104" s="412"/>
    </row>
    <row r="105" s="410" customFormat="1" ht="12.75">
      <c r="A105" s="412"/>
    </row>
    <row r="106" spans="1:3" s="410" customFormat="1" ht="12.75">
      <c r="A106" s="412"/>
      <c r="C106" s="117"/>
    </row>
    <row r="107" s="410" customFormat="1" ht="12.75">
      <c r="A107" s="409"/>
    </row>
    <row r="108" spans="1:3" s="410" customFormat="1" ht="12.75">
      <c r="A108" s="412"/>
      <c r="C108" s="117"/>
    </row>
    <row r="109" s="410" customFormat="1" ht="12.75">
      <c r="A109" s="409"/>
    </row>
    <row r="110" s="410" customFormat="1" ht="12.75">
      <c r="A110" s="412"/>
    </row>
    <row r="111" spans="1:13" ht="12.75">
      <c r="A111" s="142"/>
      <c r="C111" s="143"/>
      <c r="E111" s="113"/>
      <c r="I111" s="113"/>
      <c r="K111" s="113"/>
      <c r="L111" s="113"/>
      <c r="M111" s="113"/>
    </row>
    <row r="112" spans="1:13" ht="12.75">
      <c r="A112" s="142"/>
      <c r="C112" s="143"/>
      <c r="E112" s="113"/>
      <c r="I112" s="113"/>
      <c r="K112" s="113"/>
      <c r="L112" s="113"/>
      <c r="M112" s="113"/>
    </row>
    <row r="113" spans="5:13" ht="12.75">
      <c r="E113" s="113"/>
      <c r="I113" s="113"/>
      <c r="K113" s="113"/>
      <c r="L113" s="113"/>
      <c r="M113" s="113"/>
    </row>
    <row r="114" spans="1:13" ht="12.75">
      <c r="A114" s="112"/>
      <c r="E114" s="113"/>
      <c r="I114" s="113"/>
      <c r="K114" s="113"/>
      <c r="L114" s="113"/>
      <c r="M114" s="113"/>
    </row>
    <row r="115" spans="1:13" ht="12.75">
      <c r="A115" s="142"/>
      <c r="C115" s="143"/>
      <c r="E115" s="113"/>
      <c r="I115" s="113"/>
      <c r="K115" s="113"/>
      <c r="L115" s="113"/>
      <c r="M115" s="113"/>
    </row>
    <row r="116" spans="1:13" ht="12.75">
      <c r="A116" s="142"/>
      <c r="E116" s="113"/>
      <c r="I116" s="113"/>
      <c r="K116" s="113"/>
      <c r="L116" s="113"/>
      <c r="M116" s="113"/>
    </row>
    <row r="117" spans="1:13" ht="12.75">
      <c r="A117" s="142"/>
      <c r="C117" s="143"/>
      <c r="E117" s="113"/>
      <c r="I117" s="113"/>
      <c r="K117" s="113"/>
      <c r="L117" s="113"/>
      <c r="M117" s="113"/>
    </row>
    <row r="118" spans="1:13" ht="12.75">
      <c r="A118" s="142"/>
      <c r="C118" s="143"/>
      <c r="E118" s="113"/>
      <c r="I118" s="113"/>
      <c r="K118" s="113"/>
      <c r="L118" s="113"/>
      <c r="M118" s="113"/>
    </row>
    <row r="119" spans="1:13" ht="12.75">
      <c r="A119" s="142"/>
      <c r="C119" s="143"/>
      <c r="E119" s="113"/>
      <c r="I119" s="113"/>
      <c r="K119" s="113"/>
      <c r="L119" s="113"/>
      <c r="M119" s="113"/>
    </row>
    <row r="120" spans="1:13" ht="12.75">
      <c r="A120" s="112"/>
      <c r="C120" s="143"/>
      <c r="E120" s="113"/>
      <c r="I120" s="113"/>
      <c r="K120" s="113"/>
      <c r="L120" s="113"/>
      <c r="M120" s="113"/>
    </row>
    <row r="121" spans="1:13" ht="12.75">
      <c r="A121" s="112"/>
      <c r="C121" s="143"/>
      <c r="E121" s="113"/>
      <c r="I121" s="113"/>
      <c r="K121" s="113"/>
      <c r="L121" s="113"/>
      <c r="M121" s="113"/>
    </row>
    <row r="122" spans="3:13" ht="12.75">
      <c r="C122" s="143"/>
      <c r="E122" s="113"/>
      <c r="I122" s="113"/>
      <c r="K122" s="113"/>
      <c r="L122" s="113"/>
      <c r="M122" s="113"/>
    </row>
    <row r="123" spans="3:13" ht="12.75">
      <c r="C123" s="143"/>
      <c r="E123" s="113"/>
      <c r="I123" s="113"/>
      <c r="K123" s="113"/>
      <c r="L123" s="113"/>
      <c r="M123" s="113"/>
    </row>
    <row r="124" spans="1:13" ht="12.75">
      <c r="A124" s="112"/>
      <c r="C124" s="143"/>
      <c r="E124" s="113"/>
      <c r="I124" s="113"/>
      <c r="K124" s="113"/>
      <c r="L124" s="113"/>
      <c r="M124" s="113"/>
    </row>
    <row r="125" spans="1:13" ht="12.75">
      <c r="A125" s="142"/>
      <c r="C125" s="143"/>
      <c r="E125" s="113"/>
      <c r="I125" s="113"/>
      <c r="K125" s="113"/>
      <c r="L125" s="113"/>
      <c r="M125" s="113"/>
    </row>
    <row r="126" spans="1:13" ht="12.75">
      <c r="A126" s="142"/>
      <c r="C126" s="143"/>
      <c r="E126" s="113"/>
      <c r="I126" s="113"/>
      <c r="K126" s="113"/>
      <c r="L126" s="113"/>
      <c r="M126" s="113"/>
    </row>
    <row r="127" spans="1:13" ht="12.75">
      <c r="A127" s="143"/>
      <c r="C127" s="143"/>
      <c r="E127" s="113"/>
      <c r="I127" s="113"/>
      <c r="K127" s="113"/>
      <c r="L127" s="113"/>
      <c r="M127" s="113"/>
    </row>
    <row r="128" spans="1:13" ht="12.75">
      <c r="A128" s="142"/>
      <c r="E128" s="113"/>
      <c r="I128" s="113"/>
      <c r="K128" s="113"/>
      <c r="L128" s="113"/>
      <c r="M128" s="113"/>
    </row>
    <row r="129" spans="3:13" ht="12.75">
      <c r="C129" s="112"/>
      <c r="D129" s="112"/>
      <c r="E129" s="113"/>
      <c r="I129" s="113"/>
      <c r="K129" s="113"/>
      <c r="L129" s="113"/>
      <c r="M129" s="113"/>
    </row>
    <row r="130" spans="1:13" ht="12.75">
      <c r="A130" s="142"/>
      <c r="C130" s="143"/>
      <c r="E130" s="113"/>
      <c r="I130" s="113"/>
      <c r="K130" s="113"/>
      <c r="L130" s="113"/>
      <c r="M130" s="113"/>
    </row>
    <row r="131" spans="1:13" ht="12.75">
      <c r="A131" s="112"/>
      <c r="E131" s="113"/>
      <c r="I131" s="113"/>
      <c r="K131" s="113"/>
      <c r="L131" s="113"/>
      <c r="M131" s="113"/>
    </row>
    <row r="132" spans="1:13" ht="12.75">
      <c r="A132" s="142"/>
      <c r="C132" s="143"/>
      <c r="E132" s="113"/>
      <c r="I132" s="113"/>
      <c r="K132" s="113"/>
      <c r="L132" s="113"/>
      <c r="M132" s="113"/>
    </row>
    <row r="133" spans="1:13" ht="12.75">
      <c r="A133" s="142"/>
      <c r="C133" s="143"/>
      <c r="E133" s="113"/>
      <c r="I133" s="113"/>
      <c r="K133" s="113"/>
      <c r="L133" s="113"/>
      <c r="M133" s="113"/>
    </row>
    <row r="134" spans="1:13" ht="12.75">
      <c r="A134" s="112"/>
      <c r="E134" s="113"/>
      <c r="I134" s="113"/>
      <c r="K134" s="113"/>
      <c r="L134" s="113"/>
      <c r="M134" s="113"/>
    </row>
    <row r="135" spans="1:13" ht="12.75">
      <c r="A135" s="142"/>
      <c r="C135" s="143"/>
      <c r="E135" s="113"/>
      <c r="I135" s="113"/>
      <c r="K135" s="113"/>
      <c r="L135" s="113"/>
      <c r="M135" s="113"/>
    </row>
    <row r="136" spans="1:13" ht="12.75">
      <c r="A136" s="142"/>
      <c r="C136" s="143"/>
      <c r="E136" s="112"/>
      <c r="I136" s="113"/>
      <c r="K136" s="113"/>
      <c r="L136" s="113"/>
      <c r="M136" s="113"/>
    </row>
    <row r="137" spans="1:13" ht="12.75">
      <c r="A137" s="142"/>
      <c r="C137" s="143"/>
      <c r="E137" s="112"/>
      <c r="I137" s="113"/>
      <c r="K137" s="113"/>
      <c r="L137" s="113"/>
      <c r="M137" s="113"/>
    </row>
    <row r="138" spans="1:13" ht="12.75">
      <c r="A138" s="142"/>
      <c r="C138" s="143"/>
      <c r="E138" s="112"/>
      <c r="I138" s="113"/>
      <c r="K138" s="113"/>
      <c r="L138" s="113"/>
      <c r="M138" s="113"/>
    </row>
    <row r="139" spans="1:13" ht="12.75">
      <c r="A139" s="112"/>
      <c r="C139" s="143"/>
      <c r="E139" s="112"/>
      <c r="I139" s="113"/>
      <c r="K139" s="113"/>
      <c r="L139" s="113"/>
      <c r="M139" s="113"/>
    </row>
    <row r="140" spans="1:13" ht="12.75">
      <c r="A140" s="142"/>
      <c r="C140" s="143"/>
      <c r="E140" s="112"/>
      <c r="I140" s="113"/>
      <c r="K140" s="113"/>
      <c r="L140" s="113"/>
      <c r="M140" s="113"/>
    </row>
    <row r="141" spans="1:13" ht="12.75">
      <c r="A141" s="142"/>
      <c r="E141" s="112"/>
      <c r="I141" s="113"/>
      <c r="K141" s="113"/>
      <c r="L141" s="113"/>
      <c r="M141" s="113"/>
    </row>
    <row r="142" spans="1:13" ht="12.75">
      <c r="A142" s="142"/>
      <c r="C142" s="143"/>
      <c r="E142" s="112"/>
      <c r="I142" s="113"/>
      <c r="K142" s="113"/>
      <c r="L142" s="113"/>
      <c r="M142" s="113"/>
    </row>
    <row r="143" spans="1:13" ht="12.75">
      <c r="A143" s="142"/>
      <c r="C143" s="143"/>
      <c r="E143" s="112"/>
      <c r="I143" s="113"/>
      <c r="K143" s="113"/>
      <c r="L143" s="113"/>
      <c r="M143" s="113"/>
    </row>
    <row r="144" spans="1:13" ht="12.75">
      <c r="A144" s="142"/>
      <c r="C144" s="143"/>
      <c r="E144" s="112"/>
      <c r="I144" s="113"/>
      <c r="K144" s="113"/>
      <c r="L144" s="113"/>
      <c r="M144" s="113"/>
    </row>
    <row r="145" spans="1:13" ht="12.75">
      <c r="A145" s="143"/>
      <c r="C145" s="143"/>
      <c r="E145" s="112"/>
      <c r="I145" s="113"/>
      <c r="K145" s="113"/>
      <c r="L145" s="113"/>
      <c r="M145" s="113"/>
    </row>
    <row r="146" spans="1:13" ht="12.75">
      <c r="A146" s="142"/>
      <c r="C146" s="143"/>
      <c r="E146" s="112"/>
      <c r="I146" s="113"/>
      <c r="K146" s="113"/>
      <c r="L146" s="113"/>
      <c r="M146" s="113"/>
    </row>
    <row r="147" spans="1:13" ht="12.75">
      <c r="A147" s="142"/>
      <c r="C147" s="143"/>
      <c r="E147" s="112"/>
      <c r="I147" s="113"/>
      <c r="K147" s="113"/>
      <c r="L147" s="113"/>
      <c r="M147" s="113"/>
    </row>
    <row r="148" spans="1:13" ht="12.75">
      <c r="A148" s="142"/>
      <c r="C148" s="143"/>
      <c r="E148" s="112"/>
      <c r="I148" s="113"/>
      <c r="K148" s="113"/>
      <c r="L148" s="113"/>
      <c r="M148" s="113"/>
    </row>
    <row r="149" spans="1:13" ht="12.75">
      <c r="A149" s="142"/>
      <c r="C149" s="143"/>
      <c r="E149" s="112"/>
      <c r="I149" s="113"/>
      <c r="K149" s="113"/>
      <c r="L149" s="113"/>
      <c r="M149" s="113"/>
    </row>
    <row r="150" spans="3:13" ht="12.75">
      <c r="C150" s="112"/>
      <c r="D150" s="112"/>
      <c r="E150" s="112"/>
      <c r="I150" s="113"/>
      <c r="K150" s="113"/>
      <c r="L150" s="113"/>
      <c r="M150" s="113"/>
    </row>
  </sheetData>
  <sheetProtection/>
  <mergeCells count="9">
    <mergeCell ref="A1:I1"/>
    <mergeCell ref="F3:F4"/>
    <mergeCell ref="B2:E2"/>
    <mergeCell ref="F2:I2"/>
    <mergeCell ref="K2:M2"/>
    <mergeCell ref="C3:E3"/>
    <mergeCell ref="G3:I3"/>
    <mergeCell ref="K3:M3"/>
    <mergeCell ref="B3:B4"/>
  </mergeCells>
  <printOptions verticalCentered="1"/>
  <pageMargins left="1.8897637795275593" right="0.7874015748031497" top="0.5118110236220472" bottom="0.7874015748031497" header="0" footer="0.5905511811023623"/>
  <pageSetup fitToHeight="1" fitToWidth="1" horizontalDpi="600" verticalDpi="600" orientation="landscape" paperSize="119" scale="85" r:id="rId1"/>
  <headerFooter alignWithMargins="0">
    <oddFooter>&amp;C6</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S26"/>
  <sheetViews>
    <sheetView zoomScalePageLayoutView="0" workbookViewId="0" topLeftCell="A1">
      <selection activeCell="A18" sqref="A18"/>
    </sheetView>
  </sheetViews>
  <sheetFormatPr defaultColWidth="11.00390625" defaultRowHeight="14.25"/>
  <cols>
    <col min="1" max="1" width="14.625" style="12" bestFit="1" customWidth="1"/>
    <col min="2" max="4" width="9.625" style="12" customWidth="1"/>
    <col min="5" max="5" width="10.375" style="12" bestFit="1" customWidth="1"/>
    <col min="6" max="8" width="9.625" style="12" customWidth="1"/>
    <col min="9" max="9" width="10.375" style="12" bestFit="1" customWidth="1"/>
    <col min="10" max="10" width="10.875" style="12" bestFit="1" customWidth="1"/>
    <col min="11" max="11" width="11.00390625" style="12" customWidth="1"/>
    <col min="12" max="12" width="11.00390625" style="161" customWidth="1"/>
    <col min="13" max="13" width="11.875" style="12" bestFit="1" customWidth="1"/>
    <col min="14" max="16384" width="11.00390625" style="12" customWidth="1"/>
  </cols>
  <sheetData>
    <row r="1" spans="1:12" ht="12.75">
      <c r="A1" s="434" t="s">
        <v>164</v>
      </c>
      <c r="B1" s="434"/>
      <c r="C1" s="434"/>
      <c r="D1" s="434"/>
      <c r="E1" s="434"/>
      <c r="F1" s="434"/>
      <c r="G1" s="434"/>
      <c r="H1" s="434"/>
      <c r="I1" s="434"/>
      <c r="J1" s="434"/>
      <c r="K1" s="68"/>
      <c r="L1" s="68"/>
    </row>
    <row r="2" spans="1:12" ht="12.75">
      <c r="A2" s="67"/>
      <c r="B2" s="67"/>
      <c r="C2" s="67"/>
      <c r="D2" s="67"/>
      <c r="E2" s="67"/>
      <c r="F2" s="67"/>
      <c r="G2" s="67"/>
      <c r="H2" s="67"/>
      <c r="I2" s="67"/>
      <c r="J2" s="67"/>
      <c r="K2" s="68"/>
      <c r="L2" s="68"/>
    </row>
    <row r="3" spans="1:10" s="69" customFormat="1" ht="12.75">
      <c r="A3" s="454" t="s">
        <v>55</v>
      </c>
      <c r="B3" s="453" t="s">
        <v>228</v>
      </c>
      <c r="C3" s="453"/>
      <c r="D3" s="453"/>
      <c r="E3" s="453"/>
      <c r="F3" s="459" t="s">
        <v>155</v>
      </c>
      <c r="G3" s="453"/>
      <c r="H3" s="453"/>
      <c r="I3" s="453"/>
      <c r="J3" s="460"/>
    </row>
    <row r="4" spans="1:10" s="69" customFormat="1" ht="12.75">
      <c r="A4" s="461"/>
      <c r="B4" s="454">
        <v>2011</v>
      </c>
      <c r="C4" s="456" t="s">
        <v>389</v>
      </c>
      <c r="D4" s="457"/>
      <c r="E4" s="458"/>
      <c r="F4" s="454">
        <v>2011</v>
      </c>
      <c r="G4" s="459" t="str">
        <f>C4</f>
        <v>Enero-agosto</v>
      </c>
      <c r="H4" s="453"/>
      <c r="I4" s="453"/>
      <c r="J4" s="460"/>
    </row>
    <row r="5" spans="1:19" s="69" customFormat="1" ht="12.75">
      <c r="A5" s="455"/>
      <c r="B5" s="455"/>
      <c r="C5" s="70">
        <v>2011</v>
      </c>
      <c r="D5" s="70">
        <v>2012</v>
      </c>
      <c r="E5" s="70" t="s">
        <v>267</v>
      </c>
      <c r="F5" s="455"/>
      <c r="G5" s="272">
        <v>2011</v>
      </c>
      <c r="H5" s="272">
        <v>2012</v>
      </c>
      <c r="I5" s="272" t="s">
        <v>267</v>
      </c>
      <c r="J5" s="71" t="s">
        <v>329</v>
      </c>
      <c r="O5" s="233"/>
      <c r="P5" s="233"/>
      <c r="Q5" s="233"/>
      <c r="R5" s="233"/>
      <c r="S5" s="233"/>
    </row>
    <row r="6" spans="1:19" ht="12.75">
      <c r="A6" s="24" t="s">
        <v>0</v>
      </c>
      <c r="B6" s="72">
        <v>84331</v>
      </c>
      <c r="C6" s="72">
        <v>52518</v>
      </c>
      <c r="D6" s="72">
        <v>50417</v>
      </c>
      <c r="E6" s="213" t="s">
        <v>363</v>
      </c>
      <c r="F6" s="72">
        <v>210497</v>
      </c>
      <c r="G6" s="72">
        <v>130441</v>
      </c>
      <c r="H6" s="72">
        <v>126838</v>
      </c>
      <c r="I6" s="213" t="s">
        <v>364</v>
      </c>
      <c r="J6" s="213" t="s">
        <v>365</v>
      </c>
      <c r="L6" s="154"/>
      <c r="M6" s="154"/>
      <c r="O6" s="239" t="s">
        <v>0</v>
      </c>
      <c r="P6" s="234">
        <v>2.18798803009687</v>
      </c>
      <c r="Q6" s="234">
        <v>2.2934283590933964</v>
      </c>
      <c r="R6" s="234">
        <v>2.496095966675539</v>
      </c>
      <c r="S6" s="235">
        <v>0.08836884168566672</v>
      </c>
    </row>
    <row r="7" spans="1:19" ht="12.75">
      <c r="A7" s="20" t="s">
        <v>427</v>
      </c>
      <c r="B7" s="72">
        <v>43911</v>
      </c>
      <c r="C7" s="72">
        <v>26742</v>
      </c>
      <c r="D7" s="72">
        <v>26235</v>
      </c>
      <c r="E7" s="213" t="s">
        <v>349</v>
      </c>
      <c r="F7" s="72">
        <v>169226</v>
      </c>
      <c r="G7" s="72">
        <v>106782</v>
      </c>
      <c r="H7" s="72">
        <v>100469</v>
      </c>
      <c r="I7" s="213" t="s">
        <v>366</v>
      </c>
      <c r="J7" s="213" t="s">
        <v>367</v>
      </c>
      <c r="K7" s="211"/>
      <c r="L7" s="154"/>
      <c r="M7" s="154"/>
      <c r="O7" s="239" t="s">
        <v>135</v>
      </c>
      <c r="P7" s="234">
        <v>3.8396143716559075</v>
      </c>
      <c r="Q7" s="234">
        <v>3.8120459793605823</v>
      </c>
      <c r="R7" s="234">
        <v>3.8538678187862927</v>
      </c>
      <c r="S7" s="235">
        <v>0.010970969304185951</v>
      </c>
    </row>
    <row r="8" spans="1:19" ht="12.75">
      <c r="A8" s="20" t="s">
        <v>4</v>
      </c>
      <c r="B8" s="72">
        <v>27582</v>
      </c>
      <c r="C8" s="72">
        <v>17157</v>
      </c>
      <c r="D8" s="72">
        <v>21500</v>
      </c>
      <c r="E8" s="213" t="s">
        <v>368</v>
      </c>
      <c r="F8" s="72">
        <v>88674</v>
      </c>
      <c r="G8" s="72">
        <v>55053</v>
      </c>
      <c r="H8" s="72">
        <v>65464</v>
      </c>
      <c r="I8" s="213" t="s">
        <v>369</v>
      </c>
      <c r="J8" s="213" t="s">
        <v>351</v>
      </c>
      <c r="K8" s="211"/>
      <c r="L8" s="154"/>
      <c r="M8" s="154"/>
      <c r="O8" s="239" t="s">
        <v>1</v>
      </c>
      <c r="P8" s="234">
        <v>3.1347663836654744</v>
      </c>
      <c r="Q8" s="234">
        <v>2.990940375663155</v>
      </c>
      <c r="R8" s="234">
        <v>3.20216809269442</v>
      </c>
      <c r="S8" s="235">
        <v>0.07062251014764254</v>
      </c>
    </row>
    <row r="9" spans="1:19" ht="12.75">
      <c r="A9" s="20" t="s">
        <v>2</v>
      </c>
      <c r="B9" s="72">
        <v>22969</v>
      </c>
      <c r="C9" s="72">
        <v>14917</v>
      </c>
      <c r="D9" s="72">
        <v>20890</v>
      </c>
      <c r="E9" s="213" t="s">
        <v>370</v>
      </c>
      <c r="F9" s="72">
        <v>70265</v>
      </c>
      <c r="G9" s="72">
        <v>44831</v>
      </c>
      <c r="H9" s="72">
        <v>63567</v>
      </c>
      <c r="I9" s="213" t="s">
        <v>350</v>
      </c>
      <c r="J9" s="213" t="s">
        <v>371</v>
      </c>
      <c r="K9" s="211"/>
      <c r="L9" s="154"/>
      <c r="M9" s="154"/>
      <c r="O9" s="239" t="s">
        <v>2</v>
      </c>
      <c r="P9" s="234">
        <v>2.8789898854384437</v>
      </c>
      <c r="Q9" s="234">
        <v>2.8888609138137555</v>
      </c>
      <c r="R9" s="234">
        <v>3.2149426108732566</v>
      </c>
      <c r="S9" s="235">
        <v>0.11287552664798306</v>
      </c>
    </row>
    <row r="10" spans="1:19" ht="12.75">
      <c r="A10" s="20" t="s">
        <v>1</v>
      </c>
      <c r="B10" s="72">
        <v>28224</v>
      </c>
      <c r="C10" s="72">
        <v>17218</v>
      </c>
      <c r="D10" s="72">
        <v>18382</v>
      </c>
      <c r="E10" s="213" t="s">
        <v>372</v>
      </c>
      <c r="F10" s="72">
        <v>90388</v>
      </c>
      <c r="G10" s="72">
        <v>54059</v>
      </c>
      <c r="H10" s="72">
        <v>55563</v>
      </c>
      <c r="I10" s="213" t="s">
        <v>274</v>
      </c>
      <c r="J10" s="213" t="s">
        <v>373</v>
      </c>
      <c r="K10" s="211"/>
      <c r="L10" s="154"/>
      <c r="M10" s="154"/>
      <c r="O10" s="239" t="s">
        <v>3</v>
      </c>
      <c r="P10" s="234">
        <v>2.999138937341091</v>
      </c>
      <c r="Q10" s="234">
        <v>2.9643223430516685</v>
      </c>
      <c r="R10" s="234">
        <v>3.059134111570329</v>
      </c>
      <c r="S10" s="235">
        <v>0.03198429777412648</v>
      </c>
    </row>
    <row r="11" spans="1:19" ht="12.75">
      <c r="A11" s="20" t="s">
        <v>3</v>
      </c>
      <c r="B11" s="72">
        <v>12871</v>
      </c>
      <c r="C11" s="72">
        <v>8422</v>
      </c>
      <c r="D11" s="72">
        <v>9020</v>
      </c>
      <c r="E11" s="213" t="s">
        <v>341</v>
      </c>
      <c r="F11" s="72">
        <v>69056</v>
      </c>
      <c r="G11" s="72">
        <v>46116</v>
      </c>
      <c r="H11" s="72">
        <v>48340</v>
      </c>
      <c r="I11" s="213" t="s">
        <v>355</v>
      </c>
      <c r="J11" s="213" t="s">
        <v>353</v>
      </c>
      <c r="K11" s="211"/>
      <c r="L11" s="154"/>
      <c r="M11" s="154"/>
      <c r="O11" s="239" t="s">
        <v>4</v>
      </c>
      <c r="P11" s="234">
        <v>4.440811217309204</v>
      </c>
      <c r="Q11" s="234">
        <v>4.895130065524549</v>
      </c>
      <c r="R11" s="234">
        <v>5.365227815062864</v>
      </c>
      <c r="S11" s="235">
        <v>0.09603376074705805</v>
      </c>
    </row>
    <row r="12" spans="1:19" ht="12.75">
      <c r="A12" s="20" t="s">
        <v>5</v>
      </c>
      <c r="B12" s="72">
        <v>16839</v>
      </c>
      <c r="C12" s="72">
        <v>10134</v>
      </c>
      <c r="D12" s="72">
        <v>11749</v>
      </c>
      <c r="E12" s="213" t="s">
        <v>354</v>
      </c>
      <c r="F12" s="72">
        <v>64244</v>
      </c>
      <c r="G12" s="72">
        <v>37832</v>
      </c>
      <c r="H12" s="72">
        <v>46835</v>
      </c>
      <c r="I12" s="213" t="s">
        <v>374</v>
      </c>
      <c r="J12" s="213" t="s">
        <v>352</v>
      </c>
      <c r="K12" s="211"/>
      <c r="L12" s="154"/>
      <c r="M12" s="154"/>
      <c r="O12" s="239" t="s">
        <v>5</v>
      </c>
      <c r="P12" s="234">
        <v>3.257397810164199</v>
      </c>
      <c r="Q12" s="234">
        <v>3.4001082533573905</v>
      </c>
      <c r="R12" s="234">
        <v>3.8152570073199903</v>
      </c>
      <c r="S12" s="235">
        <v>0.12209868716758265</v>
      </c>
    </row>
    <row r="13" spans="1:19" ht="12.75">
      <c r="A13" s="20" t="s">
        <v>294</v>
      </c>
      <c r="B13" s="72">
        <v>12907</v>
      </c>
      <c r="C13" s="72">
        <v>8439</v>
      </c>
      <c r="D13" s="72">
        <v>8246</v>
      </c>
      <c r="E13" s="213" t="s">
        <v>375</v>
      </c>
      <c r="F13" s="72">
        <v>45005</v>
      </c>
      <c r="G13" s="72">
        <v>29753</v>
      </c>
      <c r="H13" s="72">
        <v>27790</v>
      </c>
      <c r="I13" s="213" t="s">
        <v>376</v>
      </c>
      <c r="J13" s="213" t="s">
        <v>377</v>
      </c>
      <c r="K13" s="211"/>
      <c r="L13" s="154"/>
      <c r="M13" s="154"/>
      <c r="O13" s="239" t="s">
        <v>7</v>
      </c>
      <c r="P13" s="234">
        <v>3.4760842203927154</v>
      </c>
      <c r="Q13" s="234">
        <v>3.288034244513578</v>
      </c>
      <c r="R13" s="234">
        <v>3.486712519768621</v>
      </c>
      <c r="S13" s="235">
        <v>0.06042463687431421</v>
      </c>
    </row>
    <row r="14" spans="1:19" ht="12.75">
      <c r="A14" s="20" t="s">
        <v>8</v>
      </c>
      <c r="B14" s="72">
        <v>11129</v>
      </c>
      <c r="C14" s="72">
        <v>7889</v>
      </c>
      <c r="D14" s="72">
        <v>6620</v>
      </c>
      <c r="E14" s="213" t="s">
        <v>378</v>
      </c>
      <c r="F14" s="72">
        <v>42985</v>
      </c>
      <c r="G14" s="72">
        <v>29943</v>
      </c>
      <c r="H14" s="72">
        <v>23807</v>
      </c>
      <c r="I14" s="213" t="s">
        <v>379</v>
      </c>
      <c r="J14" s="213" t="s">
        <v>274</v>
      </c>
      <c r="K14" s="211"/>
      <c r="L14" s="154"/>
      <c r="M14" s="154"/>
      <c r="O14" s="239" t="s">
        <v>8</v>
      </c>
      <c r="P14" s="234">
        <v>3.7608988067975173</v>
      </c>
      <c r="Q14" s="234">
        <v>3.621473934060223</v>
      </c>
      <c r="R14" s="234">
        <v>3.8623028814208844</v>
      </c>
      <c r="S14" s="235">
        <v>0.06650025700741558</v>
      </c>
    </row>
    <row r="15" spans="1:19" ht="12.75">
      <c r="A15" s="20" t="s">
        <v>7</v>
      </c>
      <c r="B15" s="72">
        <v>11618</v>
      </c>
      <c r="C15" s="72">
        <v>7953</v>
      </c>
      <c r="D15" s="72">
        <v>6219</v>
      </c>
      <c r="E15" s="213" t="s">
        <v>380</v>
      </c>
      <c r="F15" s="72">
        <v>39166</v>
      </c>
      <c r="G15" s="72">
        <v>25695</v>
      </c>
      <c r="H15" s="72">
        <v>22369</v>
      </c>
      <c r="I15" s="213" t="s">
        <v>381</v>
      </c>
      <c r="J15" s="213" t="s">
        <v>290</v>
      </c>
      <c r="K15" s="211"/>
      <c r="L15" s="154"/>
      <c r="M15" s="154"/>
      <c r="O15" s="239" t="s">
        <v>6</v>
      </c>
      <c r="P15" s="234">
        <v>3.0984853563717993</v>
      </c>
      <c r="Q15" s="234">
        <v>3.018772359048662</v>
      </c>
      <c r="R15" s="234">
        <v>3.370165275086655</v>
      </c>
      <c r="S15" s="235">
        <v>0.11640258828550132</v>
      </c>
    </row>
    <row r="16" spans="1:19" ht="12.75">
      <c r="A16" s="20" t="s">
        <v>428</v>
      </c>
      <c r="B16" s="72">
        <v>272381</v>
      </c>
      <c r="C16" s="72">
        <v>171389</v>
      </c>
      <c r="D16" s="72">
        <v>179278</v>
      </c>
      <c r="E16" s="213" t="s">
        <v>382</v>
      </c>
      <c r="F16" s="72">
        <v>889506</v>
      </c>
      <c r="G16" s="72">
        <v>560505</v>
      </c>
      <c r="H16" s="72">
        <v>581042</v>
      </c>
      <c r="I16" s="213" t="s">
        <v>383</v>
      </c>
      <c r="J16" s="213" t="s">
        <v>384</v>
      </c>
      <c r="K16" s="211"/>
      <c r="L16" s="154"/>
      <c r="M16" s="154"/>
      <c r="O16" s="239" t="s">
        <v>168</v>
      </c>
      <c r="P16" s="234">
        <v>2.9824544492884173</v>
      </c>
      <c r="Q16" s="234">
        <v>3.027027965319248</v>
      </c>
      <c r="R16" s="234">
        <v>3.2655947376368673</v>
      </c>
      <c r="S16" s="235">
        <v>0.07881221285395634</v>
      </c>
    </row>
    <row r="17" spans="1:19" ht="12.75">
      <c r="A17" s="20" t="s">
        <v>167</v>
      </c>
      <c r="B17" s="72">
        <v>124195</v>
      </c>
      <c r="C17" s="72">
        <v>78126</v>
      </c>
      <c r="D17" s="72">
        <v>81409</v>
      </c>
      <c r="E17" s="213" t="s">
        <v>385</v>
      </c>
      <c r="F17" s="72">
        <v>432046</v>
      </c>
      <c r="G17" s="72">
        <v>273112</v>
      </c>
      <c r="H17" s="72">
        <v>284657</v>
      </c>
      <c r="I17" s="213" t="s">
        <v>385</v>
      </c>
      <c r="J17" s="213" t="s">
        <v>386</v>
      </c>
      <c r="K17" s="211"/>
      <c r="L17" s="154"/>
      <c r="M17" s="154"/>
      <c r="O17" s="239" t="s">
        <v>167</v>
      </c>
      <c r="P17" s="234">
        <v>3.2784956942823764</v>
      </c>
      <c r="Q17" s="234">
        <v>3.2710254169929587</v>
      </c>
      <c r="R17" s="234">
        <v>3.4787777440205954</v>
      </c>
      <c r="S17" s="235">
        <v>0.06351290514233376</v>
      </c>
    </row>
    <row r="18" spans="1:19" ht="12.75">
      <c r="A18" s="20" t="s">
        <v>9</v>
      </c>
      <c r="B18" s="72">
        <v>396576</v>
      </c>
      <c r="C18" s="72">
        <v>249515</v>
      </c>
      <c r="D18" s="72">
        <v>260687</v>
      </c>
      <c r="E18" s="213" t="s">
        <v>387</v>
      </c>
      <c r="F18" s="72">
        <v>1321552</v>
      </c>
      <c r="G18" s="72">
        <v>833617</v>
      </c>
      <c r="H18" s="72">
        <v>865699</v>
      </c>
      <c r="I18" s="213" t="s">
        <v>388</v>
      </c>
      <c r="J18" s="213" t="s">
        <v>268</v>
      </c>
      <c r="K18" s="211"/>
      <c r="L18" s="154"/>
      <c r="M18" s="154"/>
      <c r="O18" s="239" t="s">
        <v>169</v>
      </c>
      <c r="P18" s="234">
        <v>3.0685483124726853</v>
      </c>
      <c r="Q18" s="234">
        <v>3.101434514048148</v>
      </c>
      <c r="R18" s="234">
        <v>3.332356403585792</v>
      </c>
      <c r="S18" s="235">
        <v>0.07445647763693497</v>
      </c>
    </row>
    <row r="19" spans="1:19" s="113" customFormat="1" ht="12.75">
      <c r="A19" s="116" t="s">
        <v>201</v>
      </c>
      <c r="B19" s="116"/>
      <c r="C19" s="116"/>
      <c r="D19" s="116"/>
      <c r="E19" s="116"/>
      <c r="F19" s="116"/>
      <c r="G19" s="116"/>
      <c r="H19" s="116"/>
      <c r="I19" s="116"/>
      <c r="J19" s="116"/>
      <c r="K19" s="116"/>
      <c r="L19" s="116"/>
      <c r="M19" s="112"/>
      <c r="N19" s="112"/>
      <c r="O19" s="236"/>
      <c r="P19" s="237"/>
      <c r="Q19" s="237"/>
      <c r="R19" s="236"/>
      <c r="S19" s="237"/>
    </row>
    <row r="20" spans="1:19" ht="12.75">
      <c r="A20" s="66"/>
      <c r="B20" s="66"/>
      <c r="C20" s="66"/>
      <c r="D20" s="66"/>
      <c r="O20" s="238"/>
      <c r="P20" s="238"/>
      <c r="Q20" s="238"/>
      <c r="R20" s="238"/>
      <c r="S20" s="238"/>
    </row>
    <row r="21" spans="1:10" ht="12.75">
      <c r="A21" s="452"/>
      <c r="B21" s="452"/>
      <c r="C21" s="452"/>
      <c r="D21" s="452"/>
      <c r="E21" s="452"/>
      <c r="F21" s="452"/>
      <c r="G21" s="452"/>
      <c r="H21" s="452"/>
      <c r="I21" s="452"/>
      <c r="J21" s="452"/>
    </row>
    <row r="22" spans="6:8" ht="12.75">
      <c r="F22" s="155"/>
      <c r="G22" s="155"/>
      <c r="H22" s="155"/>
    </row>
    <row r="23" ht="12.75">
      <c r="E23" s="73"/>
    </row>
    <row r="24" ht="12.75">
      <c r="E24" s="73"/>
    </row>
    <row r="25" ht="12.75">
      <c r="E25" s="73"/>
    </row>
    <row r="26" ht="12.75">
      <c r="E26" s="73"/>
    </row>
  </sheetData>
  <sheetProtection/>
  <mergeCells count="9">
    <mergeCell ref="A21:J21"/>
    <mergeCell ref="A1:J1"/>
    <mergeCell ref="B3:E3"/>
    <mergeCell ref="B4:B5"/>
    <mergeCell ref="C4:E4"/>
    <mergeCell ref="F3:J3"/>
    <mergeCell ref="A3:A5"/>
    <mergeCell ref="F4:F5"/>
    <mergeCell ref="G4:J4"/>
  </mergeCells>
  <printOptions/>
  <pageMargins left="0.7480314960629921" right="0.7480314960629921" top="0.984251968503937" bottom="0.984251968503937" header="0.5118110236220472" footer="0.5118110236220472"/>
  <pageSetup fitToHeight="1" fitToWidth="1" horizontalDpi="600" verticalDpi="600" orientation="landscape" r:id="rId1"/>
  <headerFooter>
    <oddFooter>&amp;C&amp;10 7</oddFooter>
  </headerFooter>
</worksheet>
</file>

<file path=xl/worksheets/sheet7.xml><?xml version="1.0" encoding="utf-8"?>
<worksheet xmlns="http://schemas.openxmlformats.org/spreadsheetml/2006/main" xmlns:r="http://schemas.openxmlformats.org/officeDocument/2006/relationships">
  <sheetPr>
    <pageSetUpPr fitToPage="1"/>
  </sheetPr>
  <dimension ref="H3:AH72"/>
  <sheetViews>
    <sheetView zoomScaleSheetLayoutView="100" zoomScalePageLayoutView="0" workbookViewId="0" topLeftCell="A4">
      <selection activeCell="I14" sqref="I14"/>
    </sheetView>
  </sheetViews>
  <sheetFormatPr defaultColWidth="11.00390625" defaultRowHeight="14.25"/>
  <cols>
    <col min="7" max="7" width="13.75390625" style="0" customWidth="1"/>
    <col min="20" max="20" width="11.00390625" style="86" customWidth="1"/>
    <col min="21" max="21" width="6.875" style="86" bestFit="1" customWidth="1"/>
    <col min="22" max="33" width="11.00390625" style="86" customWidth="1"/>
  </cols>
  <sheetData>
    <row r="3" ht="14.25">
      <c r="V3" s="86" t="s">
        <v>19</v>
      </c>
    </row>
    <row r="4" spans="22:33" ht="14.25">
      <c r="V4" s="86" t="s">
        <v>20</v>
      </c>
      <c r="W4" s="86" t="s">
        <v>21</v>
      </c>
      <c r="X4" s="86" t="s">
        <v>22</v>
      </c>
      <c r="Y4" s="86" t="s">
        <v>23</v>
      </c>
      <c r="Z4" s="86" t="s">
        <v>24</v>
      </c>
      <c r="AA4" s="86" t="s">
        <v>25</v>
      </c>
      <c r="AB4" s="86" t="s">
        <v>26</v>
      </c>
      <c r="AC4" s="86" t="s">
        <v>27</v>
      </c>
      <c r="AD4" s="86" t="s">
        <v>28</v>
      </c>
      <c r="AE4" s="86" t="s">
        <v>29</v>
      </c>
      <c r="AF4" s="86" t="s">
        <v>30</v>
      </c>
      <c r="AG4" s="86" t="s">
        <v>31</v>
      </c>
    </row>
    <row r="5" spans="20:33" ht="14.25">
      <c r="T5" s="86" t="s">
        <v>36</v>
      </c>
      <c r="U5" s="86">
        <v>2009</v>
      </c>
      <c r="V5" s="2">
        <v>25.086906</v>
      </c>
      <c r="W5" s="2">
        <v>17.922976</v>
      </c>
      <c r="X5" s="2">
        <v>25.649046</v>
      </c>
      <c r="Y5" s="2">
        <v>27.884159</v>
      </c>
      <c r="Z5" s="2">
        <v>31.448319</v>
      </c>
      <c r="AA5" s="2">
        <v>32.096744</v>
      </c>
      <c r="AB5" s="2">
        <v>32.328881</v>
      </c>
      <c r="AC5" s="2">
        <v>29.168166</v>
      </c>
      <c r="AD5" s="2">
        <v>32.810115</v>
      </c>
      <c r="AE5" s="2">
        <v>34.084606</v>
      </c>
      <c r="AF5" s="2">
        <v>34.706122</v>
      </c>
      <c r="AG5" s="2">
        <v>25.226969</v>
      </c>
    </row>
    <row r="6" spans="13:33" ht="14.25">
      <c r="M6" s="86"/>
      <c r="T6" s="86" t="s">
        <v>36</v>
      </c>
      <c r="U6" s="86">
        <v>2010</v>
      </c>
      <c r="V6" s="2">
        <v>29.668348</v>
      </c>
      <c r="W6" s="2">
        <v>22.036866</v>
      </c>
      <c r="X6" s="2">
        <v>23.303071</v>
      </c>
      <c r="Y6" s="2">
        <v>29.163777</v>
      </c>
      <c r="Z6" s="2">
        <v>34.598492</v>
      </c>
      <c r="AA6" s="2">
        <v>32.676822</v>
      </c>
      <c r="AB6" s="2">
        <v>36.505577</v>
      </c>
      <c r="AC6" s="2">
        <v>38.797026</v>
      </c>
      <c r="AD6" s="2">
        <v>36.279777</v>
      </c>
      <c r="AE6" s="2">
        <v>33.687766</v>
      </c>
      <c r="AF6" s="2">
        <v>35.577101</v>
      </c>
      <c r="AG6" s="2">
        <v>30.260974</v>
      </c>
    </row>
    <row r="7" spans="20:34" ht="14.25">
      <c r="T7" s="86" t="s">
        <v>36</v>
      </c>
      <c r="U7" s="86">
        <v>2011</v>
      </c>
      <c r="V7" s="2">
        <v>30.865767</v>
      </c>
      <c r="W7" s="2">
        <v>24.687385</v>
      </c>
      <c r="X7" s="2">
        <v>31.152663</v>
      </c>
      <c r="Y7" s="2">
        <v>30.82392</v>
      </c>
      <c r="Z7" s="2">
        <v>33.895693</v>
      </c>
      <c r="AA7" s="2">
        <v>31.222189</v>
      </c>
      <c r="AB7" s="2">
        <v>31.950689</v>
      </c>
      <c r="AC7" s="2">
        <v>34.916504</v>
      </c>
      <c r="AD7" s="2">
        <v>36.462873</v>
      </c>
      <c r="AE7" s="2">
        <v>38.170371</v>
      </c>
      <c r="AF7" s="2">
        <v>42.0041</v>
      </c>
      <c r="AG7" s="2">
        <v>30.424</v>
      </c>
      <c r="AH7" s="2"/>
    </row>
    <row r="8" spans="20:33" ht="14.25">
      <c r="T8" s="86" t="s">
        <v>36</v>
      </c>
      <c r="U8" s="86">
        <v>2012</v>
      </c>
      <c r="V8" s="2">
        <v>30.157481</v>
      </c>
      <c r="W8" s="2">
        <v>22.334294</v>
      </c>
      <c r="X8" s="2">
        <v>30.83998</v>
      </c>
      <c r="Y8" s="2">
        <v>32.951272</v>
      </c>
      <c r="Z8" s="2">
        <v>38.247363</v>
      </c>
      <c r="AA8" s="2">
        <v>34.942395</v>
      </c>
      <c r="AB8" s="2">
        <v>35.473411</v>
      </c>
      <c r="AC8" s="2">
        <v>35.740946</v>
      </c>
      <c r="AD8" s="2"/>
      <c r="AE8" s="2"/>
      <c r="AF8" s="2"/>
      <c r="AG8" s="2"/>
    </row>
    <row r="9" spans="20:33" ht="14.25">
      <c r="T9" s="86" t="s">
        <v>37</v>
      </c>
      <c r="U9" s="86">
        <v>2009</v>
      </c>
      <c r="V9" s="2">
        <v>81.466798</v>
      </c>
      <c r="W9" s="2">
        <v>53.388781</v>
      </c>
      <c r="X9" s="2">
        <v>75.904421</v>
      </c>
      <c r="Y9" s="2">
        <v>82.698486</v>
      </c>
      <c r="Z9" s="2">
        <v>88.507292</v>
      </c>
      <c r="AA9" s="2">
        <v>94.046072</v>
      </c>
      <c r="AB9" s="2">
        <v>97.192604</v>
      </c>
      <c r="AC9" s="2">
        <v>96.756394</v>
      </c>
      <c r="AD9" s="2">
        <v>100.087681</v>
      </c>
      <c r="AE9" s="2">
        <v>107.480311</v>
      </c>
      <c r="AF9" s="2">
        <v>109.897959</v>
      </c>
      <c r="AG9" s="2">
        <v>81.812503</v>
      </c>
    </row>
    <row r="10" spans="20:33" ht="14.25">
      <c r="T10" s="86" t="s">
        <v>37</v>
      </c>
      <c r="U10" s="86">
        <v>2010</v>
      </c>
      <c r="V10" s="2">
        <v>93.649676</v>
      </c>
      <c r="W10" s="2">
        <v>67.301971</v>
      </c>
      <c r="X10" s="2">
        <v>71.331064</v>
      </c>
      <c r="Y10" s="2">
        <v>87.689191</v>
      </c>
      <c r="Z10" s="2">
        <v>102.822797</v>
      </c>
      <c r="AA10" s="2">
        <v>97.623927</v>
      </c>
      <c r="AB10" s="2">
        <v>113.906731</v>
      </c>
      <c r="AC10" s="2">
        <v>120.582206</v>
      </c>
      <c r="AD10" s="2">
        <v>111.540179</v>
      </c>
      <c r="AE10" s="2">
        <v>105.6519</v>
      </c>
      <c r="AF10" s="2">
        <v>116.512008</v>
      </c>
      <c r="AG10" s="2">
        <v>97.862179</v>
      </c>
    </row>
    <row r="11" spans="20:33" ht="14.25">
      <c r="T11" s="86" t="s">
        <v>37</v>
      </c>
      <c r="U11" s="86">
        <v>2011</v>
      </c>
      <c r="V11" s="2">
        <v>100.392259</v>
      </c>
      <c r="W11" s="2">
        <v>81.434405</v>
      </c>
      <c r="X11" s="2">
        <v>103.791883</v>
      </c>
      <c r="Y11" s="2">
        <v>105.840629</v>
      </c>
      <c r="Z11" s="2">
        <v>112.391574</v>
      </c>
      <c r="AA11" s="2">
        <v>103.146642</v>
      </c>
      <c r="AB11" s="2">
        <v>106.245526</v>
      </c>
      <c r="AC11" s="2">
        <v>120.374072</v>
      </c>
      <c r="AD11" s="2">
        <v>119.504679</v>
      </c>
      <c r="AE11" s="2">
        <v>126.870639</v>
      </c>
      <c r="AF11" s="2">
        <v>137.1662</v>
      </c>
      <c r="AG11" s="2">
        <v>104.3745</v>
      </c>
    </row>
    <row r="12" spans="20:29" ht="14.25">
      <c r="T12" s="86" t="s">
        <v>37</v>
      </c>
      <c r="U12" s="86">
        <v>2012</v>
      </c>
      <c r="V12" s="2">
        <v>101.821304</v>
      </c>
      <c r="W12" s="2">
        <v>72.734895</v>
      </c>
      <c r="X12" s="2">
        <v>101.974823</v>
      </c>
      <c r="Y12" s="2">
        <v>108.005459</v>
      </c>
      <c r="Z12" s="2">
        <v>125.73855</v>
      </c>
      <c r="AA12" s="2">
        <v>114.355967</v>
      </c>
      <c r="AB12" s="2">
        <v>119.375132</v>
      </c>
      <c r="AC12" s="2">
        <v>121.692721</v>
      </c>
    </row>
    <row r="14" ht="14.25">
      <c r="V14" s="86" t="s">
        <v>34</v>
      </c>
    </row>
    <row r="15" ht="14.25">
      <c r="V15" s="86" t="s">
        <v>19</v>
      </c>
    </row>
    <row r="16" spans="22:33" ht="14.25">
      <c r="V16" s="86" t="s">
        <v>20</v>
      </c>
      <c r="W16" s="86" t="s">
        <v>21</v>
      </c>
      <c r="X16" s="86" t="s">
        <v>22</v>
      </c>
      <c r="Y16" s="86" t="s">
        <v>23</v>
      </c>
      <c r="Z16" s="86" t="s">
        <v>24</v>
      </c>
      <c r="AA16" s="86" t="s">
        <v>25</v>
      </c>
      <c r="AB16" s="86" t="s">
        <v>26</v>
      </c>
      <c r="AC16" s="86" t="s">
        <v>27</v>
      </c>
      <c r="AD16" s="86" t="s">
        <v>28</v>
      </c>
      <c r="AE16" s="86" t="s">
        <v>29</v>
      </c>
      <c r="AF16" s="86" t="s">
        <v>30</v>
      </c>
      <c r="AG16" s="86" t="s">
        <v>31</v>
      </c>
    </row>
    <row r="17" spans="21:33" ht="14.25">
      <c r="U17" s="86">
        <v>2009</v>
      </c>
      <c r="V17" s="4">
        <v>3.2473832364979565</v>
      </c>
      <c r="W17" s="4">
        <v>2.978789962113435</v>
      </c>
      <c r="X17" s="4">
        <v>2.9593467530917135</v>
      </c>
      <c r="Y17" s="4">
        <v>2.965787349010598</v>
      </c>
      <c r="Z17" s="4">
        <v>2.8143727491443977</v>
      </c>
      <c r="AA17" s="4">
        <v>2.93008138146349</v>
      </c>
      <c r="AB17" s="4">
        <v>3.006370805101482</v>
      </c>
      <c r="AC17" s="4">
        <v>3.3171915573985693</v>
      </c>
      <c r="AD17" s="4">
        <v>3.0505129591895668</v>
      </c>
      <c r="AE17" s="4">
        <v>3.1533388122485557</v>
      </c>
      <c r="AF17" s="4">
        <v>3.1665294958624304</v>
      </c>
      <c r="AG17" s="4">
        <v>3.243057182176741</v>
      </c>
    </row>
    <row r="18" spans="21:33" ht="14.25">
      <c r="U18" s="86">
        <v>2010</v>
      </c>
      <c r="V18" s="4">
        <v>3.1565517567745935</v>
      </c>
      <c r="W18" s="4">
        <v>3.0540627238011067</v>
      </c>
      <c r="X18" s="4">
        <v>3.06101560605467</v>
      </c>
      <c r="Y18" s="4">
        <v>3.006784443592474</v>
      </c>
      <c r="Z18" s="4">
        <v>2.9718866648870126</v>
      </c>
      <c r="AA18" s="4">
        <v>2.987558796262378</v>
      </c>
      <c r="AB18" s="4">
        <v>3.1202555982062683</v>
      </c>
      <c r="AC18" s="4">
        <v>3.1080270431037675</v>
      </c>
      <c r="AD18" s="4">
        <v>3.0744450000340406</v>
      </c>
      <c r="AE18" s="4">
        <v>3.1362097445108112</v>
      </c>
      <c r="AF18" s="4">
        <v>3.274915738637614</v>
      </c>
      <c r="AG18" s="4">
        <v>3.233940156718022</v>
      </c>
    </row>
    <row r="19" spans="21:33" ht="14.25">
      <c r="U19" s="86">
        <v>2011</v>
      </c>
      <c r="V19" s="4">
        <v>3.2525437971458797</v>
      </c>
      <c r="W19" s="4">
        <v>3.2986241758695787</v>
      </c>
      <c r="X19" s="4">
        <v>3.3317178374124867</v>
      </c>
      <c r="Y19" s="4">
        <v>3.433717353276287</v>
      </c>
      <c r="Z19" s="4">
        <v>3.315806937477278</v>
      </c>
      <c r="AA19" s="4">
        <v>3.30363261845606</v>
      </c>
      <c r="AB19" s="4">
        <v>3.3252968660550635</v>
      </c>
      <c r="AC19" s="4">
        <v>3.4474835166773854</v>
      </c>
      <c r="AD19" s="4">
        <v>3.277434529089356</v>
      </c>
      <c r="AE19" s="4">
        <v>3.323798948666231</v>
      </c>
      <c r="AF19" s="4">
        <v>3.2655431255520293</v>
      </c>
      <c r="AG19" s="4">
        <v>3.430663292137786</v>
      </c>
    </row>
    <row r="20" spans="21:33" ht="14.25">
      <c r="U20" s="86">
        <v>2012</v>
      </c>
      <c r="V20" s="4">
        <v>3.376319925394299</v>
      </c>
      <c r="W20" s="4">
        <v>3.256646258887789</v>
      </c>
      <c r="X20" s="4">
        <v>3.3065787656152823</v>
      </c>
      <c r="Y20" s="4">
        <v>3.2777326168167344</v>
      </c>
      <c r="Z20" s="4">
        <v>3.2875089976791343</v>
      </c>
      <c r="AA20" s="4">
        <v>3.2726997390991666</v>
      </c>
      <c r="AB20" s="4">
        <v>3.3652002622471238</v>
      </c>
      <c r="AC20" s="4">
        <v>3.404854504970294</v>
      </c>
      <c r="AD20" s="4"/>
      <c r="AE20" s="4"/>
      <c r="AF20" s="4"/>
      <c r="AG20" s="4"/>
    </row>
    <row r="21" spans="22:33" ht="14.25">
      <c r="V21" s="2"/>
      <c r="W21" s="2"/>
      <c r="X21" s="2"/>
      <c r="Y21" s="2"/>
      <c r="Z21" s="2"/>
      <c r="AA21" s="2"/>
      <c r="AB21" s="2"/>
      <c r="AC21" s="2"/>
      <c r="AD21" s="2"/>
      <c r="AE21" s="2"/>
      <c r="AF21" s="2"/>
      <c r="AG21" s="2"/>
    </row>
    <row r="22" ht="14.25">
      <c r="V22" s="86" t="s">
        <v>35</v>
      </c>
    </row>
    <row r="23" ht="14.25">
      <c r="V23" s="86" t="s">
        <v>19</v>
      </c>
    </row>
    <row r="24" spans="22:33" ht="14.25">
      <c r="V24" s="86" t="s">
        <v>20</v>
      </c>
      <c r="W24" s="86" t="s">
        <v>21</v>
      </c>
      <c r="X24" s="86" t="s">
        <v>22</v>
      </c>
      <c r="Y24" s="86" t="s">
        <v>23</v>
      </c>
      <c r="Z24" s="86" t="s">
        <v>24</v>
      </c>
      <c r="AA24" s="86" t="s">
        <v>25</v>
      </c>
      <c r="AB24" s="86" t="s">
        <v>26</v>
      </c>
      <c r="AC24" s="86" t="s">
        <v>27</v>
      </c>
      <c r="AD24" s="86" t="s">
        <v>28</v>
      </c>
      <c r="AE24" s="86" t="s">
        <v>29</v>
      </c>
      <c r="AF24" s="86" t="s">
        <v>30</v>
      </c>
      <c r="AG24" s="86" t="s">
        <v>31</v>
      </c>
    </row>
    <row r="25" spans="21:33" ht="14.25">
      <c r="U25" s="86">
        <v>2009</v>
      </c>
      <c r="V25" s="1">
        <v>2023.1522301705918</v>
      </c>
      <c r="W25" s="1">
        <v>1805.1467170407416</v>
      </c>
      <c r="X25" s="1">
        <v>1754.6854703106694</v>
      </c>
      <c r="Y25" s="1">
        <v>1729.5878661960003</v>
      </c>
      <c r="Z25" s="1">
        <v>1592.1469516459688</v>
      </c>
      <c r="AA25" s="1">
        <v>1620.5694104598272</v>
      </c>
      <c r="AB25" s="1">
        <v>1624.7029104929427</v>
      </c>
      <c r="AC25" s="1">
        <v>1814.1057189101296</v>
      </c>
      <c r="AD25" s="1">
        <v>1674.9451505022155</v>
      </c>
      <c r="AE25" s="1">
        <v>1721.1869238896293</v>
      </c>
      <c r="AF25" s="1">
        <v>1607.9003474090248</v>
      </c>
      <c r="AG25" s="1">
        <v>1626.2310240025267</v>
      </c>
    </row>
    <row r="26" spans="21:33" ht="14.25">
      <c r="U26" s="86">
        <v>2010</v>
      </c>
      <c r="V26" s="1">
        <v>1580.359202546768</v>
      </c>
      <c r="W26" s="1">
        <v>1626.471644187517</v>
      </c>
      <c r="X26" s="1">
        <v>1601.400924463561</v>
      </c>
      <c r="Y26" s="1">
        <v>1565.3921170231138</v>
      </c>
      <c r="Z26" s="1">
        <v>1584.639688584404</v>
      </c>
      <c r="AA26" s="1">
        <v>1603.3331791901303</v>
      </c>
      <c r="AB26" s="1">
        <v>1659.102306678237</v>
      </c>
      <c r="AC26" s="1">
        <v>1582.9803335936108</v>
      </c>
      <c r="AD26" s="1">
        <v>1518.5606188668137</v>
      </c>
      <c r="AE26" s="1">
        <v>1518.0509647330132</v>
      </c>
      <c r="AF26" s="1">
        <v>1579.5573590596941</v>
      </c>
      <c r="AG26" s="1">
        <v>1535.4101076065824</v>
      </c>
    </row>
    <row r="27" spans="21:33" ht="14.25">
      <c r="U27" s="86">
        <v>2011</v>
      </c>
      <c r="V27" s="1">
        <v>1591.9250360750793</v>
      </c>
      <c r="W27" s="1">
        <v>1569.1225342193998</v>
      </c>
      <c r="X27" s="1">
        <v>1598.0584607148992</v>
      </c>
      <c r="Y27" s="1">
        <v>1618.3796629461797</v>
      </c>
      <c r="Z27" s="1">
        <v>1550.9023788662473</v>
      </c>
      <c r="AA27" s="1">
        <v>1550.7581874294592</v>
      </c>
      <c r="AB27" s="1">
        <v>1539.412931171531</v>
      </c>
      <c r="AC27" s="1">
        <v>1609.2508307498367</v>
      </c>
      <c r="AD27" s="1">
        <v>1585.2623073752304</v>
      </c>
      <c r="AE27" s="1">
        <v>1700.920873990457</v>
      </c>
      <c r="AF27" s="1">
        <v>1660.3327467556737</v>
      </c>
      <c r="AG27" s="1">
        <v>1774.2361347948986</v>
      </c>
    </row>
    <row r="28" spans="21:33" ht="14.25">
      <c r="U28" s="86">
        <v>2012</v>
      </c>
      <c r="V28" s="1">
        <v>1692.6842313971779</v>
      </c>
      <c r="W28" s="1">
        <v>1568.0426071918814</v>
      </c>
      <c r="X28" s="1">
        <v>1605.0133328296579</v>
      </c>
      <c r="Y28" s="1">
        <v>1592.978051772933</v>
      </c>
      <c r="Z28" s="1">
        <v>1634.1878476563209</v>
      </c>
      <c r="AA28" s="1">
        <v>1654.7751690807115</v>
      </c>
      <c r="AB28" s="1">
        <v>1655.4429650072277</v>
      </c>
      <c r="AC28" s="1">
        <v>1637.7009683456617</v>
      </c>
      <c r="AD28" s="2"/>
      <c r="AE28" s="2"/>
      <c r="AF28" s="2"/>
      <c r="AG28" s="2"/>
    </row>
    <row r="29" spans="22:33" ht="14.25">
      <c r="V29" s="3"/>
      <c r="W29" s="3"/>
      <c r="X29" s="3"/>
      <c r="Y29" s="3"/>
      <c r="Z29" s="3"/>
      <c r="AA29" s="3"/>
      <c r="AB29" s="3"/>
      <c r="AC29" s="3"/>
      <c r="AD29" s="3"/>
      <c r="AE29" s="3"/>
      <c r="AF29" s="3"/>
      <c r="AG29" s="3"/>
    </row>
    <row r="30" spans="22:33" ht="14.25">
      <c r="V30" s="2"/>
      <c r="W30" s="2"/>
      <c r="X30" s="2"/>
      <c r="Y30" s="2"/>
      <c r="Z30" s="2"/>
      <c r="AA30" s="2"/>
      <c r="AC30" s="2"/>
      <c r="AD30" s="2"/>
      <c r="AE30" s="2"/>
      <c r="AF30" s="2"/>
      <c r="AG30" s="2"/>
    </row>
    <row r="31" spans="22:33" ht="14.25">
      <c r="V31" s="2"/>
      <c r="W31" s="2"/>
      <c r="X31" s="2"/>
      <c r="Y31" s="2"/>
      <c r="Z31" s="2"/>
      <c r="AA31" s="2"/>
      <c r="AC31" s="2"/>
      <c r="AD31" s="2"/>
      <c r="AE31" s="2"/>
      <c r="AF31" s="2"/>
      <c r="AG31" s="2"/>
    </row>
    <row r="32" ht="14.25">
      <c r="Y32" s="4"/>
    </row>
    <row r="33" ht="14.25">
      <c r="Y33" s="1"/>
    </row>
    <row r="34" s="86" customFormat="1" ht="14.25"/>
    <row r="44" spans="22:33" ht="14.25">
      <c r="V44" s="4"/>
      <c r="W44" s="4"/>
      <c r="X44" s="4"/>
      <c r="Y44" s="4"/>
      <c r="Z44" s="4"/>
      <c r="AA44" s="4"/>
      <c r="AB44" s="4"/>
      <c r="AC44" s="4"/>
      <c r="AD44" s="4"/>
      <c r="AE44" s="4"/>
      <c r="AF44" s="4"/>
      <c r="AG44" s="4"/>
    </row>
    <row r="45" spans="22:33" ht="14.25">
      <c r="V45" s="4"/>
      <c r="W45" s="4"/>
      <c r="X45" s="4"/>
      <c r="Y45" s="4"/>
      <c r="Z45" s="4"/>
      <c r="AA45" s="4"/>
      <c r="AB45" s="4"/>
      <c r="AC45" s="4"/>
      <c r="AD45" s="4"/>
      <c r="AE45" s="4"/>
      <c r="AF45" s="4"/>
      <c r="AG45" s="4"/>
    </row>
    <row r="46" spans="22:33" ht="14.25">
      <c r="V46" s="4"/>
      <c r="W46" s="4"/>
      <c r="X46" s="4"/>
      <c r="Y46" s="4"/>
      <c r="Z46" s="4"/>
      <c r="AA46" s="4"/>
      <c r="AB46" s="4"/>
      <c r="AC46" s="4"/>
      <c r="AD46" s="4"/>
      <c r="AE46" s="4"/>
      <c r="AF46" s="4"/>
      <c r="AG46" s="4"/>
    </row>
    <row r="48" spans="8:9" ht="14.25">
      <c r="H48" s="189"/>
      <c r="I48" s="189"/>
    </row>
    <row r="49" spans="10:33" ht="14.25">
      <c r="J49" s="86"/>
      <c r="V49" s="4"/>
      <c r="W49" s="4"/>
      <c r="X49" s="4"/>
      <c r="Y49" s="4"/>
      <c r="Z49" s="4"/>
      <c r="AA49" s="4"/>
      <c r="AB49" s="4"/>
      <c r="AC49" s="4"/>
      <c r="AD49" s="4"/>
      <c r="AE49" s="4"/>
      <c r="AF49" s="4"/>
      <c r="AG49" s="4"/>
    </row>
    <row r="50" spans="22:33" s="86" customFormat="1" ht="14.25">
      <c r="V50" s="4"/>
      <c r="W50" s="4"/>
      <c r="X50" s="4"/>
      <c r="Y50" s="4"/>
      <c r="Z50" s="4"/>
      <c r="AA50" s="4"/>
      <c r="AB50" s="4"/>
      <c r="AC50" s="4"/>
      <c r="AD50" s="4"/>
      <c r="AE50" s="4"/>
      <c r="AF50" s="4"/>
      <c r="AG50" s="4"/>
    </row>
    <row r="51" spans="22:33" ht="14.25">
      <c r="V51" s="4"/>
      <c r="W51" s="4"/>
      <c r="X51" s="4"/>
      <c r="Y51" s="4"/>
      <c r="Z51" s="4"/>
      <c r="AA51" s="4"/>
      <c r="AB51" s="4"/>
      <c r="AC51" s="4"/>
      <c r="AD51" s="4"/>
      <c r="AE51" s="4"/>
      <c r="AF51" s="4"/>
      <c r="AG51" s="4"/>
    </row>
    <row r="52" spans="22:24" ht="14.25">
      <c r="V52" s="4"/>
      <c r="W52" s="4"/>
      <c r="X52" s="4"/>
    </row>
    <row r="53" spans="21:33" ht="14.25">
      <c r="U53" s="5"/>
      <c r="V53" s="5"/>
      <c r="W53" s="5"/>
      <c r="X53" s="5"/>
      <c r="Y53" s="5"/>
      <c r="Z53" s="5"/>
      <c r="AA53" s="5"/>
      <c r="AB53" s="5"/>
      <c r="AC53" s="5"/>
      <c r="AD53" s="5"/>
      <c r="AE53" s="5"/>
      <c r="AF53" s="5"/>
      <c r="AG53" s="5"/>
    </row>
    <row r="54" spans="21:33" ht="14.25">
      <c r="U54" s="5"/>
      <c r="V54" s="6"/>
      <c r="W54" s="6"/>
      <c r="X54" s="6"/>
      <c r="Y54" s="6"/>
      <c r="Z54" s="6"/>
      <c r="AA54" s="5"/>
      <c r="AB54" s="5"/>
      <c r="AC54" s="5"/>
      <c r="AD54" s="5"/>
      <c r="AE54" s="5"/>
      <c r="AF54" s="5"/>
      <c r="AG54" s="5"/>
    </row>
    <row r="55" spans="21:33" ht="14.25">
      <c r="U55" s="5"/>
      <c r="V55" s="6"/>
      <c r="W55" s="6"/>
      <c r="X55" s="6"/>
      <c r="Y55" s="6"/>
      <c r="Z55" s="6"/>
      <c r="AA55" s="5"/>
      <c r="AB55" s="5"/>
      <c r="AC55" s="5"/>
      <c r="AD55" s="5"/>
      <c r="AE55" s="5"/>
      <c r="AF55" s="5"/>
      <c r="AG55" s="5"/>
    </row>
    <row r="56" spans="21:33" ht="14.25">
      <c r="U56" s="5"/>
      <c r="V56" s="6"/>
      <c r="W56" s="6"/>
      <c r="X56" s="6"/>
      <c r="Y56" s="6"/>
      <c r="Z56" s="6"/>
      <c r="AA56" s="5"/>
      <c r="AB56" s="5"/>
      <c r="AC56" s="5"/>
      <c r="AD56" s="5"/>
      <c r="AE56" s="5"/>
      <c r="AF56" s="5"/>
      <c r="AG56" s="5"/>
    </row>
    <row r="57" spans="23:27" ht="15">
      <c r="W57" s="7"/>
      <c r="X57" s="7"/>
      <c r="Y57" s="7"/>
      <c r="Z57" s="7"/>
      <c r="AA57" s="7"/>
    </row>
    <row r="63" s="86" customFormat="1" ht="14.25"/>
    <row r="64" spans="22:26" ht="14.25">
      <c r="V64" s="8"/>
      <c r="W64" s="8"/>
      <c r="X64" s="8"/>
      <c r="Y64" s="8"/>
      <c r="Z64" s="8"/>
    </row>
    <row r="66" spans="22:33" ht="14.25">
      <c r="V66" s="1"/>
      <c r="W66" s="1"/>
      <c r="X66" s="1"/>
      <c r="Y66" s="1"/>
      <c r="Z66" s="1"/>
      <c r="AA66" s="1"/>
      <c r="AB66" s="1"/>
      <c r="AC66" s="1"/>
      <c r="AD66" s="1"/>
      <c r="AE66" s="1"/>
      <c r="AF66" s="1"/>
      <c r="AG66" s="1"/>
    </row>
    <row r="70" spans="22:33" ht="14.25">
      <c r="V70" s="1"/>
      <c r="W70" s="1"/>
      <c r="X70" s="1"/>
      <c r="Y70" s="1"/>
      <c r="Z70" s="1"/>
      <c r="AA70" s="1"/>
      <c r="AB70" s="1"/>
      <c r="AC70" s="1"/>
      <c r="AD70" s="1"/>
      <c r="AE70" s="1"/>
      <c r="AF70" s="1"/>
      <c r="AG70" s="1"/>
    </row>
    <row r="71" spans="22:33" ht="14.25">
      <c r="V71" s="1"/>
      <c r="W71" s="1"/>
      <c r="X71" s="1"/>
      <c r="Y71" s="1"/>
      <c r="Z71" s="1"/>
      <c r="AA71" s="1"/>
      <c r="AB71" s="1"/>
      <c r="AC71" s="1"/>
      <c r="AD71" s="1"/>
      <c r="AE71" s="1"/>
      <c r="AF71" s="1"/>
      <c r="AG71" s="1"/>
    </row>
    <row r="72" spans="22:33" ht="14.25">
      <c r="V72" s="1"/>
      <c r="W72" s="1"/>
      <c r="X72" s="1"/>
      <c r="Y72" s="1"/>
      <c r="Z72" s="1"/>
      <c r="AA72" s="1"/>
      <c r="AB72" s="1"/>
      <c r="AC72" s="1"/>
      <c r="AD72" s="1"/>
      <c r="AE72" s="1"/>
      <c r="AF72" s="1"/>
      <c r="AG72" s="1"/>
    </row>
  </sheetData>
  <sheetProtection/>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scale="75" r:id="rId2"/>
  <headerFooter>
    <oddFooter>&amp;C&amp;10 8</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L1:AO149"/>
  <sheetViews>
    <sheetView zoomScalePageLayoutView="0" workbookViewId="0" topLeftCell="A1">
      <selection activeCell="I60" sqref="I60"/>
    </sheetView>
  </sheetViews>
  <sheetFormatPr defaultColWidth="11.00390625" defaultRowHeight="14.25"/>
  <cols>
    <col min="1" max="7" width="11.00390625" style="30" customWidth="1"/>
    <col min="8" max="8" width="1.625" style="30" customWidth="1"/>
    <col min="9" max="14" width="11.00390625" style="30" customWidth="1"/>
    <col min="15" max="15" width="11.00390625" style="86" customWidth="1"/>
    <col min="16" max="16" width="6.875" style="86" bestFit="1" customWidth="1"/>
    <col min="17" max="28" width="11.00390625" style="86" customWidth="1"/>
    <col min="29" max="16384" width="11.00390625" style="30" customWidth="1"/>
  </cols>
  <sheetData>
    <row r="1" spans="12:41" ht="14.25">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row>
    <row r="2" spans="12:41" ht="14.25">
      <c r="L2" s="278"/>
      <c r="M2" s="278"/>
      <c r="N2" s="278"/>
      <c r="O2" s="278"/>
      <c r="P2" s="278"/>
      <c r="Q2" s="278" t="s">
        <v>32</v>
      </c>
      <c r="R2" s="278"/>
      <c r="S2" s="278"/>
      <c r="T2" s="278"/>
      <c r="U2" s="278"/>
      <c r="V2" s="278"/>
      <c r="W2" s="278"/>
      <c r="X2" s="278"/>
      <c r="Y2" s="278"/>
      <c r="Z2" s="278"/>
      <c r="AA2" s="278"/>
      <c r="AB2" s="278"/>
      <c r="AC2" s="278"/>
      <c r="AD2" s="278"/>
      <c r="AE2" s="278"/>
      <c r="AF2" s="278"/>
      <c r="AG2" s="278"/>
      <c r="AH2" s="278"/>
      <c r="AI2" s="278"/>
      <c r="AJ2" s="278"/>
      <c r="AK2" s="278"/>
      <c r="AL2" s="278"/>
      <c r="AM2" s="278"/>
      <c r="AN2" s="278"/>
      <c r="AO2" s="278"/>
    </row>
    <row r="3" spans="12:41" ht="14.25">
      <c r="L3" s="278"/>
      <c r="M3" s="278"/>
      <c r="N3" s="278"/>
      <c r="O3" s="278"/>
      <c r="P3" s="278"/>
      <c r="Q3" s="278" t="s">
        <v>20</v>
      </c>
      <c r="R3" s="278" t="s">
        <v>21</v>
      </c>
      <c r="S3" s="278" t="s">
        <v>22</v>
      </c>
      <c r="T3" s="278" t="s">
        <v>23</v>
      </c>
      <c r="U3" s="278" t="s">
        <v>24</v>
      </c>
      <c r="V3" s="278" t="s">
        <v>25</v>
      </c>
      <c r="W3" s="278" t="s">
        <v>26</v>
      </c>
      <c r="X3" s="278" t="s">
        <v>27</v>
      </c>
      <c r="Y3" s="278" t="s">
        <v>28</v>
      </c>
      <c r="Z3" s="278" t="s">
        <v>29</v>
      </c>
      <c r="AA3" s="278" t="s">
        <v>30</v>
      </c>
      <c r="AB3" s="278" t="s">
        <v>31</v>
      </c>
      <c r="AC3" s="278"/>
      <c r="AD3" s="278"/>
      <c r="AE3" s="278"/>
      <c r="AF3" s="278"/>
      <c r="AG3" s="278"/>
      <c r="AH3" s="278"/>
      <c r="AI3" s="278"/>
      <c r="AJ3" s="278"/>
      <c r="AK3" s="278"/>
      <c r="AL3" s="278"/>
      <c r="AM3" s="278"/>
      <c r="AN3" s="278"/>
      <c r="AO3" s="278"/>
    </row>
    <row r="4" spans="12:41" ht="14.25">
      <c r="L4" s="278"/>
      <c r="M4" s="278"/>
      <c r="N4" s="278"/>
      <c r="O4" s="278" t="s">
        <v>36</v>
      </c>
      <c r="P4" s="278">
        <v>2009</v>
      </c>
      <c r="Q4" s="279">
        <v>14.96895</v>
      </c>
      <c r="R4" s="279">
        <v>18.852096</v>
      </c>
      <c r="S4" s="279">
        <v>22.431362</v>
      </c>
      <c r="T4" s="279">
        <v>22.457754</v>
      </c>
      <c r="U4" s="279">
        <v>21.414444</v>
      </c>
      <c r="V4" s="279">
        <v>17.678349</v>
      </c>
      <c r="W4" s="279">
        <v>20.223638</v>
      </c>
      <c r="X4" s="279">
        <v>31.671548</v>
      </c>
      <c r="Y4" s="279">
        <v>25.104729</v>
      </c>
      <c r="Z4" s="279">
        <v>26.39087</v>
      </c>
      <c r="AA4" s="279">
        <v>32.376876</v>
      </c>
      <c r="AB4" s="279">
        <v>36.049037</v>
      </c>
      <c r="AC4" s="278"/>
      <c r="AD4" s="278"/>
      <c r="AE4" s="278"/>
      <c r="AF4" s="278"/>
      <c r="AG4" s="278"/>
      <c r="AH4" s="278"/>
      <c r="AI4" s="278"/>
      <c r="AJ4" s="278"/>
      <c r="AK4" s="278"/>
      <c r="AL4" s="278"/>
      <c r="AM4" s="278"/>
      <c r="AN4" s="278"/>
      <c r="AO4" s="278"/>
    </row>
    <row r="5" spans="12:41" ht="14.25">
      <c r="L5" s="278"/>
      <c r="M5" s="278"/>
      <c r="N5" s="278"/>
      <c r="O5" s="278" t="s">
        <v>36</v>
      </c>
      <c r="P5" s="278">
        <v>2010</v>
      </c>
      <c r="Q5" s="279">
        <v>25.67394</v>
      </c>
      <c r="R5" s="279">
        <v>38.562138</v>
      </c>
      <c r="S5" s="279">
        <v>28.312339</v>
      </c>
      <c r="T5" s="279">
        <v>28.687036</v>
      </c>
      <c r="U5" s="279">
        <v>22.163762</v>
      </c>
      <c r="V5" s="279">
        <v>15.685329</v>
      </c>
      <c r="W5" s="279">
        <v>17.30459</v>
      </c>
      <c r="X5" s="279">
        <v>20.033513</v>
      </c>
      <c r="Y5" s="279">
        <v>21.60666</v>
      </c>
      <c r="Z5" s="279">
        <v>24.549099</v>
      </c>
      <c r="AA5" s="279">
        <v>21.493321</v>
      </c>
      <c r="AB5" s="279">
        <v>26.852728</v>
      </c>
      <c r="AC5" s="278"/>
      <c r="AD5" s="278"/>
      <c r="AE5" s="278"/>
      <c r="AF5" s="278"/>
      <c r="AG5" s="278"/>
      <c r="AH5" s="278"/>
      <c r="AI5" s="278"/>
      <c r="AJ5" s="278"/>
      <c r="AK5" s="278"/>
      <c r="AL5" s="278"/>
      <c r="AM5" s="278"/>
      <c r="AN5" s="278"/>
      <c r="AO5" s="278"/>
    </row>
    <row r="6" spans="12:41" ht="14.25">
      <c r="L6" s="278"/>
      <c r="M6" s="278"/>
      <c r="N6" s="278"/>
      <c r="O6" s="278" t="s">
        <v>36</v>
      </c>
      <c r="P6" s="278">
        <v>2011</v>
      </c>
      <c r="Q6" s="279">
        <v>15.910937</v>
      </c>
      <c r="R6" s="279">
        <v>16.168987</v>
      </c>
      <c r="S6" s="279">
        <v>16.314374</v>
      </c>
      <c r="T6" s="279">
        <v>10.845896</v>
      </c>
      <c r="U6" s="279">
        <v>12.835717</v>
      </c>
      <c r="V6" s="279">
        <v>12.552058</v>
      </c>
      <c r="W6" s="279">
        <v>12.015444</v>
      </c>
      <c r="X6" s="279">
        <v>20.755624</v>
      </c>
      <c r="Y6" s="279">
        <v>19.939882</v>
      </c>
      <c r="Z6" s="279">
        <v>23.160742</v>
      </c>
      <c r="AA6" s="279">
        <v>21.4892</v>
      </c>
      <c r="AB6" s="279">
        <v>28.1659</v>
      </c>
      <c r="AC6" s="279">
        <f>SUM(Q6:AB6)</f>
        <v>210.154761</v>
      </c>
      <c r="AD6" s="278"/>
      <c r="AE6" s="278"/>
      <c r="AF6" s="278"/>
      <c r="AG6" s="278"/>
      <c r="AH6" s="278"/>
      <c r="AI6" s="278"/>
      <c r="AJ6" s="278"/>
      <c r="AK6" s="278"/>
      <c r="AL6" s="278"/>
      <c r="AM6" s="278"/>
      <c r="AN6" s="278"/>
      <c r="AO6" s="278"/>
    </row>
    <row r="7" spans="12:41" ht="14.25">
      <c r="L7" s="278"/>
      <c r="M7" s="278"/>
      <c r="N7" s="278"/>
      <c r="O7" s="278" t="s">
        <v>36</v>
      </c>
      <c r="P7" s="278">
        <v>2012</v>
      </c>
      <c r="Q7" s="279">
        <v>27.922406</v>
      </c>
      <c r="R7" s="279">
        <v>22.511683</v>
      </c>
      <c r="S7" s="279">
        <v>23.087792</v>
      </c>
      <c r="T7" s="279">
        <v>22.876887</v>
      </c>
      <c r="U7" s="279">
        <v>16.567141</v>
      </c>
      <c r="V7" s="279">
        <v>17.291431</v>
      </c>
      <c r="W7" s="279">
        <v>14.09379</v>
      </c>
      <c r="X7" s="279">
        <v>15.041493</v>
      </c>
      <c r="Y7" s="279"/>
      <c r="Z7" s="279"/>
      <c r="AA7" s="279"/>
      <c r="AB7" s="279"/>
      <c r="AC7" s="279"/>
      <c r="AD7" s="278"/>
      <c r="AE7" s="278"/>
      <c r="AF7" s="278"/>
      <c r="AG7" s="278"/>
      <c r="AH7" s="278"/>
      <c r="AI7" s="278"/>
      <c r="AJ7" s="278"/>
      <c r="AK7" s="278"/>
      <c r="AL7" s="278"/>
      <c r="AM7" s="278"/>
      <c r="AN7" s="278"/>
      <c r="AO7" s="278"/>
    </row>
    <row r="8" spans="12:41" ht="14.25">
      <c r="L8" s="278"/>
      <c r="M8" s="278"/>
      <c r="N8" s="278"/>
      <c r="O8" s="278" t="s">
        <v>37</v>
      </c>
      <c r="P8" s="278">
        <v>2009</v>
      </c>
      <c r="Q8" s="279">
        <v>13.384342</v>
      </c>
      <c r="R8" s="279">
        <v>15.678588</v>
      </c>
      <c r="S8" s="279">
        <v>17.378714</v>
      </c>
      <c r="T8" s="279">
        <v>17.205691</v>
      </c>
      <c r="U8" s="279">
        <v>16.917663</v>
      </c>
      <c r="V8" s="279">
        <v>14.418303</v>
      </c>
      <c r="W8" s="279">
        <v>14.931202</v>
      </c>
      <c r="X8" s="279">
        <v>22.416735</v>
      </c>
      <c r="Y8" s="279">
        <v>17.247929</v>
      </c>
      <c r="Z8" s="279">
        <v>17.541607</v>
      </c>
      <c r="AA8" s="279">
        <v>21.964699</v>
      </c>
      <c r="AB8" s="279">
        <v>22.12552</v>
      </c>
      <c r="AC8" s="278"/>
      <c r="AD8" s="278"/>
      <c r="AE8" s="278"/>
      <c r="AF8" s="278"/>
      <c r="AG8" s="278"/>
      <c r="AH8" s="278"/>
      <c r="AI8" s="278"/>
      <c r="AJ8" s="278"/>
      <c r="AK8" s="278"/>
      <c r="AL8" s="278"/>
      <c r="AM8" s="278"/>
      <c r="AN8" s="278"/>
      <c r="AO8" s="278"/>
    </row>
    <row r="9" spans="12:41" ht="14.25">
      <c r="L9" s="278"/>
      <c r="M9" s="278"/>
      <c r="N9" s="278"/>
      <c r="O9" s="278" t="s">
        <v>37</v>
      </c>
      <c r="P9" s="278">
        <v>2010</v>
      </c>
      <c r="Q9" s="279">
        <v>17.28542</v>
      </c>
      <c r="R9" s="279">
        <v>27.124827</v>
      </c>
      <c r="S9" s="279">
        <v>20.128148</v>
      </c>
      <c r="T9" s="279">
        <v>20.906231</v>
      </c>
      <c r="U9" s="279">
        <v>19.349125</v>
      </c>
      <c r="V9" s="279">
        <v>14.827993</v>
      </c>
      <c r="W9" s="279">
        <v>15.793384</v>
      </c>
      <c r="X9" s="279">
        <v>18.296516</v>
      </c>
      <c r="Y9" s="279">
        <v>19.218446</v>
      </c>
      <c r="Z9" s="279">
        <v>22.559501</v>
      </c>
      <c r="AA9" s="279">
        <v>20.188305</v>
      </c>
      <c r="AB9" s="279">
        <v>27.577481</v>
      </c>
      <c r="AC9" s="278"/>
      <c r="AD9" s="278"/>
      <c r="AE9" s="278"/>
      <c r="AF9" s="278"/>
      <c r="AG9" s="278"/>
      <c r="AH9" s="278"/>
      <c r="AI9" s="278"/>
      <c r="AJ9" s="278"/>
      <c r="AK9" s="278"/>
      <c r="AL9" s="278"/>
      <c r="AM9" s="278"/>
      <c r="AN9" s="278"/>
      <c r="AO9" s="278"/>
    </row>
    <row r="10" spans="12:41" ht="14.25">
      <c r="L10" s="278"/>
      <c r="M10" s="278"/>
      <c r="N10" s="278"/>
      <c r="O10" s="278" t="s">
        <v>37</v>
      </c>
      <c r="P10" s="278">
        <v>2011</v>
      </c>
      <c r="Q10" s="279">
        <v>15.71898</v>
      </c>
      <c r="R10" s="279">
        <v>15.385627</v>
      </c>
      <c r="S10" s="279">
        <v>18.298686</v>
      </c>
      <c r="T10" s="279">
        <v>13.754424</v>
      </c>
      <c r="U10" s="279">
        <v>16.755897</v>
      </c>
      <c r="V10" s="279">
        <v>16.371628</v>
      </c>
      <c r="W10" s="279">
        <v>15.090611</v>
      </c>
      <c r="X10" s="279">
        <v>25.247621</v>
      </c>
      <c r="Y10" s="279">
        <v>22.260161</v>
      </c>
      <c r="Z10" s="279">
        <v>27.14351</v>
      </c>
      <c r="AA10" s="279">
        <v>25.8135</v>
      </c>
      <c r="AB10" s="279">
        <v>33.401199999999996</v>
      </c>
      <c r="AC10" s="279">
        <f>SUM(Q10:AB10)</f>
        <v>245.241845</v>
      </c>
      <c r="AD10" s="278"/>
      <c r="AE10" s="278"/>
      <c r="AF10" s="278"/>
      <c r="AG10" s="278"/>
      <c r="AH10" s="278"/>
      <c r="AI10" s="278"/>
      <c r="AJ10" s="278"/>
      <c r="AK10" s="278"/>
      <c r="AL10" s="278"/>
      <c r="AM10" s="278"/>
      <c r="AN10" s="278"/>
      <c r="AO10" s="278"/>
    </row>
    <row r="11" spans="12:41" ht="14.25">
      <c r="L11" s="278"/>
      <c r="M11" s="278"/>
      <c r="N11" s="278"/>
      <c r="O11" s="278" t="s">
        <v>37</v>
      </c>
      <c r="P11" s="278">
        <v>2012</v>
      </c>
      <c r="Q11" s="279">
        <v>35.230023</v>
      </c>
      <c r="R11" s="279">
        <v>25.563029</v>
      </c>
      <c r="S11" s="279">
        <v>26.971621</v>
      </c>
      <c r="T11" s="279">
        <v>27.916299</v>
      </c>
      <c r="U11" s="279">
        <v>21.710452</v>
      </c>
      <c r="V11" s="279">
        <v>22.168013</v>
      </c>
      <c r="W11" s="279">
        <v>18.036404</v>
      </c>
      <c r="X11" s="279">
        <v>18.46122</v>
      </c>
      <c r="Y11" s="279"/>
      <c r="Z11" s="279"/>
      <c r="AA11" s="279"/>
      <c r="AB11" s="279"/>
      <c r="AC11" s="279"/>
      <c r="AD11" s="278"/>
      <c r="AE11" s="278"/>
      <c r="AF11" s="278"/>
      <c r="AG11" s="278"/>
      <c r="AH11" s="278"/>
      <c r="AI11" s="278"/>
      <c r="AJ11" s="278"/>
      <c r="AK11" s="278"/>
      <c r="AL11" s="278"/>
      <c r="AM11" s="278"/>
      <c r="AN11" s="278"/>
      <c r="AO11" s="278"/>
    </row>
    <row r="12" spans="12:41" ht="14.25">
      <c r="L12" s="278"/>
      <c r="M12" s="278"/>
      <c r="N12" s="278"/>
      <c r="O12" s="278"/>
      <c r="P12" s="278"/>
      <c r="Q12" s="279"/>
      <c r="R12" s="279"/>
      <c r="S12" s="279"/>
      <c r="T12" s="279"/>
      <c r="U12" s="279"/>
      <c r="V12" s="280"/>
      <c r="W12" s="279"/>
      <c r="X12" s="279"/>
      <c r="Y12" s="279"/>
      <c r="Z12" s="279"/>
      <c r="AA12" s="279"/>
      <c r="AB12" s="279"/>
      <c r="AC12" s="278"/>
      <c r="AD12" s="278"/>
      <c r="AE12" s="278"/>
      <c r="AF12" s="278"/>
      <c r="AG12" s="278"/>
      <c r="AH12" s="278"/>
      <c r="AI12" s="278"/>
      <c r="AJ12" s="278"/>
      <c r="AK12" s="278"/>
      <c r="AL12" s="278"/>
      <c r="AM12" s="278"/>
      <c r="AN12" s="278"/>
      <c r="AO12" s="278"/>
    </row>
    <row r="13" spans="12:41" ht="14.25">
      <c r="L13" s="278"/>
      <c r="M13" s="278"/>
      <c r="N13" s="278"/>
      <c r="O13" s="278"/>
      <c r="P13" s="278"/>
      <c r="Q13" s="278" t="s">
        <v>34</v>
      </c>
      <c r="R13" s="278"/>
      <c r="S13" s="278"/>
      <c r="T13" s="278"/>
      <c r="U13" s="278"/>
      <c r="V13" s="281"/>
      <c r="W13" s="278"/>
      <c r="X13" s="278"/>
      <c r="Y13" s="278"/>
      <c r="Z13" s="278"/>
      <c r="AA13" s="278"/>
      <c r="AB13" s="278"/>
      <c r="AC13" s="278"/>
      <c r="AD13" s="278"/>
      <c r="AE13" s="278"/>
      <c r="AF13" s="278"/>
      <c r="AG13" s="278"/>
      <c r="AH13" s="278"/>
      <c r="AI13" s="278"/>
      <c r="AJ13" s="278"/>
      <c r="AK13" s="278"/>
      <c r="AL13" s="278"/>
      <c r="AM13" s="278"/>
      <c r="AN13" s="278"/>
      <c r="AO13" s="278"/>
    </row>
    <row r="14" spans="12:41" ht="14.25">
      <c r="L14" s="278"/>
      <c r="M14" s="278"/>
      <c r="N14" s="278"/>
      <c r="O14" s="278"/>
      <c r="P14" s="278"/>
      <c r="Q14" s="278" t="s">
        <v>14</v>
      </c>
      <c r="R14" s="278"/>
      <c r="S14" s="278"/>
      <c r="T14" s="278"/>
      <c r="U14" s="278"/>
      <c r="V14" s="278"/>
      <c r="W14" s="278"/>
      <c r="X14" s="278"/>
      <c r="Y14" s="278"/>
      <c r="Z14" s="278"/>
      <c r="AA14" s="278"/>
      <c r="AB14" s="278"/>
      <c r="AC14" s="278"/>
      <c r="AD14" s="278"/>
      <c r="AE14" s="278"/>
      <c r="AF14" s="278"/>
      <c r="AG14" s="278"/>
      <c r="AH14" s="278"/>
      <c r="AI14" s="278"/>
      <c r="AJ14" s="278"/>
      <c r="AK14" s="278"/>
      <c r="AL14" s="278"/>
      <c r="AM14" s="278"/>
      <c r="AN14" s="278"/>
      <c r="AO14" s="278"/>
    </row>
    <row r="15" spans="12:41" ht="14.25">
      <c r="L15" s="278"/>
      <c r="M15" s="278"/>
      <c r="N15" s="278"/>
      <c r="O15" s="278"/>
      <c r="P15" s="278"/>
      <c r="Q15" s="278" t="s">
        <v>20</v>
      </c>
      <c r="R15" s="278" t="s">
        <v>21</v>
      </c>
      <c r="S15" s="278" t="s">
        <v>22</v>
      </c>
      <c r="T15" s="278" t="s">
        <v>23</v>
      </c>
      <c r="U15" s="278" t="s">
        <v>24</v>
      </c>
      <c r="V15" s="278" t="s">
        <v>25</v>
      </c>
      <c r="W15" s="278" t="s">
        <v>26</v>
      </c>
      <c r="X15" s="278" t="s">
        <v>27</v>
      </c>
      <c r="Y15" s="278" t="s">
        <v>28</v>
      </c>
      <c r="Z15" s="278" t="s">
        <v>29</v>
      </c>
      <c r="AA15" s="278" t="s">
        <v>30</v>
      </c>
      <c r="AB15" s="278" t="s">
        <v>31</v>
      </c>
      <c r="AC15" s="278"/>
      <c r="AD15" s="278"/>
      <c r="AE15" s="278"/>
      <c r="AF15" s="278"/>
      <c r="AG15" s="278"/>
      <c r="AH15" s="278"/>
      <c r="AI15" s="278"/>
      <c r="AJ15" s="278"/>
      <c r="AK15" s="278"/>
      <c r="AL15" s="278"/>
      <c r="AM15" s="278"/>
      <c r="AN15" s="278"/>
      <c r="AO15" s="278"/>
    </row>
    <row r="16" spans="12:41" ht="14.25">
      <c r="L16" s="278"/>
      <c r="M16" s="278"/>
      <c r="N16" s="278"/>
      <c r="O16" s="278"/>
      <c r="P16" s="278">
        <v>2009</v>
      </c>
      <c r="Q16" s="280">
        <v>0.8941403371645974</v>
      </c>
      <c r="R16" s="280">
        <v>0.8316628559498106</v>
      </c>
      <c r="S16" s="280">
        <v>0.7747507262376666</v>
      </c>
      <c r="T16" s="280">
        <v>0.766135874495731</v>
      </c>
      <c r="U16" s="280">
        <v>0.7900117789656366</v>
      </c>
      <c r="V16" s="280">
        <v>0.8155910373757187</v>
      </c>
      <c r="W16" s="280">
        <v>0.7383044534321669</v>
      </c>
      <c r="X16" s="280">
        <v>0.7077877911114416</v>
      </c>
      <c r="Y16" s="280">
        <v>0.6870390435204459</v>
      </c>
      <c r="Z16" s="280">
        <v>0.6646846807248112</v>
      </c>
      <c r="AA16" s="280">
        <v>0.6784069902235162</v>
      </c>
      <c r="AB16" s="280">
        <v>0.6137617490309104</v>
      </c>
      <c r="AC16" s="278"/>
      <c r="AD16" s="278"/>
      <c r="AE16" s="278"/>
      <c r="AF16" s="278"/>
      <c r="AG16" s="278"/>
      <c r="AH16" s="278"/>
      <c r="AI16" s="278"/>
      <c r="AJ16" s="278"/>
      <c r="AK16" s="278"/>
      <c r="AL16" s="278"/>
      <c r="AM16" s="278"/>
      <c r="AN16" s="278"/>
      <c r="AO16" s="278"/>
    </row>
    <row r="17" spans="12:41" s="86" customFormat="1" ht="14.25">
      <c r="L17" s="278"/>
      <c r="M17" s="278"/>
      <c r="N17" s="278"/>
      <c r="O17" s="278"/>
      <c r="P17" s="278">
        <v>2010</v>
      </c>
      <c r="Q17" s="280">
        <v>0.6732671339108839</v>
      </c>
      <c r="R17" s="280">
        <v>0.7034056825376228</v>
      </c>
      <c r="S17" s="280">
        <v>0.7109320074190973</v>
      </c>
      <c r="T17" s="280">
        <v>0.728769294952605</v>
      </c>
      <c r="U17" s="280">
        <v>0.8730072539129414</v>
      </c>
      <c r="V17" s="280">
        <v>0.9453415353927227</v>
      </c>
      <c r="W17" s="280">
        <v>0.9126702221780463</v>
      </c>
      <c r="X17" s="280">
        <v>0.9132954365018258</v>
      </c>
      <c r="Y17" s="280">
        <v>0.8894686175466268</v>
      </c>
      <c r="Z17" s="280">
        <v>0.9189543371836173</v>
      </c>
      <c r="AA17" s="280">
        <v>0.9392827195015604</v>
      </c>
      <c r="AB17" s="280">
        <v>1.0269899207261177</v>
      </c>
      <c r="AC17" s="278"/>
      <c r="AD17" s="279"/>
      <c r="AE17" s="279"/>
      <c r="AF17" s="279"/>
      <c r="AG17" s="279"/>
      <c r="AH17" s="278"/>
      <c r="AI17" s="278"/>
      <c r="AJ17" s="278"/>
      <c r="AK17" s="278"/>
      <c r="AL17" s="278"/>
      <c r="AM17" s="278"/>
      <c r="AN17" s="278"/>
      <c r="AO17" s="278"/>
    </row>
    <row r="18" spans="12:41" ht="14.25">
      <c r="L18" s="278"/>
      <c r="M18" s="278"/>
      <c r="N18" s="278"/>
      <c r="O18" s="278"/>
      <c r="P18" s="278">
        <v>2011</v>
      </c>
      <c r="Q18" s="280">
        <v>0.987935531389509</v>
      </c>
      <c r="R18" s="280">
        <v>0.9515516958483545</v>
      </c>
      <c r="S18" s="280">
        <v>1.1216296745434424</v>
      </c>
      <c r="T18" s="280">
        <v>1.2681685312121747</v>
      </c>
      <c r="U18" s="280">
        <v>1.3054118441533107</v>
      </c>
      <c r="V18" s="280">
        <v>1.304298307098326</v>
      </c>
      <c r="W18" s="280">
        <v>1.2559345289279364</v>
      </c>
      <c r="X18" s="280">
        <v>1.216423124643229</v>
      </c>
      <c r="Y18" s="280">
        <v>1.1163637277291811</v>
      </c>
      <c r="Z18" s="280">
        <v>1.1719620209058932</v>
      </c>
      <c r="AA18" s="280">
        <v>1.2012313161960426</v>
      </c>
      <c r="AB18" s="280">
        <v>1.185873698337351</v>
      </c>
      <c r="AC18" s="278"/>
      <c r="AD18" s="278"/>
      <c r="AE18" s="278"/>
      <c r="AF18" s="278"/>
      <c r="AG18" s="278"/>
      <c r="AH18" s="278"/>
      <c r="AI18" s="278"/>
      <c r="AJ18" s="278"/>
      <c r="AK18" s="278"/>
      <c r="AL18" s="278"/>
      <c r="AM18" s="278"/>
      <c r="AN18" s="278"/>
      <c r="AO18" s="278"/>
    </row>
    <row r="19" spans="12:41" ht="14.25">
      <c r="L19" s="278"/>
      <c r="M19" s="278"/>
      <c r="N19" s="278"/>
      <c r="O19" s="278"/>
      <c r="P19" s="278">
        <v>2012</v>
      </c>
      <c r="Q19" s="280">
        <v>1.261711580298632</v>
      </c>
      <c r="R19" s="280">
        <v>1.1355449967912217</v>
      </c>
      <c r="S19" s="280">
        <v>1.168220027276753</v>
      </c>
      <c r="T19" s="280">
        <v>1.220283992310667</v>
      </c>
      <c r="U19" s="280">
        <v>1.3104525397592741</v>
      </c>
      <c r="V19" s="280">
        <v>1.2820230436682771</v>
      </c>
      <c r="W19" s="280">
        <v>1.2797412193597322</v>
      </c>
      <c r="X19" s="280">
        <v>1.2273528964179288</v>
      </c>
      <c r="Y19" s="280"/>
      <c r="Z19" s="280"/>
      <c r="AA19" s="280"/>
      <c r="AB19" s="280"/>
      <c r="AC19" s="279"/>
      <c r="AD19" s="278"/>
      <c r="AE19" s="278"/>
      <c r="AF19" s="278"/>
      <c r="AG19" s="278"/>
      <c r="AH19" s="278"/>
      <c r="AI19" s="278"/>
      <c r="AJ19" s="278"/>
      <c r="AK19" s="278"/>
      <c r="AL19" s="278"/>
      <c r="AM19" s="278"/>
      <c r="AN19" s="278"/>
      <c r="AO19" s="278"/>
    </row>
    <row r="20" spans="12:41" ht="14.25">
      <c r="L20" s="278"/>
      <c r="M20" s="278"/>
      <c r="N20" s="278"/>
      <c r="O20" s="278"/>
      <c r="P20" s="278"/>
      <c r="Q20" s="278"/>
      <c r="R20" s="278"/>
      <c r="S20" s="278"/>
      <c r="T20" s="278"/>
      <c r="U20" s="278"/>
      <c r="V20" s="278"/>
      <c r="W20" s="278"/>
      <c r="X20" s="278"/>
      <c r="Y20" s="278"/>
      <c r="Z20" s="278"/>
      <c r="AA20" s="278"/>
      <c r="AB20" s="278"/>
      <c r="AC20" s="278"/>
      <c r="AD20" s="278"/>
      <c r="AE20" s="278"/>
      <c r="AF20" s="278"/>
      <c r="AG20" s="278"/>
      <c r="AH20" s="278"/>
      <c r="AI20" s="278"/>
      <c r="AJ20" s="278"/>
      <c r="AK20" s="278"/>
      <c r="AL20" s="278"/>
      <c r="AM20" s="278"/>
      <c r="AN20" s="278"/>
      <c r="AO20" s="278"/>
    </row>
    <row r="21" spans="12:41" ht="14.25">
      <c r="L21" s="278"/>
      <c r="M21" s="278"/>
      <c r="N21" s="278"/>
      <c r="O21" s="278"/>
      <c r="P21" s="278"/>
      <c r="Q21" s="278" t="s">
        <v>14</v>
      </c>
      <c r="R21" s="278"/>
      <c r="S21" s="278"/>
      <c r="T21" s="278"/>
      <c r="U21" s="278"/>
      <c r="V21" s="278"/>
      <c r="W21" s="278"/>
      <c r="X21" s="278"/>
      <c r="Y21" s="278"/>
      <c r="Z21" s="278"/>
      <c r="AA21" s="278"/>
      <c r="AB21" s="278"/>
      <c r="AC21" s="278"/>
      <c r="AD21" s="278"/>
      <c r="AE21" s="278"/>
      <c r="AF21" s="278"/>
      <c r="AG21" s="278"/>
      <c r="AH21" s="278"/>
      <c r="AI21" s="278"/>
      <c r="AJ21" s="278"/>
      <c r="AK21" s="278"/>
      <c r="AL21" s="278"/>
      <c r="AM21" s="278"/>
      <c r="AN21" s="278"/>
      <c r="AO21" s="278"/>
    </row>
    <row r="22" spans="12:41" ht="14.25">
      <c r="L22" s="278"/>
      <c r="M22" s="278"/>
      <c r="N22" s="278"/>
      <c r="O22" s="278"/>
      <c r="P22" s="278"/>
      <c r="Q22" s="278" t="s">
        <v>20</v>
      </c>
      <c r="R22" s="278" t="s">
        <v>21</v>
      </c>
      <c r="S22" s="278" t="s">
        <v>22</v>
      </c>
      <c r="T22" s="278" t="s">
        <v>23</v>
      </c>
      <c r="U22" s="278" t="s">
        <v>24</v>
      </c>
      <c r="V22" s="278" t="s">
        <v>25</v>
      </c>
      <c r="W22" s="278" t="s">
        <v>26</v>
      </c>
      <c r="X22" s="278" t="s">
        <v>27</v>
      </c>
      <c r="Y22" s="278" t="s">
        <v>28</v>
      </c>
      <c r="Z22" s="278" t="s">
        <v>29</v>
      </c>
      <c r="AA22" s="278" t="s">
        <v>30</v>
      </c>
      <c r="AB22" s="278" t="s">
        <v>31</v>
      </c>
      <c r="AC22" s="278"/>
      <c r="AD22" s="278"/>
      <c r="AE22" s="278"/>
      <c r="AF22" s="278"/>
      <c r="AG22" s="278"/>
      <c r="AH22" s="278"/>
      <c r="AI22" s="278"/>
      <c r="AJ22" s="278"/>
      <c r="AK22" s="278"/>
      <c r="AL22" s="278"/>
      <c r="AM22" s="278"/>
      <c r="AN22" s="278"/>
      <c r="AO22" s="278"/>
    </row>
    <row r="23" spans="12:41" ht="14.25">
      <c r="L23" s="278"/>
      <c r="M23" s="278"/>
      <c r="N23" s="278"/>
      <c r="O23" s="278"/>
      <c r="P23" s="278">
        <v>2009</v>
      </c>
      <c r="Q23" s="281">
        <v>557.0583714569158</v>
      </c>
      <c r="R23" s="281">
        <v>503.98769070558524</v>
      </c>
      <c r="S23" s="281">
        <v>459.37294810809965</v>
      </c>
      <c r="T23" s="281">
        <v>446.7951192884203</v>
      </c>
      <c r="U23" s="281">
        <v>446.92546359643995</v>
      </c>
      <c r="V23" s="281">
        <v>451.08709095176255</v>
      </c>
      <c r="W23" s="281">
        <v>398.9944927238116</v>
      </c>
      <c r="X23" s="281">
        <v>387.0749872030252</v>
      </c>
      <c r="Y23" s="281">
        <v>377.23252762577124</v>
      </c>
      <c r="Z23" s="281">
        <v>362.80483928002377</v>
      </c>
      <c r="AA23" s="281">
        <v>344.48150149569705</v>
      </c>
      <c r="AB23" s="281">
        <v>307.77082905155004</v>
      </c>
      <c r="AC23" s="278"/>
      <c r="AD23" s="278"/>
      <c r="AE23" s="278"/>
      <c r="AF23" s="278"/>
      <c r="AG23" s="278"/>
      <c r="AH23" s="278"/>
      <c r="AI23" s="278"/>
      <c r="AJ23" s="278"/>
      <c r="AK23" s="278"/>
      <c r="AL23" s="278"/>
      <c r="AM23" s="278"/>
      <c r="AN23" s="278"/>
      <c r="AO23" s="278"/>
    </row>
    <row r="24" spans="12:41" ht="14.25">
      <c r="L24" s="278"/>
      <c r="M24" s="278"/>
      <c r="N24" s="278"/>
      <c r="O24" s="278"/>
      <c r="P24" s="278">
        <v>2010</v>
      </c>
      <c r="Q24" s="281">
        <v>337.07792326382315</v>
      </c>
      <c r="R24" s="281">
        <v>374.6057302922364</v>
      </c>
      <c r="S24" s="281">
        <v>371.93118900137495</v>
      </c>
      <c r="T24" s="281">
        <v>379.41187033822524</v>
      </c>
      <c r="U24" s="281">
        <v>465.4961978589195</v>
      </c>
      <c r="V24" s="281">
        <v>507.3364417992125</v>
      </c>
      <c r="W24" s="281">
        <v>485.2850105365108</v>
      </c>
      <c r="X24" s="281">
        <v>465.1596317191099</v>
      </c>
      <c r="Y24" s="281">
        <v>439.33523426480537</v>
      </c>
      <c r="Z24" s="281">
        <v>444.8106573703581</v>
      </c>
      <c r="AA24" s="281">
        <v>453.0348412699926</v>
      </c>
      <c r="AB24" s="281">
        <v>487.59427456234613</v>
      </c>
      <c r="AC24" s="278"/>
      <c r="AD24" s="278"/>
      <c r="AE24" s="278"/>
      <c r="AF24" s="278"/>
      <c r="AG24" s="278"/>
      <c r="AH24" s="278"/>
      <c r="AI24" s="278"/>
      <c r="AJ24" s="278"/>
      <c r="AK24" s="278"/>
      <c r="AL24" s="278"/>
      <c r="AM24" s="278"/>
      <c r="AN24" s="278"/>
      <c r="AO24" s="278"/>
    </row>
    <row r="25" spans="12:41" ht="14.25">
      <c r="L25" s="278"/>
      <c r="M25" s="278"/>
      <c r="N25" s="278"/>
      <c r="O25" s="278"/>
      <c r="P25" s="278">
        <v>2011</v>
      </c>
      <c r="Q25" s="281">
        <v>483.5351664832813</v>
      </c>
      <c r="R25" s="281">
        <v>452.6436261981038</v>
      </c>
      <c r="S25" s="281">
        <v>537.9896733947621</v>
      </c>
      <c r="T25" s="281">
        <v>597.7131921309222</v>
      </c>
      <c r="U25" s="281">
        <v>610.580281865828</v>
      </c>
      <c r="V25" s="281">
        <v>612.2506683350252</v>
      </c>
      <c r="W25" s="281">
        <v>581.4223308218989</v>
      </c>
      <c r="X25" s="281">
        <v>567.8141503522129</v>
      </c>
      <c r="Y25" s="281">
        <v>539.9739714653276</v>
      </c>
      <c r="Z25" s="282">
        <v>599.7398445783817</v>
      </c>
      <c r="AA25" s="281">
        <v>610.7540504067159</v>
      </c>
      <c r="AB25" s="281">
        <v>613.2983005691277</v>
      </c>
      <c r="AC25" s="278"/>
      <c r="AD25" s="278"/>
      <c r="AE25" s="278"/>
      <c r="AF25" s="278"/>
      <c r="AG25" s="278"/>
      <c r="AH25" s="278"/>
      <c r="AI25" s="278"/>
      <c r="AJ25" s="278"/>
      <c r="AK25" s="278"/>
      <c r="AL25" s="278"/>
      <c r="AM25" s="278"/>
      <c r="AN25" s="278"/>
      <c r="AO25" s="278"/>
    </row>
    <row r="26" spans="12:41" ht="14.25">
      <c r="L26" s="278"/>
      <c r="M26" s="278"/>
      <c r="N26" s="278"/>
      <c r="O26" s="278"/>
      <c r="P26" s="278">
        <v>2012</v>
      </c>
      <c r="Q26" s="281">
        <v>632.5464836669162</v>
      </c>
      <c r="R26" s="281">
        <v>546.7535605050053</v>
      </c>
      <c r="S26" s="281">
        <v>567.0540012401358</v>
      </c>
      <c r="T26" s="281">
        <v>593.0580202629842</v>
      </c>
      <c r="U26" s="281">
        <v>651.4128529889375</v>
      </c>
      <c r="V26" s="281">
        <v>648.229311569991</v>
      </c>
      <c r="W26" s="281">
        <v>629.543098039633</v>
      </c>
      <c r="X26" s="281">
        <v>590.3444696480595</v>
      </c>
      <c r="Y26" s="281"/>
      <c r="Z26" s="281"/>
      <c r="AA26" s="281"/>
      <c r="AB26" s="281"/>
      <c r="AC26" s="278"/>
      <c r="AD26" s="278"/>
      <c r="AE26" s="278"/>
      <c r="AF26" s="278"/>
      <c r="AG26" s="278"/>
      <c r="AH26" s="278"/>
      <c r="AI26" s="278"/>
      <c r="AJ26" s="278"/>
      <c r="AK26" s="278"/>
      <c r="AL26" s="278"/>
      <c r="AM26" s="278"/>
      <c r="AN26" s="278"/>
      <c r="AO26" s="278"/>
    </row>
    <row r="27" spans="12:41" ht="14.25">
      <c r="L27" s="278"/>
      <c r="M27" s="278"/>
      <c r="N27" s="278"/>
      <c r="O27" s="278"/>
      <c r="P27" s="278"/>
      <c r="Q27" s="281"/>
      <c r="R27" s="281"/>
      <c r="S27" s="281"/>
      <c r="T27" s="281"/>
      <c r="U27" s="279"/>
      <c r="V27" s="279"/>
      <c r="W27" s="279"/>
      <c r="X27" s="279"/>
      <c r="Y27" s="279"/>
      <c r="Z27" s="279"/>
      <c r="AA27" s="279"/>
      <c r="AB27" s="279"/>
      <c r="AC27" s="278"/>
      <c r="AD27" s="278"/>
      <c r="AE27" s="278"/>
      <c r="AF27" s="278"/>
      <c r="AG27" s="278"/>
      <c r="AH27" s="278"/>
      <c r="AI27" s="278"/>
      <c r="AJ27" s="278"/>
      <c r="AK27" s="278"/>
      <c r="AL27" s="278"/>
      <c r="AM27" s="278"/>
      <c r="AN27" s="278"/>
      <c r="AO27" s="278"/>
    </row>
    <row r="28" spans="12:41" ht="14.25">
      <c r="L28" s="278"/>
      <c r="M28" s="278"/>
      <c r="N28" s="278"/>
      <c r="O28" s="278"/>
      <c r="P28" s="278"/>
      <c r="Q28" s="279"/>
      <c r="R28" s="279"/>
      <c r="S28" s="279"/>
      <c r="T28" s="279"/>
      <c r="U28" s="279"/>
      <c r="V28" s="279"/>
      <c r="W28" s="279"/>
      <c r="X28" s="279"/>
      <c r="Y28" s="279"/>
      <c r="Z28" s="279"/>
      <c r="AA28" s="279"/>
      <c r="AB28" s="279"/>
      <c r="AC28" s="278"/>
      <c r="AD28" s="278"/>
      <c r="AE28" s="278"/>
      <c r="AF28" s="278"/>
      <c r="AG28" s="278"/>
      <c r="AH28" s="278"/>
      <c r="AI28" s="278"/>
      <c r="AJ28" s="278"/>
      <c r="AK28" s="278"/>
      <c r="AL28" s="278"/>
      <c r="AM28" s="278"/>
      <c r="AN28" s="278"/>
      <c r="AO28" s="278"/>
    </row>
    <row r="29" spans="12:41" ht="14.25">
      <c r="L29" s="278"/>
      <c r="M29" s="278"/>
      <c r="N29" s="278"/>
      <c r="O29" s="278"/>
      <c r="P29" s="278"/>
      <c r="Q29" s="283"/>
      <c r="R29" s="283"/>
      <c r="S29" s="283"/>
      <c r="T29" s="283"/>
      <c r="U29" s="283"/>
      <c r="V29" s="283"/>
      <c r="W29" s="283"/>
      <c r="X29" s="283"/>
      <c r="Y29" s="283"/>
      <c r="Z29" s="283"/>
      <c r="AA29" s="283"/>
      <c r="AB29" s="283"/>
      <c r="AC29" s="278"/>
      <c r="AD29" s="278"/>
      <c r="AE29" s="278"/>
      <c r="AF29" s="278"/>
      <c r="AG29" s="278"/>
      <c r="AH29" s="278"/>
      <c r="AI29" s="278"/>
      <c r="AJ29" s="278"/>
      <c r="AK29" s="278"/>
      <c r="AL29" s="278"/>
      <c r="AM29" s="278"/>
      <c r="AN29" s="278"/>
      <c r="AO29" s="278"/>
    </row>
    <row r="30" spans="12:41" ht="14.25">
      <c r="L30" s="278"/>
      <c r="M30" s="278"/>
      <c r="N30" s="278"/>
      <c r="O30" s="278"/>
      <c r="P30" s="278"/>
      <c r="Q30" s="279"/>
      <c r="R30" s="279"/>
      <c r="S30" s="279"/>
      <c r="T30" s="279"/>
      <c r="U30" s="279"/>
      <c r="V30" s="279"/>
      <c r="W30" s="279"/>
      <c r="X30" s="279"/>
      <c r="Y30" s="279"/>
      <c r="Z30" s="279"/>
      <c r="AA30" s="279"/>
      <c r="AB30" s="279"/>
      <c r="AC30" s="278"/>
      <c r="AD30" s="278"/>
      <c r="AE30" s="278"/>
      <c r="AF30" s="278"/>
      <c r="AG30" s="278"/>
      <c r="AH30" s="278"/>
      <c r="AI30" s="278"/>
      <c r="AJ30" s="278"/>
      <c r="AK30" s="278"/>
      <c r="AL30" s="278"/>
      <c r="AM30" s="278"/>
      <c r="AN30" s="278"/>
      <c r="AO30" s="278"/>
    </row>
    <row r="31" spans="12:31" ht="14.25">
      <c r="L31" s="278"/>
      <c r="M31" s="278"/>
      <c r="N31" s="278"/>
      <c r="O31" s="278"/>
      <c r="P31" s="278"/>
      <c r="Q31" s="279"/>
      <c r="R31" s="279"/>
      <c r="S31" s="279"/>
      <c r="T31" s="279"/>
      <c r="U31" s="279"/>
      <c r="V31" s="279"/>
      <c r="W31" s="279"/>
      <c r="X31" s="279"/>
      <c r="Y31" s="279"/>
      <c r="Z31" s="279"/>
      <c r="AA31" s="279"/>
      <c r="AB31" s="279"/>
      <c r="AC31" s="278"/>
      <c r="AD31" s="278"/>
      <c r="AE31" s="240"/>
    </row>
    <row r="32" spans="12:31" ht="14.25">
      <c r="L32" s="278"/>
      <c r="M32" s="278"/>
      <c r="N32" s="278"/>
      <c r="O32" s="278"/>
      <c r="P32" s="278"/>
      <c r="Q32" s="278"/>
      <c r="R32" s="278"/>
      <c r="S32" s="278"/>
      <c r="T32" s="278"/>
      <c r="U32" s="280"/>
      <c r="V32" s="278"/>
      <c r="W32" s="278"/>
      <c r="X32" s="278"/>
      <c r="Y32" s="278"/>
      <c r="Z32" s="278"/>
      <c r="AA32" s="278"/>
      <c r="AB32" s="278"/>
      <c r="AC32" s="278"/>
      <c r="AD32" s="278"/>
      <c r="AE32" s="240"/>
    </row>
    <row r="33" spans="15:31" ht="14.25">
      <c r="O33" s="240"/>
      <c r="P33" s="240"/>
      <c r="Q33" s="240"/>
      <c r="R33" s="240"/>
      <c r="S33" s="240"/>
      <c r="T33" s="240"/>
      <c r="U33" s="1"/>
      <c r="V33" s="240"/>
      <c r="W33" s="240"/>
      <c r="X33" s="240"/>
      <c r="Y33" s="240"/>
      <c r="Z33" s="240"/>
      <c r="AA33" s="240"/>
      <c r="AB33" s="240"/>
      <c r="AC33" s="240"/>
      <c r="AD33" s="240"/>
      <c r="AE33" s="240"/>
    </row>
    <row r="34" spans="15:34" s="86" customFormat="1" ht="14.25">
      <c r="O34" s="240"/>
      <c r="P34" s="240"/>
      <c r="Q34" s="240"/>
      <c r="R34" s="240"/>
      <c r="S34" s="240"/>
      <c r="T34" s="240"/>
      <c r="U34" s="240"/>
      <c r="V34" s="240"/>
      <c r="W34" s="240"/>
      <c r="X34" s="240"/>
      <c r="Y34" s="240"/>
      <c r="Z34" s="240"/>
      <c r="AA34" s="240"/>
      <c r="AB34" s="240"/>
      <c r="AC34" s="240"/>
      <c r="AD34" s="359"/>
      <c r="AE34" s="359"/>
      <c r="AF34" s="185"/>
      <c r="AG34" s="185"/>
      <c r="AH34" s="184"/>
    </row>
    <row r="35" spans="15:34" ht="14.25">
      <c r="O35" s="240"/>
      <c r="P35" s="240"/>
      <c r="Q35" s="240"/>
      <c r="R35" s="240"/>
      <c r="S35" s="240"/>
      <c r="T35" s="240"/>
      <c r="U35" s="240"/>
      <c r="V35" s="240"/>
      <c r="W35" s="240"/>
      <c r="X35" s="240"/>
      <c r="Y35" s="240"/>
      <c r="Z35" s="240"/>
      <c r="AA35" s="240"/>
      <c r="AB35" s="240"/>
      <c r="AC35" s="240"/>
      <c r="AD35" s="360"/>
      <c r="AE35" s="360"/>
      <c r="AF35" s="184"/>
      <c r="AG35" s="184"/>
      <c r="AH35" s="184"/>
    </row>
    <row r="36" spans="15:34" ht="14.25">
      <c r="O36" s="240"/>
      <c r="P36" s="240"/>
      <c r="Q36" s="240"/>
      <c r="R36" s="240"/>
      <c r="S36" s="240"/>
      <c r="T36" s="240"/>
      <c r="U36" s="240"/>
      <c r="V36" s="240"/>
      <c r="W36" s="240"/>
      <c r="X36" s="240"/>
      <c r="Y36" s="240"/>
      <c r="Z36" s="240"/>
      <c r="AA36" s="240"/>
      <c r="AB36" s="240"/>
      <c r="AC36" s="359"/>
      <c r="AD36" s="360"/>
      <c r="AE36" s="360"/>
      <c r="AF36" s="184"/>
      <c r="AG36" s="184"/>
      <c r="AH36" s="184"/>
    </row>
    <row r="37" spans="15:34" ht="14.25">
      <c r="O37" s="240"/>
      <c r="P37" s="360"/>
      <c r="Q37" s="360"/>
      <c r="R37" s="360"/>
      <c r="S37" s="360"/>
      <c r="T37" s="360"/>
      <c r="U37" s="360"/>
      <c r="V37" s="360"/>
      <c r="W37" s="360"/>
      <c r="X37" s="360"/>
      <c r="Y37" s="360"/>
      <c r="Z37" s="360"/>
      <c r="AA37" s="360"/>
      <c r="AB37" s="360"/>
      <c r="AC37" s="360"/>
      <c r="AD37" s="360"/>
      <c r="AE37" s="360"/>
      <c r="AF37" s="184"/>
      <c r="AG37" s="184"/>
      <c r="AH37" s="184"/>
    </row>
    <row r="38" spans="15:34" ht="14.25">
      <c r="O38" s="240"/>
      <c r="P38" s="360"/>
      <c r="Q38" s="360"/>
      <c r="R38" s="360"/>
      <c r="S38" s="360"/>
      <c r="T38" s="360"/>
      <c r="U38" s="360"/>
      <c r="V38" s="360"/>
      <c r="W38" s="360"/>
      <c r="X38" s="360"/>
      <c r="Y38" s="360"/>
      <c r="Z38" s="360"/>
      <c r="AA38" s="360"/>
      <c r="AB38" s="360"/>
      <c r="AC38" s="360"/>
      <c r="AD38" s="360"/>
      <c r="AE38" s="360"/>
      <c r="AF38" s="184"/>
      <c r="AG38" s="184"/>
      <c r="AH38" s="184"/>
    </row>
    <row r="39" spans="15:34" ht="14.25">
      <c r="O39" s="240"/>
      <c r="P39" s="360"/>
      <c r="Q39" s="361"/>
      <c r="R39" s="361"/>
      <c r="S39" s="361"/>
      <c r="T39" s="361"/>
      <c r="U39" s="361"/>
      <c r="V39" s="361"/>
      <c r="W39" s="361"/>
      <c r="X39" s="361"/>
      <c r="Y39" s="361"/>
      <c r="Z39" s="361"/>
      <c r="AA39" s="361"/>
      <c r="AB39" s="361"/>
      <c r="AC39" s="360"/>
      <c r="AD39" s="360"/>
      <c r="AE39" s="360"/>
      <c r="AF39" s="184"/>
      <c r="AG39" s="184"/>
      <c r="AH39" s="184"/>
    </row>
    <row r="40" spans="15:34" ht="14.25">
      <c r="O40" s="240"/>
      <c r="P40" s="360"/>
      <c r="Q40" s="361"/>
      <c r="R40" s="361"/>
      <c r="S40" s="361"/>
      <c r="T40" s="361"/>
      <c r="U40" s="361"/>
      <c r="V40" s="361"/>
      <c r="W40" s="361"/>
      <c r="X40" s="361"/>
      <c r="Y40" s="361"/>
      <c r="Z40" s="361"/>
      <c r="AA40" s="361"/>
      <c r="AB40" s="361"/>
      <c r="AC40" s="360"/>
      <c r="AD40" s="360"/>
      <c r="AE40" s="360"/>
      <c r="AF40" s="184"/>
      <c r="AG40" s="184"/>
      <c r="AH40" s="184"/>
    </row>
    <row r="41" spans="15:34" ht="14.25">
      <c r="O41" s="240"/>
      <c r="P41" s="360"/>
      <c r="Q41" s="361"/>
      <c r="R41" s="361"/>
      <c r="S41" s="361"/>
      <c r="T41" s="361"/>
      <c r="U41" s="361"/>
      <c r="V41" s="361"/>
      <c r="W41" s="361"/>
      <c r="X41" s="361"/>
      <c r="Y41" s="361"/>
      <c r="Z41" s="361"/>
      <c r="AA41" s="361"/>
      <c r="AB41" s="361"/>
      <c r="AC41" s="360"/>
      <c r="AD41" s="360"/>
      <c r="AE41" s="360"/>
      <c r="AF41" s="184"/>
      <c r="AG41" s="184"/>
      <c r="AH41" s="184"/>
    </row>
    <row r="42" spans="15:34" ht="14.25">
      <c r="O42" s="240"/>
      <c r="P42" s="360"/>
      <c r="Q42" s="360"/>
      <c r="R42" s="360"/>
      <c r="S42" s="360"/>
      <c r="T42" s="360"/>
      <c r="U42" s="360"/>
      <c r="V42" s="360"/>
      <c r="W42" s="360"/>
      <c r="X42" s="360"/>
      <c r="Y42" s="360"/>
      <c r="Z42" s="360"/>
      <c r="AA42" s="360"/>
      <c r="AB42" s="360"/>
      <c r="AC42" s="360"/>
      <c r="AD42" s="360"/>
      <c r="AE42" s="360"/>
      <c r="AF42" s="184"/>
      <c r="AG42" s="184"/>
      <c r="AH42" s="184"/>
    </row>
    <row r="43" spans="15:34" ht="14.25">
      <c r="O43" s="240"/>
      <c r="P43" s="360"/>
      <c r="Q43" s="360"/>
      <c r="R43" s="360"/>
      <c r="S43" s="360"/>
      <c r="T43" s="360"/>
      <c r="U43" s="360"/>
      <c r="V43" s="360"/>
      <c r="W43" s="360"/>
      <c r="X43" s="360"/>
      <c r="Y43" s="360"/>
      <c r="Z43" s="360"/>
      <c r="AA43" s="360"/>
      <c r="AB43" s="360"/>
      <c r="AC43" s="360"/>
      <c r="AD43" s="360"/>
      <c r="AE43" s="360"/>
      <c r="AF43" s="184"/>
      <c r="AG43" s="184"/>
      <c r="AH43" s="184"/>
    </row>
    <row r="44" spans="15:34" ht="14.25">
      <c r="O44" s="240"/>
      <c r="P44" s="360"/>
      <c r="Q44" s="360"/>
      <c r="R44" s="360"/>
      <c r="S44" s="360"/>
      <c r="T44" s="360"/>
      <c r="U44" s="360"/>
      <c r="V44" s="360"/>
      <c r="W44" s="360"/>
      <c r="X44" s="360"/>
      <c r="Y44" s="360"/>
      <c r="Z44" s="360"/>
      <c r="AA44" s="360"/>
      <c r="AB44" s="360"/>
      <c r="AC44" s="360"/>
      <c r="AD44" s="360"/>
      <c r="AE44" s="360"/>
      <c r="AF44" s="184"/>
      <c r="AG44" s="184"/>
      <c r="AH44" s="184"/>
    </row>
    <row r="45" spans="15:34" ht="14.25">
      <c r="O45" s="240"/>
      <c r="P45" s="360"/>
      <c r="Q45" s="360"/>
      <c r="R45" s="360"/>
      <c r="S45" s="360"/>
      <c r="T45" s="360"/>
      <c r="U45" s="360"/>
      <c r="V45" s="360"/>
      <c r="W45" s="360"/>
      <c r="X45" s="360"/>
      <c r="Y45" s="360"/>
      <c r="Z45" s="360"/>
      <c r="AA45" s="360"/>
      <c r="AB45" s="360"/>
      <c r="AC45" s="360"/>
      <c r="AD45" s="360"/>
      <c r="AE45" s="360"/>
      <c r="AF45" s="184"/>
      <c r="AG45" s="184"/>
      <c r="AH45" s="184"/>
    </row>
    <row r="46" spans="15:34" ht="14.25">
      <c r="O46" s="240"/>
      <c r="P46" s="360"/>
      <c r="Q46" s="360"/>
      <c r="R46" s="360"/>
      <c r="S46" s="360"/>
      <c r="T46" s="360"/>
      <c r="U46" s="360"/>
      <c r="V46" s="360"/>
      <c r="W46" s="360"/>
      <c r="X46" s="360"/>
      <c r="Y46" s="360"/>
      <c r="Z46" s="360"/>
      <c r="AA46" s="360"/>
      <c r="AB46" s="360"/>
      <c r="AC46" s="360"/>
      <c r="AD46" s="360"/>
      <c r="AE46" s="360"/>
      <c r="AF46" s="184"/>
      <c r="AG46" s="184"/>
      <c r="AH46" s="184"/>
    </row>
    <row r="47" spans="15:34" ht="14.25">
      <c r="O47" s="240"/>
      <c r="P47" s="360"/>
      <c r="Q47" s="360"/>
      <c r="R47" s="360"/>
      <c r="S47" s="360"/>
      <c r="T47" s="360"/>
      <c r="U47" s="360"/>
      <c r="V47" s="360"/>
      <c r="W47" s="360"/>
      <c r="X47" s="360"/>
      <c r="Y47" s="360"/>
      <c r="Z47" s="360"/>
      <c r="AA47" s="360"/>
      <c r="AB47" s="360"/>
      <c r="AC47" s="360"/>
      <c r="AD47" s="360"/>
      <c r="AE47" s="360"/>
      <c r="AF47" s="184"/>
      <c r="AG47" s="184"/>
      <c r="AH47" s="184"/>
    </row>
    <row r="48" spans="15:34" ht="14.25">
      <c r="O48" s="240"/>
      <c r="P48" s="360"/>
      <c r="Q48" s="360"/>
      <c r="R48" s="360"/>
      <c r="S48" s="360"/>
      <c r="T48" s="360"/>
      <c r="U48" s="360"/>
      <c r="V48" s="360"/>
      <c r="W48" s="360"/>
      <c r="X48" s="360"/>
      <c r="Y48" s="360"/>
      <c r="Z48" s="360"/>
      <c r="AA48" s="360"/>
      <c r="AB48" s="360"/>
      <c r="AC48" s="360"/>
      <c r="AD48" s="360"/>
      <c r="AE48" s="360"/>
      <c r="AF48" s="184"/>
      <c r="AG48" s="184"/>
      <c r="AH48" s="184"/>
    </row>
    <row r="49" spans="15:34" ht="14.25">
      <c r="O49" s="240"/>
      <c r="P49" s="360"/>
      <c r="Q49" s="361"/>
      <c r="R49" s="361"/>
      <c r="S49" s="361"/>
      <c r="T49" s="361"/>
      <c r="U49" s="361"/>
      <c r="V49" s="361"/>
      <c r="W49" s="361"/>
      <c r="X49" s="361"/>
      <c r="Y49" s="361"/>
      <c r="Z49" s="361"/>
      <c r="AA49" s="361"/>
      <c r="AB49" s="361"/>
      <c r="AC49" s="360"/>
      <c r="AD49" s="360"/>
      <c r="AE49" s="360"/>
      <c r="AF49" s="184"/>
      <c r="AG49" s="184"/>
      <c r="AH49" s="184"/>
    </row>
    <row r="50" spans="15:34" ht="14.25">
      <c r="O50" s="240"/>
      <c r="P50" s="360"/>
      <c r="Q50" s="361"/>
      <c r="R50" s="361"/>
      <c r="S50" s="361"/>
      <c r="T50" s="361"/>
      <c r="U50" s="361"/>
      <c r="V50" s="361"/>
      <c r="W50" s="361"/>
      <c r="X50" s="361"/>
      <c r="Y50" s="361"/>
      <c r="Z50" s="361"/>
      <c r="AA50" s="361"/>
      <c r="AB50" s="361"/>
      <c r="AC50" s="360"/>
      <c r="AD50" s="360"/>
      <c r="AE50" s="360"/>
      <c r="AF50" s="184"/>
      <c r="AG50" s="184"/>
      <c r="AH50" s="184"/>
    </row>
    <row r="51" spans="15:34" s="86" customFormat="1" ht="14.25">
      <c r="O51" s="240"/>
      <c r="P51" s="360"/>
      <c r="Q51" s="361"/>
      <c r="R51" s="361"/>
      <c r="S51" s="361"/>
      <c r="T51" s="361"/>
      <c r="U51" s="361"/>
      <c r="V51" s="361"/>
      <c r="W51" s="361"/>
      <c r="X51" s="361"/>
      <c r="Y51" s="361"/>
      <c r="Z51" s="361"/>
      <c r="AA51" s="361"/>
      <c r="AB51" s="361"/>
      <c r="AC51" s="360"/>
      <c r="AD51" s="359"/>
      <c r="AE51" s="359"/>
      <c r="AF51" s="185"/>
      <c r="AG51" s="185"/>
      <c r="AH51" s="184"/>
    </row>
    <row r="52" spans="15:34" ht="14.25">
      <c r="O52" s="240"/>
      <c r="P52" s="360"/>
      <c r="Q52" s="361"/>
      <c r="R52" s="361"/>
      <c r="S52" s="361"/>
      <c r="T52" s="360"/>
      <c r="U52" s="360"/>
      <c r="V52" s="360"/>
      <c r="W52" s="360"/>
      <c r="X52" s="360"/>
      <c r="Y52" s="360"/>
      <c r="Z52" s="360"/>
      <c r="AA52" s="360"/>
      <c r="AB52" s="360"/>
      <c r="AC52" s="360"/>
      <c r="AD52" s="360"/>
      <c r="AE52" s="360"/>
      <c r="AF52" s="184"/>
      <c r="AG52" s="184"/>
      <c r="AH52" s="184"/>
    </row>
    <row r="53" spans="15:34" ht="14.25">
      <c r="O53" s="240"/>
      <c r="P53" s="360"/>
      <c r="Q53" s="360"/>
      <c r="R53" s="360"/>
      <c r="S53" s="360"/>
      <c r="T53" s="360"/>
      <c r="U53" s="360"/>
      <c r="V53" s="360"/>
      <c r="W53" s="360"/>
      <c r="X53" s="360"/>
      <c r="Y53" s="360"/>
      <c r="Z53" s="360"/>
      <c r="AA53" s="360"/>
      <c r="AB53" s="360"/>
      <c r="AC53" s="359"/>
      <c r="AD53" s="360"/>
      <c r="AE53" s="360"/>
      <c r="AF53" s="184"/>
      <c r="AG53" s="184"/>
      <c r="AH53" s="184"/>
    </row>
    <row r="54" spans="15:34" ht="14.25">
      <c r="O54" s="240"/>
      <c r="P54" s="360"/>
      <c r="Q54" s="362"/>
      <c r="R54" s="362"/>
      <c r="S54" s="362"/>
      <c r="T54" s="362"/>
      <c r="U54" s="362"/>
      <c r="V54" s="360"/>
      <c r="W54" s="360"/>
      <c r="X54" s="360"/>
      <c r="Y54" s="360"/>
      <c r="Z54" s="360"/>
      <c r="AA54" s="360"/>
      <c r="AB54" s="360"/>
      <c r="AC54" s="360"/>
      <c r="AD54" s="360"/>
      <c r="AE54" s="360"/>
      <c r="AF54" s="184"/>
      <c r="AG54" s="184"/>
      <c r="AH54" s="184"/>
    </row>
    <row r="55" spans="15:34" ht="14.25">
      <c r="O55" s="240"/>
      <c r="P55" s="360"/>
      <c r="Q55" s="362"/>
      <c r="R55" s="362"/>
      <c r="S55" s="362"/>
      <c r="T55" s="362"/>
      <c r="U55" s="362"/>
      <c r="V55" s="360"/>
      <c r="W55" s="360"/>
      <c r="X55" s="360"/>
      <c r="Y55" s="360"/>
      <c r="Z55" s="360"/>
      <c r="AA55" s="360"/>
      <c r="AB55" s="360"/>
      <c r="AC55" s="360"/>
      <c r="AD55" s="360"/>
      <c r="AE55" s="360"/>
      <c r="AF55" s="184"/>
      <c r="AG55" s="184"/>
      <c r="AH55" s="184"/>
    </row>
    <row r="56" spans="15:34" ht="14.25">
      <c r="O56" s="240"/>
      <c r="P56" s="360"/>
      <c r="Q56" s="362"/>
      <c r="R56" s="362"/>
      <c r="S56" s="362"/>
      <c r="T56" s="362"/>
      <c r="U56" s="362"/>
      <c r="V56" s="360"/>
      <c r="W56" s="360"/>
      <c r="X56" s="360"/>
      <c r="Y56" s="360"/>
      <c r="Z56" s="360"/>
      <c r="AA56" s="360"/>
      <c r="AB56" s="360"/>
      <c r="AC56" s="360"/>
      <c r="AD56" s="360"/>
      <c r="AE56" s="360"/>
      <c r="AF56" s="184"/>
      <c r="AG56" s="184"/>
      <c r="AH56" s="184"/>
    </row>
    <row r="57" spans="15:34" ht="15">
      <c r="O57" s="240"/>
      <c r="P57" s="360"/>
      <c r="Q57" s="360"/>
      <c r="R57" s="363"/>
      <c r="S57" s="363"/>
      <c r="T57" s="363"/>
      <c r="U57" s="363"/>
      <c r="V57" s="363"/>
      <c r="W57" s="360"/>
      <c r="X57" s="360"/>
      <c r="Y57" s="360"/>
      <c r="Z57" s="360"/>
      <c r="AA57" s="360"/>
      <c r="AB57" s="360"/>
      <c r="AC57" s="360"/>
      <c r="AD57" s="360"/>
      <c r="AE57" s="360"/>
      <c r="AF57" s="184"/>
      <c r="AG57" s="184"/>
      <c r="AH57" s="184"/>
    </row>
    <row r="58" spans="15:34" ht="14.25">
      <c r="O58" s="240"/>
      <c r="P58" s="360"/>
      <c r="Q58" s="360"/>
      <c r="R58" s="360"/>
      <c r="S58" s="360"/>
      <c r="T58" s="360"/>
      <c r="U58" s="360"/>
      <c r="V58" s="360"/>
      <c r="W58" s="360"/>
      <c r="X58" s="360"/>
      <c r="Y58" s="360"/>
      <c r="Z58" s="360"/>
      <c r="AA58" s="360"/>
      <c r="AB58" s="360"/>
      <c r="AC58" s="360"/>
      <c r="AD58" s="360"/>
      <c r="AE58" s="360"/>
      <c r="AF58" s="184"/>
      <c r="AG58" s="184"/>
      <c r="AH58" s="184"/>
    </row>
    <row r="59" spans="15:34" ht="14.25">
      <c r="O59" s="240"/>
      <c r="P59" s="360"/>
      <c r="Q59" s="360"/>
      <c r="R59" s="360"/>
      <c r="S59" s="360"/>
      <c r="T59" s="360"/>
      <c r="U59" s="360"/>
      <c r="V59" s="360"/>
      <c r="W59" s="360"/>
      <c r="X59" s="360"/>
      <c r="Y59" s="360"/>
      <c r="Z59" s="360"/>
      <c r="AA59" s="360"/>
      <c r="AB59" s="360"/>
      <c r="AC59" s="360"/>
      <c r="AD59" s="360"/>
      <c r="AE59" s="360"/>
      <c r="AF59" s="184"/>
      <c r="AG59" s="184"/>
      <c r="AH59" s="184"/>
    </row>
    <row r="60" spans="15:34" ht="14.25">
      <c r="O60" s="240"/>
      <c r="P60" s="360"/>
      <c r="Q60" s="360"/>
      <c r="R60" s="360"/>
      <c r="S60" s="360"/>
      <c r="T60" s="360"/>
      <c r="U60" s="360"/>
      <c r="V60" s="360"/>
      <c r="W60" s="360"/>
      <c r="X60" s="360"/>
      <c r="Y60" s="360"/>
      <c r="Z60" s="360"/>
      <c r="AA60" s="360"/>
      <c r="AB60" s="360"/>
      <c r="AC60" s="360"/>
      <c r="AD60" s="360"/>
      <c r="AE60" s="360"/>
      <c r="AF60" s="184"/>
      <c r="AG60" s="184"/>
      <c r="AH60" s="184"/>
    </row>
    <row r="61" spans="15:34" ht="14.25">
      <c r="O61" s="240"/>
      <c r="P61" s="360"/>
      <c r="Q61" s="364"/>
      <c r="R61" s="364"/>
      <c r="S61" s="364"/>
      <c r="T61" s="364"/>
      <c r="U61" s="364"/>
      <c r="V61" s="364"/>
      <c r="W61" s="364"/>
      <c r="X61" s="364"/>
      <c r="Y61" s="364"/>
      <c r="Z61" s="364"/>
      <c r="AA61" s="364"/>
      <c r="AB61" s="364"/>
      <c r="AC61" s="360"/>
      <c r="AD61" s="360"/>
      <c r="AE61" s="360"/>
      <c r="AF61" s="184"/>
      <c r="AG61" s="184"/>
      <c r="AH61" s="184"/>
    </row>
    <row r="62" spans="15:34" ht="14.25">
      <c r="O62" s="240"/>
      <c r="P62" s="360"/>
      <c r="Q62" s="364"/>
      <c r="R62" s="364"/>
      <c r="S62" s="364"/>
      <c r="T62" s="364"/>
      <c r="U62" s="364"/>
      <c r="V62" s="364"/>
      <c r="W62" s="364"/>
      <c r="X62" s="364"/>
      <c r="Y62" s="364"/>
      <c r="Z62" s="364"/>
      <c r="AA62" s="364"/>
      <c r="AB62" s="364"/>
      <c r="AC62" s="360"/>
      <c r="AD62" s="360"/>
      <c r="AE62" s="360"/>
      <c r="AF62" s="184"/>
      <c r="AG62" s="184"/>
      <c r="AH62" s="184"/>
    </row>
    <row r="63" spans="15:34" ht="14.25">
      <c r="O63" s="240"/>
      <c r="P63" s="360"/>
      <c r="Q63" s="364"/>
      <c r="R63" s="364"/>
      <c r="S63" s="364"/>
      <c r="T63" s="364"/>
      <c r="U63" s="364"/>
      <c r="V63" s="364"/>
      <c r="W63" s="364"/>
      <c r="X63" s="364"/>
      <c r="Y63" s="364"/>
      <c r="Z63" s="364"/>
      <c r="AA63" s="364"/>
      <c r="AB63" s="364"/>
      <c r="AC63" s="360"/>
      <c r="AD63" s="360"/>
      <c r="AE63" s="360"/>
      <c r="AF63" s="184"/>
      <c r="AG63" s="184"/>
      <c r="AH63" s="184"/>
    </row>
    <row r="64" spans="15:34" ht="14.25">
      <c r="O64" s="240"/>
      <c r="P64" s="360"/>
      <c r="Q64" s="365"/>
      <c r="R64" s="365"/>
      <c r="S64" s="365"/>
      <c r="T64" s="365"/>
      <c r="U64" s="365"/>
      <c r="V64" s="360"/>
      <c r="W64" s="360"/>
      <c r="X64" s="360"/>
      <c r="Y64" s="360"/>
      <c r="Z64" s="360"/>
      <c r="AA64" s="360"/>
      <c r="AB64" s="360"/>
      <c r="AC64" s="360"/>
      <c r="AD64" s="360"/>
      <c r="AE64" s="360"/>
      <c r="AF64" s="184"/>
      <c r="AG64" s="184"/>
      <c r="AH64" s="184"/>
    </row>
    <row r="65" spans="15:34" ht="14.25">
      <c r="O65" s="240"/>
      <c r="P65" s="360"/>
      <c r="Q65" s="360"/>
      <c r="R65" s="360"/>
      <c r="S65" s="360"/>
      <c r="T65" s="360"/>
      <c r="U65" s="360"/>
      <c r="V65" s="360"/>
      <c r="W65" s="360"/>
      <c r="X65" s="360"/>
      <c r="Y65" s="360"/>
      <c r="Z65" s="360"/>
      <c r="AA65" s="360"/>
      <c r="AB65" s="360"/>
      <c r="AC65" s="360"/>
      <c r="AD65" s="360"/>
      <c r="AE65" s="360"/>
      <c r="AF65" s="184"/>
      <c r="AG65" s="184"/>
      <c r="AH65" s="184"/>
    </row>
    <row r="66" spans="15:34" ht="14.25">
      <c r="O66" s="240"/>
      <c r="P66" s="360"/>
      <c r="Q66" s="360"/>
      <c r="R66" s="360"/>
      <c r="S66" s="360"/>
      <c r="T66" s="360"/>
      <c r="U66" s="360"/>
      <c r="V66" s="360"/>
      <c r="W66" s="360"/>
      <c r="X66" s="360"/>
      <c r="Y66" s="360"/>
      <c r="Z66" s="360"/>
      <c r="AA66" s="360"/>
      <c r="AB66" s="360"/>
      <c r="AC66" s="360"/>
      <c r="AD66" s="360"/>
      <c r="AE66" s="360"/>
      <c r="AF66" s="184"/>
      <c r="AG66" s="184"/>
      <c r="AH66" s="184"/>
    </row>
    <row r="67" spans="15:34" ht="14.25">
      <c r="O67" s="240"/>
      <c r="P67" s="360"/>
      <c r="Q67" s="360"/>
      <c r="R67" s="360"/>
      <c r="S67" s="360"/>
      <c r="T67" s="360"/>
      <c r="U67" s="360"/>
      <c r="V67" s="360"/>
      <c r="W67" s="360"/>
      <c r="X67" s="360"/>
      <c r="Y67" s="360"/>
      <c r="Z67" s="360"/>
      <c r="AA67" s="360"/>
      <c r="AB67" s="360"/>
      <c r="AC67" s="360"/>
      <c r="AD67" s="360"/>
      <c r="AE67" s="360"/>
      <c r="AF67" s="184"/>
      <c r="AG67" s="184"/>
      <c r="AH67" s="184"/>
    </row>
    <row r="68" spans="15:34" s="86" customFormat="1" ht="14.25">
      <c r="O68" s="240"/>
      <c r="P68" s="360"/>
      <c r="Q68" s="360"/>
      <c r="R68" s="360"/>
      <c r="S68" s="360"/>
      <c r="T68" s="360"/>
      <c r="U68" s="360"/>
      <c r="V68" s="360"/>
      <c r="W68" s="360"/>
      <c r="X68" s="360"/>
      <c r="Y68" s="360"/>
      <c r="Z68" s="360"/>
      <c r="AA68" s="360"/>
      <c r="AB68" s="360"/>
      <c r="AC68" s="360"/>
      <c r="AD68" s="359"/>
      <c r="AE68" s="359"/>
      <c r="AF68" s="185"/>
      <c r="AG68" s="185"/>
      <c r="AH68" s="184"/>
    </row>
    <row r="69" spans="15:34" ht="14.25">
      <c r="O69" s="240"/>
      <c r="P69" s="360"/>
      <c r="Q69" s="360"/>
      <c r="R69" s="360"/>
      <c r="S69" s="360"/>
      <c r="T69" s="360"/>
      <c r="U69" s="360"/>
      <c r="V69" s="360"/>
      <c r="W69" s="360"/>
      <c r="X69" s="360"/>
      <c r="Y69" s="360"/>
      <c r="Z69" s="360"/>
      <c r="AA69" s="360"/>
      <c r="AB69" s="360"/>
      <c r="AC69" s="360"/>
      <c r="AD69" s="360"/>
      <c r="AE69" s="360"/>
      <c r="AF69" s="184"/>
      <c r="AG69" s="184"/>
      <c r="AH69" s="184"/>
    </row>
    <row r="70" spans="15:34" ht="14.25">
      <c r="O70" s="240"/>
      <c r="P70" s="360"/>
      <c r="Q70" s="360"/>
      <c r="R70" s="360"/>
      <c r="S70" s="360"/>
      <c r="T70" s="360"/>
      <c r="U70" s="360"/>
      <c r="V70" s="360"/>
      <c r="W70" s="360"/>
      <c r="X70" s="360"/>
      <c r="Y70" s="360"/>
      <c r="Z70" s="360"/>
      <c r="AA70" s="360"/>
      <c r="AB70" s="360"/>
      <c r="AC70" s="359"/>
      <c r="AD70" s="360"/>
      <c r="AE70" s="360"/>
      <c r="AF70" s="184"/>
      <c r="AG70" s="184"/>
      <c r="AH70" s="184"/>
    </row>
    <row r="71" spans="15:34" ht="14.25">
      <c r="O71" s="240"/>
      <c r="P71" s="360"/>
      <c r="Q71" s="360"/>
      <c r="R71" s="360"/>
      <c r="S71" s="360"/>
      <c r="T71" s="360"/>
      <c r="U71" s="360"/>
      <c r="V71" s="360"/>
      <c r="W71" s="360"/>
      <c r="X71" s="360"/>
      <c r="Y71" s="360"/>
      <c r="Z71" s="360"/>
      <c r="AA71" s="360"/>
      <c r="AB71" s="360"/>
      <c r="AC71" s="360"/>
      <c r="AD71" s="360"/>
      <c r="AE71" s="360"/>
      <c r="AF71" s="184"/>
      <c r="AG71" s="184"/>
      <c r="AH71" s="184"/>
    </row>
    <row r="72" spans="15:34" ht="14.25">
      <c r="O72" s="240"/>
      <c r="P72" s="360"/>
      <c r="Q72" s="360"/>
      <c r="R72" s="360"/>
      <c r="S72" s="360"/>
      <c r="T72" s="360"/>
      <c r="U72" s="360"/>
      <c r="V72" s="360"/>
      <c r="W72" s="360"/>
      <c r="X72" s="360"/>
      <c r="Y72" s="360"/>
      <c r="Z72" s="360"/>
      <c r="AA72" s="360"/>
      <c r="AB72" s="360"/>
      <c r="AC72" s="360"/>
      <c r="AD72" s="360"/>
      <c r="AE72" s="360"/>
      <c r="AF72" s="184"/>
      <c r="AG72" s="184"/>
      <c r="AH72" s="184"/>
    </row>
    <row r="73" spans="15:34" ht="14.25">
      <c r="O73" s="240"/>
      <c r="P73" s="360"/>
      <c r="Q73" s="364"/>
      <c r="R73" s="364"/>
      <c r="S73" s="364"/>
      <c r="T73" s="364"/>
      <c r="U73" s="364"/>
      <c r="V73" s="364"/>
      <c r="W73" s="364"/>
      <c r="X73" s="364"/>
      <c r="Y73" s="364"/>
      <c r="Z73" s="364"/>
      <c r="AA73" s="364"/>
      <c r="AB73" s="364"/>
      <c r="AC73" s="360"/>
      <c r="AD73" s="360"/>
      <c r="AE73" s="360"/>
      <c r="AF73" s="184"/>
      <c r="AG73" s="184"/>
      <c r="AH73" s="184"/>
    </row>
    <row r="74" spans="15:34" ht="14.25">
      <c r="O74" s="240"/>
      <c r="P74" s="360"/>
      <c r="Q74" s="364"/>
      <c r="R74" s="364"/>
      <c r="S74" s="364"/>
      <c r="T74" s="364"/>
      <c r="U74" s="364"/>
      <c r="V74" s="364"/>
      <c r="W74" s="364"/>
      <c r="X74" s="364"/>
      <c r="Y74" s="364"/>
      <c r="Z74" s="364"/>
      <c r="AA74" s="364"/>
      <c r="AB74" s="364"/>
      <c r="AC74" s="360"/>
      <c r="AD74" s="360"/>
      <c r="AE74" s="360"/>
      <c r="AF74" s="184"/>
      <c r="AG74" s="184"/>
      <c r="AH74" s="184"/>
    </row>
    <row r="75" spans="15:34" ht="14.25">
      <c r="O75" s="240"/>
      <c r="P75" s="360"/>
      <c r="Q75" s="364"/>
      <c r="R75" s="364"/>
      <c r="S75" s="364"/>
      <c r="T75" s="364"/>
      <c r="U75" s="364"/>
      <c r="V75" s="364"/>
      <c r="W75" s="364"/>
      <c r="X75" s="364"/>
      <c r="Y75" s="364"/>
      <c r="Z75" s="364"/>
      <c r="AA75" s="364"/>
      <c r="AB75" s="364"/>
      <c r="AC75" s="360"/>
      <c r="AD75" s="360"/>
      <c r="AE75" s="360"/>
      <c r="AF75" s="184"/>
      <c r="AG75" s="184"/>
      <c r="AH75" s="184"/>
    </row>
    <row r="76" spans="15:34" ht="14.25">
      <c r="O76" s="240"/>
      <c r="P76" s="360"/>
      <c r="Q76" s="360"/>
      <c r="R76" s="360"/>
      <c r="S76" s="360"/>
      <c r="T76" s="360"/>
      <c r="U76" s="360"/>
      <c r="V76" s="360"/>
      <c r="W76" s="360"/>
      <c r="X76" s="360"/>
      <c r="Y76" s="360"/>
      <c r="Z76" s="360"/>
      <c r="AA76" s="360"/>
      <c r="AB76" s="360"/>
      <c r="AC76" s="360"/>
      <c r="AD76" s="360"/>
      <c r="AE76" s="360"/>
      <c r="AF76" s="184"/>
      <c r="AG76" s="184"/>
      <c r="AH76" s="184"/>
    </row>
    <row r="77" spans="15:34" ht="14.25">
      <c r="O77" s="240"/>
      <c r="P77" s="360"/>
      <c r="Q77" s="360"/>
      <c r="R77" s="360"/>
      <c r="S77" s="360"/>
      <c r="T77" s="360"/>
      <c r="U77" s="360"/>
      <c r="V77" s="360"/>
      <c r="W77" s="360"/>
      <c r="X77" s="360"/>
      <c r="Y77" s="360"/>
      <c r="Z77" s="360"/>
      <c r="AA77" s="360"/>
      <c r="AB77" s="360"/>
      <c r="AC77" s="360"/>
      <c r="AD77" s="360"/>
      <c r="AE77" s="360"/>
      <c r="AF77" s="184"/>
      <c r="AG77" s="184"/>
      <c r="AH77" s="184"/>
    </row>
    <row r="78" spans="15:34" ht="14.25">
      <c r="O78" s="240"/>
      <c r="P78" s="360"/>
      <c r="Q78" s="360"/>
      <c r="R78" s="360"/>
      <c r="S78" s="360"/>
      <c r="T78" s="360"/>
      <c r="U78" s="360"/>
      <c r="V78" s="360"/>
      <c r="W78" s="360"/>
      <c r="X78" s="360"/>
      <c r="Y78" s="360"/>
      <c r="Z78" s="360"/>
      <c r="AA78" s="360"/>
      <c r="AB78" s="360"/>
      <c r="AC78" s="360"/>
      <c r="AD78" s="360"/>
      <c r="AE78" s="360"/>
      <c r="AF78" s="184"/>
      <c r="AG78" s="184"/>
      <c r="AH78" s="184"/>
    </row>
    <row r="79" spans="15:34" ht="14.25">
      <c r="O79" s="240"/>
      <c r="P79" s="360"/>
      <c r="Q79" s="360"/>
      <c r="R79" s="360"/>
      <c r="S79" s="360"/>
      <c r="T79" s="360"/>
      <c r="U79" s="360"/>
      <c r="V79" s="360"/>
      <c r="W79" s="360"/>
      <c r="X79" s="360"/>
      <c r="Y79" s="360"/>
      <c r="Z79" s="360"/>
      <c r="AA79" s="360"/>
      <c r="AB79" s="360"/>
      <c r="AC79" s="360"/>
      <c r="AD79" s="360"/>
      <c r="AE79" s="360"/>
      <c r="AF79" s="184"/>
      <c r="AG79" s="184"/>
      <c r="AH79" s="184"/>
    </row>
    <row r="80" spans="15:34" ht="14.25">
      <c r="O80" s="240"/>
      <c r="P80" s="360"/>
      <c r="Q80" s="360"/>
      <c r="R80" s="360"/>
      <c r="S80" s="360"/>
      <c r="T80" s="360"/>
      <c r="U80" s="360"/>
      <c r="V80" s="360"/>
      <c r="W80" s="360"/>
      <c r="X80" s="360"/>
      <c r="Y80" s="360"/>
      <c r="Z80" s="360"/>
      <c r="AA80" s="360"/>
      <c r="AB80" s="360"/>
      <c r="AC80" s="360"/>
      <c r="AD80" s="360"/>
      <c r="AE80" s="360"/>
      <c r="AF80" s="184"/>
      <c r="AG80" s="184"/>
      <c r="AH80" s="184"/>
    </row>
    <row r="81" spans="15:34" ht="14.25">
      <c r="O81" s="240"/>
      <c r="P81" s="360"/>
      <c r="Q81" s="360"/>
      <c r="R81" s="360"/>
      <c r="S81" s="360"/>
      <c r="T81" s="360"/>
      <c r="U81" s="360"/>
      <c r="V81" s="360"/>
      <c r="W81" s="360"/>
      <c r="X81" s="360"/>
      <c r="Y81" s="360"/>
      <c r="Z81" s="360"/>
      <c r="AA81" s="360"/>
      <c r="AB81" s="360"/>
      <c r="AC81" s="360"/>
      <c r="AD81" s="360"/>
      <c r="AE81" s="360"/>
      <c r="AF81" s="184"/>
      <c r="AG81" s="184"/>
      <c r="AH81" s="184"/>
    </row>
    <row r="82" spans="15:34" ht="14.25">
      <c r="O82" s="240"/>
      <c r="P82" s="360"/>
      <c r="Q82" s="360"/>
      <c r="R82" s="360"/>
      <c r="S82" s="360"/>
      <c r="T82" s="360"/>
      <c r="U82" s="360"/>
      <c r="V82" s="360"/>
      <c r="W82" s="360"/>
      <c r="X82" s="360"/>
      <c r="Y82" s="360"/>
      <c r="Z82" s="360"/>
      <c r="AA82" s="360"/>
      <c r="AB82" s="360"/>
      <c r="AC82" s="360"/>
      <c r="AD82" s="360"/>
      <c r="AE82" s="360"/>
      <c r="AF82" s="184"/>
      <c r="AG82" s="184"/>
      <c r="AH82" s="184"/>
    </row>
    <row r="83" spans="15:34" ht="14.25">
      <c r="O83" s="240"/>
      <c r="P83" s="360"/>
      <c r="Q83" s="364"/>
      <c r="R83" s="364"/>
      <c r="S83" s="364"/>
      <c r="T83" s="364"/>
      <c r="U83" s="366"/>
      <c r="V83" s="360"/>
      <c r="W83" s="360"/>
      <c r="X83" s="360"/>
      <c r="Y83" s="360"/>
      <c r="Z83" s="360"/>
      <c r="AA83" s="360"/>
      <c r="AB83" s="360"/>
      <c r="AC83" s="360"/>
      <c r="AD83" s="360"/>
      <c r="AE83" s="360"/>
      <c r="AF83" s="184"/>
      <c r="AG83" s="184"/>
      <c r="AH83" s="184"/>
    </row>
    <row r="84" spans="15:34" ht="14.25">
      <c r="O84" s="240"/>
      <c r="P84" s="360"/>
      <c r="Q84" s="364"/>
      <c r="R84" s="364"/>
      <c r="S84" s="364"/>
      <c r="T84" s="364"/>
      <c r="U84" s="366"/>
      <c r="V84" s="360"/>
      <c r="W84" s="360"/>
      <c r="X84" s="360"/>
      <c r="Y84" s="360"/>
      <c r="Z84" s="360"/>
      <c r="AA84" s="360"/>
      <c r="AB84" s="360"/>
      <c r="AC84" s="360"/>
      <c r="AD84" s="360"/>
      <c r="AE84" s="360"/>
      <c r="AF84" s="184"/>
      <c r="AG84" s="184"/>
      <c r="AH84" s="184"/>
    </row>
    <row r="85" spans="15:34" ht="14.25">
      <c r="O85" s="240"/>
      <c r="P85" s="360"/>
      <c r="Q85" s="364"/>
      <c r="R85" s="364"/>
      <c r="S85" s="364"/>
      <c r="T85" s="364"/>
      <c r="U85" s="366"/>
      <c r="V85" s="360"/>
      <c r="W85" s="360"/>
      <c r="X85" s="360"/>
      <c r="Y85" s="360"/>
      <c r="Z85" s="360"/>
      <c r="AA85" s="360"/>
      <c r="AB85" s="360"/>
      <c r="AC85" s="360"/>
      <c r="AD85" s="360"/>
      <c r="AE85" s="360"/>
      <c r="AF85" s="184"/>
      <c r="AG85" s="184"/>
      <c r="AH85" s="184"/>
    </row>
    <row r="86" spans="15:34" ht="14.25">
      <c r="O86" s="240"/>
      <c r="P86" s="360"/>
      <c r="Q86" s="364"/>
      <c r="R86" s="364"/>
      <c r="S86" s="364"/>
      <c r="T86" s="364"/>
      <c r="U86" s="366"/>
      <c r="V86" s="360"/>
      <c r="W86" s="360"/>
      <c r="X86" s="360"/>
      <c r="Y86" s="360"/>
      <c r="Z86" s="360"/>
      <c r="AA86" s="360"/>
      <c r="AB86" s="360"/>
      <c r="AC86" s="360"/>
      <c r="AD86" s="360"/>
      <c r="AE86" s="360"/>
      <c r="AF86" s="184"/>
      <c r="AG86" s="184"/>
      <c r="AH86" s="184"/>
    </row>
    <row r="87" spans="15:34" ht="14.25">
      <c r="O87" s="240"/>
      <c r="P87" s="360"/>
      <c r="Q87" s="364"/>
      <c r="R87" s="364"/>
      <c r="S87" s="364"/>
      <c r="T87" s="364"/>
      <c r="U87" s="366"/>
      <c r="V87" s="360"/>
      <c r="W87" s="360"/>
      <c r="X87" s="360"/>
      <c r="Y87" s="360"/>
      <c r="Z87" s="360"/>
      <c r="AA87" s="360"/>
      <c r="AB87" s="360"/>
      <c r="AC87" s="360"/>
      <c r="AD87" s="360"/>
      <c r="AE87" s="360"/>
      <c r="AF87" s="184"/>
      <c r="AG87" s="184"/>
      <c r="AH87" s="184"/>
    </row>
    <row r="88" spans="15:34" ht="14.25">
      <c r="O88" s="240"/>
      <c r="P88" s="360"/>
      <c r="Q88" s="364"/>
      <c r="R88" s="364"/>
      <c r="S88" s="364"/>
      <c r="T88" s="364"/>
      <c r="U88" s="366"/>
      <c r="V88" s="360"/>
      <c r="W88" s="360"/>
      <c r="X88" s="360"/>
      <c r="Y88" s="360"/>
      <c r="Z88" s="360"/>
      <c r="AA88" s="360"/>
      <c r="AB88" s="360"/>
      <c r="AC88" s="360"/>
      <c r="AD88" s="360"/>
      <c r="AE88" s="360"/>
      <c r="AF88" s="184"/>
      <c r="AG88" s="184"/>
      <c r="AH88" s="184"/>
    </row>
    <row r="89" spans="15:34" ht="14.25">
      <c r="O89" s="240"/>
      <c r="P89" s="360"/>
      <c r="Q89" s="364"/>
      <c r="R89" s="364"/>
      <c r="S89" s="364"/>
      <c r="T89" s="364"/>
      <c r="U89" s="366"/>
      <c r="V89" s="360"/>
      <c r="W89" s="360"/>
      <c r="X89" s="360"/>
      <c r="Y89" s="360"/>
      <c r="Z89" s="360"/>
      <c r="AA89" s="360"/>
      <c r="AB89" s="360"/>
      <c r="AC89" s="360"/>
      <c r="AD89" s="360"/>
      <c r="AE89" s="360"/>
      <c r="AF89" s="184"/>
      <c r="AG89" s="184"/>
      <c r="AH89" s="184"/>
    </row>
    <row r="90" spans="15:34" ht="14.25">
      <c r="O90" s="240"/>
      <c r="P90" s="360"/>
      <c r="Q90" s="364"/>
      <c r="R90" s="364"/>
      <c r="S90" s="364"/>
      <c r="T90" s="364"/>
      <c r="U90" s="366"/>
      <c r="V90" s="360"/>
      <c r="W90" s="360"/>
      <c r="X90" s="360"/>
      <c r="Y90" s="360"/>
      <c r="Z90" s="360"/>
      <c r="AA90" s="360"/>
      <c r="AB90" s="360"/>
      <c r="AC90" s="360"/>
      <c r="AD90" s="360"/>
      <c r="AE90" s="360"/>
      <c r="AF90" s="184"/>
      <c r="AG90" s="184"/>
      <c r="AH90" s="184"/>
    </row>
    <row r="91" spans="16:34" ht="14.25">
      <c r="P91" s="184"/>
      <c r="Q91" s="187"/>
      <c r="R91" s="187"/>
      <c r="S91" s="187"/>
      <c r="T91" s="187"/>
      <c r="U91" s="188"/>
      <c r="V91" s="184"/>
      <c r="W91" s="184"/>
      <c r="X91" s="184"/>
      <c r="Y91" s="184"/>
      <c r="Z91" s="184"/>
      <c r="AA91" s="184"/>
      <c r="AB91" s="184"/>
      <c r="AC91" s="184"/>
      <c r="AD91" s="184"/>
      <c r="AE91" s="184"/>
      <c r="AF91" s="184"/>
      <c r="AG91" s="184"/>
      <c r="AH91" s="184"/>
    </row>
    <row r="92" spans="16:34" ht="14.25">
      <c r="P92" s="184"/>
      <c r="Q92" s="187"/>
      <c r="R92" s="187"/>
      <c r="S92" s="187"/>
      <c r="T92" s="187"/>
      <c r="U92" s="188"/>
      <c r="V92" s="184"/>
      <c r="W92" s="184"/>
      <c r="X92" s="184"/>
      <c r="Y92" s="184"/>
      <c r="Z92" s="184"/>
      <c r="AA92" s="184"/>
      <c r="AB92" s="184"/>
      <c r="AC92" s="184"/>
      <c r="AD92" s="184"/>
      <c r="AE92" s="184"/>
      <c r="AF92" s="184"/>
      <c r="AG92" s="184"/>
      <c r="AH92" s="184"/>
    </row>
    <row r="93" spans="16:34" ht="14.25">
      <c r="P93" s="184"/>
      <c r="Q93" s="187"/>
      <c r="R93" s="187"/>
      <c r="S93" s="187"/>
      <c r="T93" s="187"/>
      <c r="U93" s="188"/>
      <c r="V93" s="184"/>
      <c r="W93" s="184"/>
      <c r="X93" s="184"/>
      <c r="Y93" s="184"/>
      <c r="Z93" s="184"/>
      <c r="AA93" s="184"/>
      <c r="AB93" s="184"/>
      <c r="AC93" s="184"/>
      <c r="AD93" s="184"/>
      <c r="AE93" s="184"/>
      <c r="AF93" s="184"/>
      <c r="AG93" s="184"/>
      <c r="AH93" s="184"/>
    </row>
    <row r="94" spans="16:34" ht="14.25">
      <c r="P94" s="184"/>
      <c r="Q94" s="187"/>
      <c r="R94" s="187"/>
      <c r="S94" s="187"/>
      <c r="T94" s="187"/>
      <c r="U94" s="188"/>
      <c r="V94" s="184"/>
      <c r="W94" s="184"/>
      <c r="X94" s="184"/>
      <c r="Y94" s="184"/>
      <c r="Z94" s="184"/>
      <c r="AA94" s="184"/>
      <c r="AB94" s="184"/>
      <c r="AC94" s="184"/>
      <c r="AD94" s="184"/>
      <c r="AE94" s="184"/>
      <c r="AF94" s="184"/>
      <c r="AG94" s="184"/>
      <c r="AH94" s="184"/>
    </row>
    <row r="95" spans="16:34" ht="14.25">
      <c r="P95" s="184"/>
      <c r="Q95" s="187"/>
      <c r="R95" s="187"/>
      <c r="S95" s="187"/>
      <c r="T95" s="187"/>
      <c r="U95" s="188"/>
      <c r="V95" s="184"/>
      <c r="W95" s="184"/>
      <c r="X95" s="184"/>
      <c r="Y95" s="184"/>
      <c r="Z95" s="184"/>
      <c r="AA95" s="184"/>
      <c r="AB95" s="184"/>
      <c r="AC95" s="184"/>
      <c r="AD95" s="184"/>
      <c r="AE95" s="184"/>
      <c r="AF95" s="184"/>
      <c r="AG95" s="184"/>
      <c r="AH95" s="184"/>
    </row>
    <row r="96" spans="16:34" ht="14.25">
      <c r="P96" s="184"/>
      <c r="Q96" s="187"/>
      <c r="R96" s="187"/>
      <c r="S96" s="187"/>
      <c r="T96" s="187"/>
      <c r="U96" s="188"/>
      <c r="V96" s="184"/>
      <c r="W96" s="184"/>
      <c r="X96" s="184"/>
      <c r="Y96" s="184"/>
      <c r="Z96" s="184"/>
      <c r="AA96" s="184"/>
      <c r="AB96" s="184"/>
      <c r="AC96" s="184"/>
      <c r="AD96" s="184"/>
      <c r="AE96" s="184"/>
      <c r="AF96" s="184"/>
      <c r="AG96" s="184"/>
      <c r="AH96" s="184"/>
    </row>
    <row r="97" spans="16:34" ht="14.25">
      <c r="P97" s="184"/>
      <c r="Q97" s="187"/>
      <c r="R97" s="187"/>
      <c r="S97" s="187"/>
      <c r="T97" s="187"/>
      <c r="U97" s="188"/>
      <c r="V97" s="184"/>
      <c r="W97" s="184"/>
      <c r="X97" s="184"/>
      <c r="Y97" s="184"/>
      <c r="Z97" s="184"/>
      <c r="AA97" s="184"/>
      <c r="AB97" s="184"/>
      <c r="AC97" s="184"/>
      <c r="AD97" s="184"/>
      <c r="AE97" s="184"/>
      <c r="AF97" s="184"/>
      <c r="AG97" s="184"/>
      <c r="AH97" s="184"/>
    </row>
    <row r="98" spans="16:34" ht="14.25">
      <c r="P98" s="184"/>
      <c r="Q98" s="187"/>
      <c r="R98" s="187"/>
      <c r="S98" s="187"/>
      <c r="T98" s="187"/>
      <c r="U98" s="188"/>
      <c r="V98" s="184"/>
      <c r="W98" s="184"/>
      <c r="X98" s="184"/>
      <c r="Y98" s="184"/>
      <c r="Z98" s="184"/>
      <c r="AA98" s="184"/>
      <c r="AB98" s="184"/>
      <c r="AC98" s="184"/>
      <c r="AD98" s="184"/>
      <c r="AE98" s="184"/>
      <c r="AF98" s="184"/>
      <c r="AG98" s="184"/>
      <c r="AH98" s="184"/>
    </row>
    <row r="99" spans="16:34" ht="14.25">
      <c r="P99" s="184"/>
      <c r="Q99" s="187"/>
      <c r="R99" s="187"/>
      <c r="S99" s="187"/>
      <c r="T99" s="187"/>
      <c r="U99" s="188"/>
      <c r="V99" s="184"/>
      <c r="W99" s="184"/>
      <c r="X99" s="184"/>
      <c r="Y99" s="184"/>
      <c r="Z99" s="184"/>
      <c r="AA99" s="184"/>
      <c r="AB99" s="184"/>
      <c r="AC99" s="184"/>
      <c r="AD99" s="184"/>
      <c r="AE99" s="184"/>
      <c r="AF99" s="184"/>
      <c r="AG99" s="184"/>
      <c r="AH99" s="184"/>
    </row>
    <row r="100" spans="16:34" ht="14.25">
      <c r="P100" s="184"/>
      <c r="Q100" s="187"/>
      <c r="R100" s="187"/>
      <c r="S100" s="187"/>
      <c r="T100" s="187"/>
      <c r="U100" s="188"/>
      <c r="V100" s="184"/>
      <c r="W100" s="184"/>
      <c r="X100" s="184"/>
      <c r="Y100" s="184"/>
      <c r="Z100" s="184"/>
      <c r="AA100" s="184"/>
      <c r="AB100" s="184"/>
      <c r="AC100" s="184"/>
      <c r="AD100" s="184"/>
      <c r="AE100" s="184"/>
      <c r="AF100" s="184"/>
      <c r="AG100" s="184"/>
      <c r="AH100" s="184"/>
    </row>
    <row r="101" spans="16:34" ht="14.25">
      <c r="P101" s="184"/>
      <c r="Q101" s="187"/>
      <c r="R101" s="187"/>
      <c r="S101" s="187"/>
      <c r="T101" s="187"/>
      <c r="U101" s="188"/>
      <c r="V101" s="184"/>
      <c r="W101" s="184"/>
      <c r="X101" s="184"/>
      <c r="Y101" s="184"/>
      <c r="Z101" s="184"/>
      <c r="AA101" s="184"/>
      <c r="AB101" s="184"/>
      <c r="AC101" s="184"/>
      <c r="AD101" s="184"/>
      <c r="AE101" s="184"/>
      <c r="AF101" s="184"/>
      <c r="AG101" s="184"/>
      <c r="AH101" s="184"/>
    </row>
    <row r="102" spans="16:34" ht="14.25">
      <c r="P102" s="184"/>
      <c r="Q102" s="187"/>
      <c r="R102" s="187"/>
      <c r="S102" s="187"/>
      <c r="T102" s="187"/>
      <c r="U102" s="188"/>
      <c r="V102" s="184"/>
      <c r="W102" s="184"/>
      <c r="X102" s="184"/>
      <c r="Y102" s="184"/>
      <c r="Z102" s="184"/>
      <c r="AA102" s="184"/>
      <c r="AB102" s="184"/>
      <c r="AC102" s="184"/>
      <c r="AD102" s="184"/>
      <c r="AE102" s="184"/>
      <c r="AF102" s="184"/>
      <c r="AG102" s="184"/>
      <c r="AH102" s="184"/>
    </row>
    <row r="103" spans="16:34" ht="14.25">
      <c r="P103" s="184"/>
      <c r="Q103" s="187"/>
      <c r="R103" s="187"/>
      <c r="S103" s="187"/>
      <c r="T103" s="187"/>
      <c r="U103" s="188"/>
      <c r="V103" s="184"/>
      <c r="W103" s="184"/>
      <c r="X103" s="184"/>
      <c r="Y103" s="184"/>
      <c r="Z103" s="184"/>
      <c r="AA103" s="184"/>
      <c r="AB103" s="184"/>
      <c r="AC103" s="184"/>
      <c r="AD103" s="184"/>
      <c r="AE103" s="184"/>
      <c r="AF103" s="184"/>
      <c r="AG103" s="184"/>
      <c r="AH103" s="184"/>
    </row>
    <row r="104" spans="16:34" ht="14.25">
      <c r="P104" s="184"/>
      <c r="Q104" s="187"/>
      <c r="R104" s="187"/>
      <c r="S104" s="187"/>
      <c r="T104" s="187"/>
      <c r="U104" s="188"/>
      <c r="V104" s="184"/>
      <c r="W104" s="184"/>
      <c r="X104" s="184"/>
      <c r="Y104" s="184"/>
      <c r="Z104" s="184"/>
      <c r="AA104" s="184"/>
      <c r="AB104" s="184"/>
      <c r="AC104" s="184"/>
      <c r="AD104" s="184"/>
      <c r="AE104" s="184"/>
      <c r="AF104" s="184"/>
      <c r="AG104" s="184"/>
      <c r="AH104" s="184"/>
    </row>
    <row r="105" spans="16:34" ht="14.25">
      <c r="P105" s="184"/>
      <c r="Q105" s="184"/>
      <c r="R105" s="187"/>
      <c r="S105" s="184"/>
      <c r="T105" s="187"/>
      <c r="U105" s="188"/>
      <c r="V105" s="184"/>
      <c r="W105" s="184"/>
      <c r="X105" s="184"/>
      <c r="Y105" s="184"/>
      <c r="Z105" s="184"/>
      <c r="AA105" s="184"/>
      <c r="AB105" s="184"/>
      <c r="AC105" s="184"/>
      <c r="AD105" s="184"/>
      <c r="AE105" s="184"/>
      <c r="AF105" s="184"/>
      <c r="AG105" s="184"/>
      <c r="AH105" s="184"/>
    </row>
    <row r="106" spans="16:34" ht="14.25">
      <c r="P106" s="184"/>
      <c r="Q106" s="184"/>
      <c r="R106" s="187"/>
      <c r="S106" s="184"/>
      <c r="T106" s="187"/>
      <c r="U106" s="188"/>
      <c r="V106" s="184"/>
      <c r="W106" s="184"/>
      <c r="X106" s="184"/>
      <c r="Y106" s="184"/>
      <c r="Z106" s="184"/>
      <c r="AA106" s="184"/>
      <c r="AB106" s="184"/>
      <c r="AC106" s="184"/>
      <c r="AD106" s="184"/>
      <c r="AE106" s="184"/>
      <c r="AF106" s="184"/>
      <c r="AG106" s="184"/>
      <c r="AH106" s="184"/>
    </row>
    <row r="107" spans="16:34" ht="14.25">
      <c r="P107" s="184"/>
      <c r="Q107" s="187"/>
      <c r="R107" s="187"/>
      <c r="S107" s="187"/>
      <c r="T107" s="187"/>
      <c r="U107" s="188"/>
      <c r="V107" s="184"/>
      <c r="W107" s="184"/>
      <c r="X107" s="184"/>
      <c r="Y107" s="184"/>
      <c r="Z107" s="184"/>
      <c r="AA107" s="184"/>
      <c r="AB107" s="184"/>
      <c r="AC107" s="184"/>
      <c r="AD107" s="184"/>
      <c r="AE107" s="184"/>
      <c r="AF107" s="184"/>
      <c r="AG107" s="184"/>
      <c r="AH107" s="184"/>
    </row>
    <row r="108" spans="16:34" ht="14.25">
      <c r="P108" s="184"/>
      <c r="Q108" s="187"/>
      <c r="R108" s="187"/>
      <c r="S108" s="187"/>
      <c r="T108" s="187"/>
      <c r="U108" s="188"/>
      <c r="V108" s="184"/>
      <c r="W108" s="184"/>
      <c r="X108" s="184"/>
      <c r="Y108" s="184"/>
      <c r="Z108" s="184"/>
      <c r="AA108" s="184"/>
      <c r="AB108" s="184"/>
      <c r="AC108" s="184"/>
      <c r="AD108" s="184"/>
      <c r="AE108" s="184"/>
      <c r="AF108" s="184"/>
      <c r="AG108" s="184"/>
      <c r="AH108" s="184"/>
    </row>
    <row r="109" spans="16:34" ht="14.25">
      <c r="P109" s="184"/>
      <c r="Q109" s="187"/>
      <c r="R109" s="187"/>
      <c r="S109" s="187"/>
      <c r="T109" s="187"/>
      <c r="U109" s="188"/>
      <c r="V109" s="184"/>
      <c r="W109" s="184"/>
      <c r="X109" s="184"/>
      <c r="Y109" s="184"/>
      <c r="Z109" s="184"/>
      <c r="AA109" s="184"/>
      <c r="AB109" s="184"/>
      <c r="AC109" s="184"/>
      <c r="AD109" s="184"/>
      <c r="AE109" s="184"/>
      <c r="AF109" s="184"/>
      <c r="AG109" s="184"/>
      <c r="AH109" s="184"/>
    </row>
    <row r="110" spans="16:34" ht="14.25">
      <c r="P110" s="184"/>
      <c r="Q110" s="187"/>
      <c r="R110" s="187"/>
      <c r="S110" s="187"/>
      <c r="T110" s="187"/>
      <c r="U110" s="188"/>
      <c r="V110" s="184"/>
      <c r="W110" s="184"/>
      <c r="X110" s="184"/>
      <c r="Y110" s="184"/>
      <c r="Z110" s="184"/>
      <c r="AA110" s="184"/>
      <c r="AB110" s="184"/>
      <c r="AC110" s="184"/>
      <c r="AD110" s="184"/>
      <c r="AE110" s="184"/>
      <c r="AF110" s="184"/>
      <c r="AG110" s="184"/>
      <c r="AH110" s="184"/>
    </row>
    <row r="111" spans="16:34" ht="14.25">
      <c r="P111" s="184"/>
      <c r="Q111" s="184"/>
      <c r="R111" s="187"/>
      <c r="S111" s="184"/>
      <c r="T111" s="187"/>
      <c r="U111" s="188"/>
      <c r="V111" s="184"/>
      <c r="W111" s="184"/>
      <c r="X111" s="184"/>
      <c r="Y111" s="184"/>
      <c r="Z111" s="184"/>
      <c r="AA111" s="184"/>
      <c r="AB111" s="184"/>
      <c r="AC111" s="184"/>
      <c r="AD111" s="184"/>
      <c r="AE111" s="184"/>
      <c r="AF111" s="184"/>
      <c r="AG111" s="184"/>
      <c r="AH111" s="184"/>
    </row>
    <row r="112" spans="16:34" ht="14.25">
      <c r="P112" s="184"/>
      <c r="Q112" s="184"/>
      <c r="R112" s="187"/>
      <c r="S112" s="184"/>
      <c r="T112" s="187"/>
      <c r="U112" s="188"/>
      <c r="V112" s="184"/>
      <c r="W112" s="184"/>
      <c r="X112" s="184"/>
      <c r="Y112" s="184"/>
      <c r="Z112" s="184"/>
      <c r="AA112" s="184"/>
      <c r="AB112" s="184"/>
      <c r="AC112" s="184"/>
      <c r="AD112" s="184"/>
      <c r="AE112" s="184"/>
      <c r="AF112" s="184"/>
      <c r="AG112" s="184"/>
      <c r="AH112" s="184"/>
    </row>
    <row r="113" spans="16:34" ht="14.25">
      <c r="P113" s="184"/>
      <c r="Q113" s="187"/>
      <c r="R113" s="187"/>
      <c r="S113" s="187"/>
      <c r="T113" s="187"/>
      <c r="U113" s="188"/>
      <c r="V113" s="184"/>
      <c r="W113" s="184"/>
      <c r="X113" s="184"/>
      <c r="Y113" s="184"/>
      <c r="Z113" s="184"/>
      <c r="AA113" s="184"/>
      <c r="AB113" s="184"/>
      <c r="AC113" s="184"/>
      <c r="AD113" s="184"/>
      <c r="AE113" s="184"/>
      <c r="AF113" s="184"/>
      <c r="AG113" s="184"/>
      <c r="AH113" s="184"/>
    </row>
    <row r="114" spans="16:34" ht="14.25">
      <c r="P114" s="184"/>
      <c r="Q114" s="184"/>
      <c r="R114" s="187"/>
      <c r="S114" s="184"/>
      <c r="T114" s="187"/>
      <c r="U114" s="188"/>
      <c r="V114" s="184"/>
      <c r="W114" s="184"/>
      <c r="X114" s="184"/>
      <c r="Y114" s="184"/>
      <c r="Z114" s="184"/>
      <c r="AA114" s="184"/>
      <c r="AB114" s="184"/>
      <c r="AC114" s="184"/>
      <c r="AD114" s="184"/>
      <c r="AE114" s="184"/>
      <c r="AF114" s="184"/>
      <c r="AG114" s="184"/>
      <c r="AH114" s="184"/>
    </row>
    <row r="115" spans="16:34" ht="14.25">
      <c r="P115" s="184"/>
      <c r="Q115" s="187"/>
      <c r="R115" s="187"/>
      <c r="S115" s="187"/>
      <c r="T115" s="187"/>
      <c r="U115" s="188"/>
      <c r="V115" s="184"/>
      <c r="W115" s="184"/>
      <c r="X115" s="184"/>
      <c r="Y115" s="184"/>
      <c r="Z115" s="184"/>
      <c r="AA115" s="184"/>
      <c r="AB115" s="184"/>
      <c r="AC115" s="184"/>
      <c r="AD115" s="184"/>
      <c r="AE115" s="184"/>
      <c r="AF115" s="184"/>
      <c r="AG115" s="184"/>
      <c r="AH115" s="184"/>
    </row>
    <row r="116" spans="16:34" ht="14.25">
      <c r="P116" s="184"/>
      <c r="Q116" s="187"/>
      <c r="R116" s="187"/>
      <c r="S116" s="187"/>
      <c r="T116" s="187"/>
      <c r="U116" s="188"/>
      <c r="V116" s="184"/>
      <c r="W116" s="184"/>
      <c r="X116" s="184"/>
      <c r="Y116" s="184"/>
      <c r="Z116" s="184"/>
      <c r="AA116" s="184"/>
      <c r="AB116" s="184"/>
      <c r="AC116" s="184"/>
      <c r="AD116" s="184"/>
      <c r="AE116" s="184"/>
      <c r="AF116" s="184"/>
      <c r="AG116" s="184"/>
      <c r="AH116" s="184"/>
    </row>
    <row r="117" spans="16:34" ht="14.25">
      <c r="P117" s="184"/>
      <c r="Q117" s="184"/>
      <c r="R117" s="187"/>
      <c r="S117" s="184"/>
      <c r="T117" s="187"/>
      <c r="U117" s="188"/>
      <c r="V117" s="184"/>
      <c r="W117" s="184"/>
      <c r="X117" s="184"/>
      <c r="Y117" s="184"/>
      <c r="Z117" s="184"/>
      <c r="AA117" s="184"/>
      <c r="AB117" s="184"/>
      <c r="AC117" s="184"/>
      <c r="AD117" s="184"/>
      <c r="AE117" s="184"/>
      <c r="AF117" s="184"/>
      <c r="AG117" s="184"/>
      <c r="AH117" s="184"/>
    </row>
    <row r="118" spans="16:34" ht="14.25">
      <c r="P118" s="184"/>
      <c r="Q118" s="187"/>
      <c r="R118" s="187"/>
      <c r="S118" s="187"/>
      <c r="T118" s="187"/>
      <c r="U118" s="188"/>
      <c r="V118" s="184"/>
      <c r="W118" s="184"/>
      <c r="X118" s="184"/>
      <c r="Y118" s="184"/>
      <c r="Z118" s="184"/>
      <c r="AA118" s="184"/>
      <c r="AB118" s="184"/>
      <c r="AC118" s="184"/>
      <c r="AD118" s="184"/>
      <c r="AE118" s="184"/>
      <c r="AF118" s="184"/>
      <c r="AG118" s="184"/>
      <c r="AH118" s="184"/>
    </row>
    <row r="119" spans="16:34" ht="14.25">
      <c r="P119" s="184"/>
      <c r="Q119" s="184"/>
      <c r="R119" s="187"/>
      <c r="S119" s="187"/>
      <c r="T119" s="187"/>
      <c r="U119" s="188"/>
      <c r="V119" s="184"/>
      <c r="W119" s="184"/>
      <c r="X119" s="184"/>
      <c r="Y119" s="184"/>
      <c r="Z119" s="184"/>
      <c r="AA119" s="184"/>
      <c r="AB119" s="184"/>
      <c r="AC119" s="184"/>
      <c r="AD119" s="184"/>
      <c r="AE119" s="184"/>
      <c r="AF119" s="184"/>
      <c r="AG119" s="184"/>
      <c r="AH119" s="184"/>
    </row>
    <row r="120" spans="16:34" ht="14.25">
      <c r="P120" s="184"/>
      <c r="Q120" s="187"/>
      <c r="R120" s="187"/>
      <c r="S120" s="187"/>
      <c r="T120" s="187"/>
      <c r="U120" s="188"/>
      <c r="V120" s="184"/>
      <c r="W120" s="184"/>
      <c r="X120" s="184"/>
      <c r="Y120" s="184"/>
      <c r="Z120" s="184"/>
      <c r="AA120" s="184"/>
      <c r="AB120" s="184"/>
      <c r="AC120" s="184"/>
      <c r="AD120" s="184"/>
      <c r="AE120" s="184"/>
      <c r="AF120" s="184"/>
      <c r="AG120" s="184"/>
      <c r="AH120" s="184"/>
    </row>
    <row r="121" spans="16:34" ht="14.25">
      <c r="P121" s="184"/>
      <c r="Q121" s="184"/>
      <c r="R121" s="187"/>
      <c r="S121" s="184"/>
      <c r="T121" s="187"/>
      <c r="U121" s="188"/>
      <c r="V121" s="184"/>
      <c r="W121" s="184"/>
      <c r="X121" s="184"/>
      <c r="Y121" s="184"/>
      <c r="Z121" s="184"/>
      <c r="AA121" s="184"/>
      <c r="AB121" s="184"/>
      <c r="AC121" s="184"/>
      <c r="AD121" s="184"/>
      <c r="AE121" s="184"/>
      <c r="AF121" s="184"/>
      <c r="AG121" s="184"/>
      <c r="AH121" s="184"/>
    </row>
    <row r="122" spans="16:34" ht="14.25">
      <c r="P122" s="184"/>
      <c r="Q122" s="187"/>
      <c r="R122" s="187"/>
      <c r="S122" s="187"/>
      <c r="T122" s="187"/>
      <c r="U122" s="188"/>
      <c r="V122" s="184"/>
      <c r="W122" s="184"/>
      <c r="X122" s="184"/>
      <c r="Y122" s="184"/>
      <c r="Z122" s="184"/>
      <c r="AA122" s="184"/>
      <c r="AB122" s="184"/>
      <c r="AC122" s="184"/>
      <c r="AD122" s="184"/>
      <c r="AE122" s="184"/>
      <c r="AF122" s="184"/>
      <c r="AG122" s="184"/>
      <c r="AH122" s="184"/>
    </row>
    <row r="123" spans="16:34" ht="14.25">
      <c r="P123" s="184"/>
      <c r="Q123" s="184"/>
      <c r="R123" s="187"/>
      <c r="S123" s="184"/>
      <c r="T123" s="187"/>
      <c r="U123" s="188"/>
      <c r="V123" s="184"/>
      <c r="W123" s="184"/>
      <c r="X123" s="184"/>
      <c r="Y123" s="184"/>
      <c r="Z123" s="184"/>
      <c r="AA123" s="184"/>
      <c r="AB123" s="184"/>
      <c r="AC123" s="184"/>
      <c r="AD123" s="184"/>
      <c r="AE123" s="184"/>
      <c r="AF123" s="184"/>
      <c r="AG123" s="184"/>
      <c r="AH123" s="184"/>
    </row>
    <row r="124" spans="16:34" ht="14.25">
      <c r="P124" s="184"/>
      <c r="Q124" s="184"/>
      <c r="R124" s="187"/>
      <c r="S124" s="184"/>
      <c r="T124" s="187"/>
      <c r="U124" s="188"/>
      <c r="V124" s="184"/>
      <c r="W124" s="184"/>
      <c r="X124" s="184"/>
      <c r="Y124" s="184"/>
      <c r="Z124" s="184"/>
      <c r="AA124" s="184"/>
      <c r="AB124" s="184"/>
      <c r="AC124" s="184"/>
      <c r="AD124" s="184"/>
      <c r="AE124" s="184"/>
      <c r="AF124" s="184"/>
      <c r="AG124" s="184"/>
      <c r="AH124" s="184"/>
    </row>
    <row r="125" spans="16:34" ht="14.25">
      <c r="P125" s="184"/>
      <c r="Q125" s="184"/>
      <c r="R125" s="187"/>
      <c r="S125" s="184"/>
      <c r="T125" s="187"/>
      <c r="U125" s="188"/>
      <c r="V125" s="184"/>
      <c r="W125" s="184"/>
      <c r="X125" s="184"/>
      <c r="Y125" s="184"/>
      <c r="Z125" s="184"/>
      <c r="AA125" s="184"/>
      <c r="AB125" s="184"/>
      <c r="AC125" s="184"/>
      <c r="AD125" s="184"/>
      <c r="AE125" s="184"/>
      <c r="AF125" s="184"/>
      <c r="AG125" s="184"/>
      <c r="AH125" s="184"/>
    </row>
    <row r="126" spans="16:34" ht="14.25">
      <c r="P126" s="184"/>
      <c r="Q126" s="184"/>
      <c r="R126" s="187"/>
      <c r="S126" s="184"/>
      <c r="T126" s="187"/>
      <c r="U126" s="188"/>
      <c r="V126" s="184"/>
      <c r="W126" s="184"/>
      <c r="X126" s="184"/>
      <c r="Y126" s="184"/>
      <c r="Z126" s="184"/>
      <c r="AA126" s="184"/>
      <c r="AB126" s="184"/>
      <c r="AC126" s="184"/>
      <c r="AD126" s="184"/>
      <c r="AE126" s="184"/>
      <c r="AF126" s="184"/>
      <c r="AG126" s="184"/>
      <c r="AH126" s="184"/>
    </row>
    <row r="127" spans="16:34" ht="14.25">
      <c r="P127" s="184"/>
      <c r="Q127" s="187"/>
      <c r="R127" s="187"/>
      <c r="S127" s="187"/>
      <c r="T127" s="187"/>
      <c r="U127" s="188"/>
      <c r="V127" s="184"/>
      <c r="W127" s="184"/>
      <c r="X127" s="184"/>
      <c r="Y127" s="184"/>
      <c r="Z127" s="184"/>
      <c r="AA127" s="184"/>
      <c r="AB127" s="184"/>
      <c r="AC127" s="184"/>
      <c r="AD127" s="184"/>
      <c r="AE127" s="184"/>
      <c r="AF127" s="184"/>
      <c r="AG127" s="184"/>
      <c r="AH127" s="184"/>
    </row>
    <row r="128" spans="16:34" ht="14.25">
      <c r="P128" s="184"/>
      <c r="Q128" s="187"/>
      <c r="R128" s="184"/>
      <c r="S128" s="187"/>
      <c r="T128" s="187"/>
      <c r="U128" s="188"/>
      <c r="V128" s="184"/>
      <c r="W128" s="184"/>
      <c r="X128" s="184"/>
      <c r="Y128" s="184"/>
      <c r="Z128" s="184"/>
      <c r="AA128" s="184"/>
      <c r="AB128" s="184"/>
      <c r="AC128" s="184"/>
      <c r="AD128" s="184"/>
      <c r="AE128" s="184"/>
      <c r="AF128" s="184"/>
      <c r="AG128" s="184"/>
      <c r="AH128" s="184"/>
    </row>
    <row r="129" spans="16:34" ht="14.25">
      <c r="P129" s="184"/>
      <c r="Q129" s="184"/>
      <c r="R129" s="184"/>
      <c r="S129" s="184"/>
      <c r="T129" s="187"/>
      <c r="U129" s="188"/>
      <c r="V129" s="184"/>
      <c r="W129" s="184"/>
      <c r="X129" s="184"/>
      <c r="Y129" s="184"/>
      <c r="Z129" s="184"/>
      <c r="AA129" s="184"/>
      <c r="AB129" s="184"/>
      <c r="AC129" s="184"/>
      <c r="AD129" s="184"/>
      <c r="AE129" s="184"/>
      <c r="AF129" s="184"/>
      <c r="AG129" s="184"/>
      <c r="AH129" s="184"/>
    </row>
    <row r="130" spans="16:34" ht="14.25">
      <c r="P130" s="184"/>
      <c r="Q130" s="184"/>
      <c r="R130" s="184"/>
      <c r="S130" s="184"/>
      <c r="T130" s="187"/>
      <c r="U130" s="188"/>
      <c r="V130" s="184"/>
      <c r="W130" s="184"/>
      <c r="X130" s="184"/>
      <c r="Y130" s="184"/>
      <c r="Z130" s="184"/>
      <c r="AA130" s="184"/>
      <c r="AB130" s="184"/>
      <c r="AC130" s="184"/>
      <c r="AD130" s="184"/>
      <c r="AE130" s="184"/>
      <c r="AF130" s="184"/>
      <c r="AG130" s="184"/>
      <c r="AH130" s="184"/>
    </row>
    <row r="131" spans="16:34" ht="14.25">
      <c r="P131" s="184"/>
      <c r="Q131" s="184"/>
      <c r="R131" s="184"/>
      <c r="S131" s="187"/>
      <c r="T131" s="184"/>
      <c r="U131" s="188"/>
      <c r="V131" s="184"/>
      <c r="W131" s="184"/>
      <c r="X131" s="184"/>
      <c r="Y131" s="184"/>
      <c r="Z131" s="184"/>
      <c r="AA131" s="184"/>
      <c r="AB131" s="184"/>
      <c r="AC131" s="184"/>
      <c r="AD131" s="184"/>
      <c r="AE131" s="184"/>
      <c r="AF131" s="184"/>
      <c r="AG131" s="184"/>
      <c r="AH131" s="184"/>
    </row>
    <row r="132" spans="16:34" ht="14.25">
      <c r="P132" s="184"/>
      <c r="Q132" s="184"/>
      <c r="R132" s="184"/>
      <c r="S132" s="187"/>
      <c r="T132" s="184"/>
      <c r="U132" s="188"/>
      <c r="V132" s="184"/>
      <c r="W132" s="184"/>
      <c r="X132" s="184"/>
      <c r="Y132" s="184"/>
      <c r="Z132" s="184"/>
      <c r="AA132" s="184"/>
      <c r="AB132" s="184"/>
      <c r="AC132" s="184"/>
      <c r="AD132" s="184"/>
      <c r="AE132" s="184"/>
      <c r="AF132" s="184"/>
      <c r="AG132" s="184"/>
      <c r="AH132" s="184"/>
    </row>
    <row r="133" spans="16:34" ht="14.25">
      <c r="P133" s="184"/>
      <c r="Q133" s="187"/>
      <c r="R133" s="184"/>
      <c r="S133" s="187"/>
      <c r="T133" s="184"/>
      <c r="U133" s="188"/>
      <c r="V133" s="184"/>
      <c r="W133" s="184"/>
      <c r="X133" s="184"/>
      <c r="Y133" s="184"/>
      <c r="Z133" s="184"/>
      <c r="AA133" s="184"/>
      <c r="AB133" s="184"/>
      <c r="AC133" s="184"/>
      <c r="AD133" s="184"/>
      <c r="AE133" s="184"/>
      <c r="AF133" s="184"/>
      <c r="AG133" s="184"/>
      <c r="AH133" s="184"/>
    </row>
    <row r="134" spans="16:34" ht="14.25">
      <c r="P134" s="184"/>
      <c r="Q134" s="187"/>
      <c r="R134" s="184"/>
      <c r="S134" s="187"/>
      <c r="T134" s="184"/>
      <c r="U134" s="188"/>
      <c r="V134" s="184"/>
      <c r="W134" s="184"/>
      <c r="X134" s="184"/>
      <c r="Y134" s="184"/>
      <c r="Z134" s="184"/>
      <c r="AA134" s="184"/>
      <c r="AB134" s="184"/>
      <c r="AC134" s="184"/>
      <c r="AD134" s="184"/>
      <c r="AE134" s="184"/>
      <c r="AF134" s="184"/>
      <c r="AG134" s="184"/>
      <c r="AH134" s="184"/>
    </row>
    <row r="135" spans="16:34" ht="14.25">
      <c r="P135" s="184"/>
      <c r="Q135" s="187"/>
      <c r="R135" s="184"/>
      <c r="S135" s="187"/>
      <c r="T135" s="184"/>
      <c r="U135" s="188"/>
      <c r="V135" s="184"/>
      <c r="W135" s="184"/>
      <c r="X135" s="184"/>
      <c r="Y135" s="184"/>
      <c r="Z135" s="184"/>
      <c r="AA135" s="184"/>
      <c r="AB135" s="184"/>
      <c r="AC135" s="184"/>
      <c r="AD135" s="184"/>
      <c r="AE135" s="184"/>
      <c r="AF135" s="184"/>
      <c r="AG135" s="184"/>
      <c r="AH135" s="184"/>
    </row>
    <row r="136" spans="16:34" ht="14.25">
      <c r="P136" s="184"/>
      <c r="Q136" s="187"/>
      <c r="R136" s="184"/>
      <c r="S136" s="187"/>
      <c r="T136" s="184"/>
      <c r="U136" s="188"/>
      <c r="V136" s="184"/>
      <c r="W136" s="184"/>
      <c r="X136" s="184"/>
      <c r="Y136" s="184"/>
      <c r="Z136" s="184"/>
      <c r="AA136" s="184"/>
      <c r="AB136" s="184"/>
      <c r="AC136" s="184"/>
      <c r="AD136" s="184"/>
      <c r="AE136" s="184"/>
      <c r="AF136" s="184"/>
      <c r="AG136" s="184"/>
      <c r="AH136" s="184"/>
    </row>
    <row r="137" spans="16:34" ht="14.25">
      <c r="P137" s="184"/>
      <c r="Q137" s="187"/>
      <c r="R137" s="184"/>
      <c r="S137" s="187"/>
      <c r="T137" s="184"/>
      <c r="U137" s="188"/>
      <c r="V137" s="184"/>
      <c r="W137" s="184"/>
      <c r="X137" s="184"/>
      <c r="Y137" s="184"/>
      <c r="Z137" s="184"/>
      <c r="AA137" s="184"/>
      <c r="AB137" s="184"/>
      <c r="AC137" s="184"/>
      <c r="AD137" s="184"/>
      <c r="AE137" s="184"/>
      <c r="AF137" s="184"/>
      <c r="AG137" s="184"/>
      <c r="AH137" s="184"/>
    </row>
    <row r="138" spans="16:34" ht="14.25">
      <c r="P138" s="184"/>
      <c r="Q138" s="184"/>
      <c r="R138" s="184"/>
      <c r="S138" s="187"/>
      <c r="T138" s="184"/>
      <c r="U138" s="188"/>
      <c r="V138" s="184"/>
      <c r="W138" s="184"/>
      <c r="X138" s="184"/>
      <c r="Y138" s="184"/>
      <c r="Z138" s="184"/>
      <c r="AA138" s="184"/>
      <c r="AB138" s="184"/>
      <c r="AC138" s="184"/>
      <c r="AD138" s="184"/>
      <c r="AE138" s="184"/>
      <c r="AF138" s="184"/>
      <c r="AG138" s="184"/>
      <c r="AH138" s="184"/>
    </row>
    <row r="139" spans="16:34" ht="14.25">
      <c r="P139" s="184"/>
      <c r="Q139" s="187"/>
      <c r="R139" s="184"/>
      <c r="S139" s="187"/>
      <c r="T139" s="184"/>
      <c r="U139" s="188"/>
      <c r="V139" s="184"/>
      <c r="W139" s="184"/>
      <c r="X139" s="184"/>
      <c r="Y139" s="184"/>
      <c r="Z139" s="184"/>
      <c r="AA139" s="184"/>
      <c r="AB139" s="184"/>
      <c r="AC139" s="184"/>
      <c r="AD139" s="184"/>
      <c r="AE139" s="184"/>
      <c r="AF139" s="184"/>
      <c r="AG139" s="184"/>
      <c r="AH139" s="184"/>
    </row>
    <row r="140" spans="16:34" ht="14.25">
      <c r="P140" s="184"/>
      <c r="Q140" s="184"/>
      <c r="R140" s="184"/>
      <c r="S140" s="184"/>
      <c r="T140" s="184"/>
      <c r="U140" s="184"/>
      <c r="V140" s="184"/>
      <c r="W140" s="184"/>
      <c r="X140" s="184"/>
      <c r="Y140" s="184"/>
      <c r="Z140" s="184"/>
      <c r="AA140" s="184"/>
      <c r="AB140" s="184"/>
      <c r="AC140" s="184"/>
      <c r="AD140" s="184"/>
      <c r="AE140" s="184"/>
      <c r="AF140" s="184"/>
      <c r="AG140" s="184"/>
      <c r="AH140" s="184"/>
    </row>
    <row r="141" spans="16:34" ht="14.25">
      <c r="P141" s="184"/>
      <c r="Q141" s="184"/>
      <c r="R141" s="184"/>
      <c r="S141" s="184"/>
      <c r="T141" s="184"/>
      <c r="U141" s="184"/>
      <c r="V141" s="184"/>
      <c r="W141" s="184"/>
      <c r="X141" s="184"/>
      <c r="Y141" s="184"/>
      <c r="Z141" s="184"/>
      <c r="AA141" s="184"/>
      <c r="AB141" s="184"/>
      <c r="AC141" s="184"/>
      <c r="AD141" s="184"/>
      <c r="AE141" s="184"/>
      <c r="AF141" s="184"/>
      <c r="AG141" s="184"/>
      <c r="AH141" s="184"/>
    </row>
    <row r="142" spans="16:34" ht="14.25">
      <c r="P142" s="184"/>
      <c r="Q142" s="184"/>
      <c r="R142" s="184"/>
      <c r="S142" s="184"/>
      <c r="T142" s="184"/>
      <c r="U142" s="184"/>
      <c r="V142" s="184"/>
      <c r="W142" s="184"/>
      <c r="X142" s="184"/>
      <c r="Y142" s="184"/>
      <c r="Z142" s="184"/>
      <c r="AA142" s="184"/>
      <c r="AB142" s="184"/>
      <c r="AC142" s="184"/>
      <c r="AD142" s="184"/>
      <c r="AE142" s="184"/>
      <c r="AF142" s="184"/>
      <c r="AG142" s="184"/>
      <c r="AH142" s="184"/>
    </row>
    <row r="143" spans="16:34" ht="14.25">
      <c r="P143" s="184"/>
      <c r="Q143" s="184"/>
      <c r="R143" s="184"/>
      <c r="S143" s="184"/>
      <c r="T143" s="184"/>
      <c r="U143" s="184"/>
      <c r="V143" s="184"/>
      <c r="W143" s="184"/>
      <c r="X143" s="184"/>
      <c r="Y143" s="184"/>
      <c r="Z143" s="184"/>
      <c r="AA143" s="184"/>
      <c r="AB143" s="184"/>
      <c r="AC143" s="184"/>
      <c r="AD143" s="184"/>
      <c r="AE143" s="184"/>
      <c r="AF143" s="184"/>
      <c r="AG143" s="184"/>
      <c r="AH143" s="184"/>
    </row>
    <row r="144" spans="16:34" ht="14.25">
      <c r="P144" s="184"/>
      <c r="Q144" s="184"/>
      <c r="R144" s="184"/>
      <c r="S144" s="184"/>
      <c r="T144" s="184"/>
      <c r="U144" s="184"/>
      <c r="V144" s="184"/>
      <c r="W144" s="184"/>
      <c r="X144" s="184"/>
      <c r="Y144" s="184"/>
      <c r="Z144" s="184"/>
      <c r="AA144" s="184"/>
      <c r="AB144" s="184"/>
      <c r="AC144" s="184"/>
      <c r="AD144" s="184"/>
      <c r="AE144" s="184"/>
      <c r="AF144" s="184"/>
      <c r="AG144" s="184"/>
      <c r="AH144" s="184"/>
    </row>
    <row r="145" spans="16:34" ht="14.25">
      <c r="P145" s="184"/>
      <c r="Q145" s="184"/>
      <c r="R145" s="184"/>
      <c r="S145" s="184"/>
      <c r="T145" s="184"/>
      <c r="U145" s="184"/>
      <c r="V145" s="184"/>
      <c r="W145" s="184"/>
      <c r="X145" s="184"/>
      <c r="Y145" s="184"/>
      <c r="Z145" s="184"/>
      <c r="AA145" s="184"/>
      <c r="AB145" s="184"/>
      <c r="AC145" s="184"/>
      <c r="AD145" s="184"/>
      <c r="AE145" s="184"/>
      <c r="AF145" s="184"/>
      <c r="AG145" s="184"/>
      <c r="AH145" s="184"/>
    </row>
    <row r="146" spans="16:34" ht="14.25">
      <c r="P146" s="184"/>
      <c r="Q146" s="184"/>
      <c r="R146" s="184"/>
      <c r="S146" s="184"/>
      <c r="T146" s="184"/>
      <c r="U146" s="184"/>
      <c r="V146" s="184"/>
      <c r="W146" s="184"/>
      <c r="X146" s="184"/>
      <c r="Y146" s="184"/>
      <c r="Z146" s="184"/>
      <c r="AA146" s="184"/>
      <c r="AB146" s="184"/>
      <c r="AC146" s="184"/>
      <c r="AD146" s="184"/>
      <c r="AE146" s="184"/>
      <c r="AF146" s="184"/>
      <c r="AG146" s="184"/>
      <c r="AH146" s="184"/>
    </row>
    <row r="147" spans="16:29" ht="14.25">
      <c r="P147" s="184"/>
      <c r="Q147" s="184"/>
      <c r="R147" s="184"/>
      <c r="S147" s="184"/>
      <c r="T147" s="184"/>
      <c r="U147" s="184"/>
      <c r="V147" s="184"/>
      <c r="W147" s="184"/>
      <c r="X147" s="184"/>
      <c r="Y147" s="184"/>
      <c r="Z147" s="184"/>
      <c r="AA147" s="184"/>
      <c r="AB147" s="184"/>
      <c r="AC147" s="184"/>
    </row>
    <row r="148" spans="16:29" ht="14.25">
      <c r="P148" s="184"/>
      <c r="Q148" s="184"/>
      <c r="R148" s="184"/>
      <c r="S148" s="184"/>
      <c r="T148" s="184"/>
      <c r="U148" s="184"/>
      <c r="V148" s="184"/>
      <c r="W148" s="184"/>
      <c r="X148" s="184"/>
      <c r="Y148" s="184"/>
      <c r="Z148" s="184"/>
      <c r="AA148" s="184"/>
      <c r="AB148" s="184"/>
      <c r="AC148" s="184"/>
    </row>
    <row r="149" spans="16:28" ht="14.25">
      <c r="P149" s="184"/>
      <c r="Q149" s="184"/>
      <c r="R149" s="184"/>
      <c r="S149" s="184"/>
      <c r="T149" s="184"/>
      <c r="U149" s="184"/>
      <c r="V149" s="184"/>
      <c r="W149" s="184"/>
      <c r="X149" s="184"/>
      <c r="Y149" s="184"/>
      <c r="Z149" s="184"/>
      <c r="AA149" s="184"/>
      <c r="AB149" s="184"/>
    </row>
  </sheetData>
  <sheetProtection/>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119" scale="75" r:id="rId2"/>
  <headerFooter>
    <oddFooter>&amp;C&amp;10 9</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Q3:AG54"/>
  <sheetViews>
    <sheetView zoomScaleSheetLayoutView="100" zoomScalePageLayoutView="0" workbookViewId="0" topLeftCell="A1">
      <selection activeCell="Q20" sqref="Q20"/>
    </sheetView>
  </sheetViews>
  <sheetFormatPr defaultColWidth="11.00390625" defaultRowHeight="14.25"/>
  <cols>
    <col min="1" max="7" width="11.00390625" style="30" customWidth="1"/>
    <col min="8" max="8" width="1.00390625" style="30" customWidth="1"/>
    <col min="9" max="17" width="11.00390625" style="30" customWidth="1"/>
    <col min="18" max="18" width="11.00390625" style="86" customWidth="1"/>
    <col min="19" max="19" width="6.875" style="86" bestFit="1" customWidth="1"/>
    <col min="20" max="31" width="11.00390625" style="86" customWidth="1"/>
    <col min="32" max="16384" width="11.00390625" style="30" customWidth="1"/>
  </cols>
  <sheetData>
    <row r="3" spans="18:33" ht="14.25">
      <c r="R3" s="278"/>
      <c r="S3" s="278"/>
      <c r="T3" s="278" t="s">
        <v>33</v>
      </c>
      <c r="U3" s="278"/>
      <c r="V3" s="278"/>
      <c r="W3" s="278"/>
      <c r="X3" s="278"/>
      <c r="Y3" s="278"/>
      <c r="Z3" s="278"/>
      <c r="AA3" s="278"/>
      <c r="AB3" s="278"/>
      <c r="AC3" s="278"/>
      <c r="AD3" s="278"/>
      <c r="AE3" s="278"/>
      <c r="AF3" s="278"/>
      <c r="AG3" s="278"/>
    </row>
    <row r="4" spans="18:33" ht="14.25">
      <c r="R4" s="278"/>
      <c r="S4" s="278"/>
      <c r="T4" s="278" t="s">
        <v>20</v>
      </c>
      <c r="U4" s="278" t="s">
        <v>21</v>
      </c>
      <c r="V4" s="278" t="s">
        <v>22</v>
      </c>
      <c r="W4" s="278" t="s">
        <v>23</v>
      </c>
      <c r="X4" s="278" t="s">
        <v>24</v>
      </c>
      <c r="Y4" s="278" t="s">
        <v>25</v>
      </c>
      <c r="Z4" s="278" t="s">
        <v>26</v>
      </c>
      <c r="AA4" s="278" t="s">
        <v>27</v>
      </c>
      <c r="AB4" s="278" t="s">
        <v>28</v>
      </c>
      <c r="AC4" s="278" t="s">
        <v>29</v>
      </c>
      <c r="AD4" s="278" t="s">
        <v>30</v>
      </c>
      <c r="AE4" s="278" t="s">
        <v>31</v>
      </c>
      <c r="AF4" s="278"/>
      <c r="AG4" s="278"/>
    </row>
    <row r="5" spans="18:33" ht="14.25">
      <c r="R5" s="278" t="s">
        <v>36</v>
      </c>
      <c r="S5" s="278">
        <v>2009</v>
      </c>
      <c r="T5" s="283">
        <v>119.641</v>
      </c>
      <c r="U5" s="283">
        <v>66.469</v>
      </c>
      <c r="V5" s="283">
        <v>63.303</v>
      </c>
      <c r="W5" s="283">
        <v>115.938</v>
      </c>
      <c r="X5" s="283">
        <v>98.44</v>
      </c>
      <c r="Y5" s="283">
        <v>141.626</v>
      </c>
      <c r="Z5" s="283">
        <v>302.178</v>
      </c>
      <c r="AA5" s="283">
        <v>166.845</v>
      </c>
      <c r="AB5" s="283">
        <v>232.666</v>
      </c>
      <c r="AC5" s="283">
        <v>519.55</v>
      </c>
      <c r="AD5" s="283">
        <v>393.684</v>
      </c>
      <c r="AE5" s="283">
        <v>217.822</v>
      </c>
      <c r="AF5" s="278"/>
      <c r="AG5" s="278"/>
    </row>
    <row r="6" spans="18:33" ht="14.25">
      <c r="R6" s="278" t="s">
        <v>36</v>
      </c>
      <c r="S6" s="278">
        <v>2010</v>
      </c>
      <c r="T6" s="283">
        <v>118.427</v>
      </c>
      <c r="U6" s="283">
        <v>129.697</v>
      </c>
      <c r="V6" s="283">
        <v>111.349</v>
      </c>
      <c r="W6" s="283">
        <v>160.809</v>
      </c>
      <c r="X6" s="283">
        <v>152.94</v>
      </c>
      <c r="Y6" s="283">
        <v>157.863</v>
      </c>
      <c r="Z6" s="283">
        <v>320.094</v>
      </c>
      <c r="AA6" s="283">
        <v>405.733</v>
      </c>
      <c r="AB6" s="283">
        <v>417.128</v>
      </c>
      <c r="AC6" s="283">
        <v>412.996</v>
      </c>
      <c r="AD6" s="283">
        <v>590.398</v>
      </c>
      <c r="AE6" s="283">
        <v>329.098</v>
      </c>
      <c r="AF6" s="278"/>
      <c r="AG6" s="278"/>
    </row>
    <row r="7" spans="18:33" ht="14.25">
      <c r="R7" s="278" t="s">
        <v>36</v>
      </c>
      <c r="S7" s="278">
        <v>2011</v>
      </c>
      <c r="T7" s="283">
        <v>295.318</v>
      </c>
      <c r="U7" s="283">
        <v>231.181</v>
      </c>
      <c r="V7" s="283">
        <v>207.209</v>
      </c>
      <c r="W7" s="283">
        <v>158.986</v>
      </c>
      <c r="X7" s="283">
        <v>263.83</v>
      </c>
      <c r="Y7" s="283">
        <v>285.876</v>
      </c>
      <c r="Z7" s="283">
        <v>180.834</v>
      </c>
      <c r="AA7" s="283">
        <v>339.669</v>
      </c>
      <c r="AB7" s="283">
        <v>538.852</v>
      </c>
      <c r="AC7" s="283">
        <v>446.534</v>
      </c>
      <c r="AD7" s="283">
        <v>602.988</v>
      </c>
      <c r="AE7" s="283">
        <v>245.66729999999998</v>
      </c>
      <c r="AF7" s="283">
        <f>SUM(T7:AE7)</f>
        <v>3796.9443</v>
      </c>
      <c r="AG7" s="278"/>
    </row>
    <row r="8" spans="18:33" ht="14.25">
      <c r="R8" s="278" t="s">
        <v>36</v>
      </c>
      <c r="S8" s="278">
        <v>2012</v>
      </c>
      <c r="T8" s="3">
        <v>224.283</v>
      </c>
      <c r="U8" s="283">
        <v>166.036</v>
      </c>
      <c r="V8" s="283">
        <v>191.967</v>
      </c>
      <c r="W8" s="2">
        <v>230.377</v>
      </c>
      <c r="X8" s="283">
        <v>262.098</v>
      </c>
      <c r="Y8" s="2">
        <v>190.628</v>
      </c>
      <c r="Z8" s="2">
        <v>254.364</v>
      </c>
      <c r="AA8" s="283">
        <v>446.515</v>
      </c>
      <c r="AB8" s="283"/>
      <c r="AC8" s="283"/>
      <c r="AD8" s="283"/>
      <c r="AE8" s="283"/>
      <c r="AF8" s="283"/>
      <c r="AG8" s="278"/>
    </row>
    <row r="9" spans="18:33" ht="14.25">
      <c r="R9" s="278" t="s">
        <v>37</v>
      </c>
      <c r="S9" s="278">
        <v>2009</v>
      </c>
      <c r="T9" s="283">
        <v>531.937</v>
      </c>
      <c r="U9" s="283">
        <v>272.519</v>
      </c>
      <c r="V9" s="283">
        <v>263.042</v>
      </c>
      <c r="W9" s="283">
        <v>500.484</v>
      </c>
      <c r="X9" s="283">
        <v>424.65</v>
      </c>
      <c r="Y9" s="283">
        <v>547.658</v>
      </c>
      <c r="Z9" s="283">
        <v>1090.292</v>
      </c>
      <c r="AA9" s="283">
        <v>654.851</v>
      </c>
      <c r="AB9" s="283">
        <v>815.731</v>
      </c>
      <c r="AC9" s="283">
        <v>1951.109</v>
      </c>
      <c r="AD9" s="283">
        <v>1553.84</v>
      </c>
      <c r="AE9" s="283">
        <v>960.192</v>
      </c>
      <c r="AF9" s="278"/>
      <c r="AG9" s="278"/>
    </row>
    <row r="10" spans="18:33" ht="14.25">
      <c r="R10" s="278" t="s">
        <v>37</v>
      </c>
      <c r="S10" s="278">
        <v>2010</v>
      </c>
      <c r="T10" s="283">
        <v>505.576</v>
      </c>
      <c r="U10" s="283">
        <v>555.501</v>
      </c>
      <c r="V10" s="283">
        <v>448.208</v>
      </c>
      <c r="W10" s="283">
        <v>634.394</v>
      </c>
      <c r="X10" s="283">
        <v>585.862</v>
      </c>
      <c r="Y10" s="283">
        <v>606.859</v>
      </c>
      <c r="Z10" s="283">
        <v>1148.695</v>
      </c>
      <c r="AA10" s="283">
        <v>1624.791</v>
      </c>
      <c r="AB10" s="283">
        <v>1791.889</v>
      </c>
      <c r="AC10" s="283">
        <v>1650.838</v>
      </c>
      <c r="AD10" s="283">
        <v>2105.113</v>
      </c>
      <c r="AE10" s="283">
        <v>1213.354</v>
      </c>
      <c r="AF10" s="278"/>
      <c r="AG10" s="278"/>
    </row>
    <row r="11" spans="18:33" ht="14.25">
      <c r="R11" s="278" t="s">
        <v>37</v>
      </c>
      <c r="S11" s="278">
        <v>2011</v>
      </c>
      <c r="T11" s="283">
        <v>976.504</v>
      </c>
      <c r="U11" s="283">
        <v>961.957</v>
      </c>
      <c r="V11" s="283">
        <v>778.01</v>
      </c>
      <c r="W11" s="283">
        <v>662.081</v>
      </c>
      <c r="X11" s="283">
        <v>1063.725</v>
      </c>
      <c r="Y11" s="283">
        <v>1126.84</v>
      </c>
      <c r="Z11" s="283">
        <v>747.43</v>
      </c>
      <c r="AA11" s="283">
        <v>1220.202</v>
      </c>
      <c r="AB11" s="283">
        <v>2111.174</v>
      </c>
      <c r="AC11" s="283">
        <v>1703.088</v>
      </c>
      <c r="AD11" s="283">
        <v>2338.3</v>
      </c>
      <c r="AE11" s="283">
        <v>963.8</v>
      </c>
      <c r="AF11" s="283">
        <f>SUM(T11:AE11)</f>
        <v>14653.111</v>
      </c>
      <c r="AG11" s="278"/>
    </row>
    <row r="12" spans="18:33" ht="14.25">
      <c r="R12" s="278" t="s">
        <v>37</v>
      </c>
      <c r="S12" s="278">
        <v>2012</v>
      </c>
      <c r="T12" s="3">
        <v>886.848</v>
      </c>
      <c r="U12" s="283">
        <v>658.566</v>
      </c>
      <c r="V12" s="283">
        <v>928.392</v>
      </c>
      <c r="W12" s="2">
        <v>901.949</v>
      </c>
      <c r="X12" s="283">
        <v>1093.278</v>
      </c>
      <c r="Y12" s="2">
        <v>833.709</v>
      </c>
      <c r="Z12" s="2">
        <v>997.716</v>
      </c>
      <c r="AA12" s="283">
        <v>1728.277</v>
      </c>
      <c r="AB12" s="283"/>
      <c r="AC12" s="283"/>
      <c r="AD12" s="283"/>
      <c r="AE12" s="283"/>
      <c r="AF12" s="283"/>
      <c r="AG12" s="278"/>
    </row>
    <row r="13" spans="18:33" ht="14.25">
      <c r="R13" s="278"/>
      <c r="S13" s="278"/>
      <c r="T13" s="278"/>
      <c r="U13" s="278"/>
      <c r="V13" s="278"/>
      <c r="W13" s="278"/>
      <c r="X13" s="279"/>
      <c r="Y13" s="278"/>
      <c r="Z13" s="278"/>
      <c r="AA13" s="278"/>
      <c r="AB13" s="278"/>
      <c r="AC13" s="278"/>
      <c r="AD13" s="278"/>
      <c r="AE13" s="278"/>
      <c r="AF13" s="278"/>
      <c r="AG13" s="278"/>
    </row>
    <row r="14" spans="18:33" ht="14.25">
      <c r="R14" s="278"/>
      <c r="S14" s="278"/>
      <c r="T14" s="278" t="s">
        <v>34</v>
      </c>
      <c r="U14" s="278"/>
      <c r="V14" s="278"/>
      <c r="W14" s="278"/>
      <c r="X14" s="279"/>
      <c r="Y14" s="278"/>
      <c r="Z14" s="278"/>
      <c r="AA14" s="278"/>
      <c r="AB14" s="278"/>
      <c r="AC14" s="278"/>
      <c r="AD14" s="278"/>
      <c r="AE14" s="278"/>
      <c r="AF14" s="278"/>
      <c r="AG14" s="278"/>
    </row>
    <row r="15" spans="18:33" ht="14.25">
      <c r="R15" s="278"/>
      <c r="S15" s="278"/>
      <c r="T15" s="278" t="s">
        <v>33</v>
      </c>
      <c r="U15" s="278"/>
      <c r="V15" s="278"/>
      <c r="W15" s="278"/>
      <c r="X15" s="278"/>
      <c r="Y15" s="278"/>
      <c r="Z15" s="278"/>
      <c r="AA15" s="278"/>
      <c r="AB15" s="278"/>
      <c r="AC15" s="278"/>
      <c r="AD15" s="278"/>
      <c r="AE15" s="278"/>
      <c r="AF15" s="278"/>
      <c r="AG15" s="278"/>
    </row>
    <row r="16" spans="17:33" ht="14.25">
      <c r="Q16" s="2"/>
      <c r="R16" s="278"/>
      <c r="S16" s="278"/>
      <c r="T16" s="278" t="s">
        <v>20</v>
      </c>
      <c r="U16" s="278" t="s">
        <v>21</v>
      </c>
      <c r="V16" s="278" t="s">
        <v>22</v>
      </c>
      <c r="W16" s="278" t="s">
        <v>23</v>
      </c>
      <c r="X16" s="278" t="s">
        <v>24</v>
      </c>
      <c r="Y16" s="278" t="s">
        <v>25</v>
      </c>
      <c r="Z16" s="278" t="s">
        <v>26</v>
      </c>
      <c r="AA16" s="278" t="s">
        <v>27</v>
      </c>
      <c r="AB16" s="278" t="s">
        <v>28</v>
      </c>
      <c r="AC16" s="278" t="s">
        <v>29</v>
      </c>
      <c r="AD16" s="278" t="s">
        <v>30</v>
      </c>
      <c r="AE16" s="278" t="s">
        <v>31</v>
      </c>
      <c r="AF16" s="278"/>
      <c r="AG16" s="278"/>
    </row>
    <row r="17" spans="17:33" s="86" customFormat="1" ht="14.25">
      <c r="Q17" s="2"/>
      <c r="R17" s="278"/>
      <c r="S17" s="278">
        <v>2009</v>
      </c>
      <c r="T17" s="280">
        <v>4.446109611253667</v>
      </c>
      <c r="U17" s="280">
        <v>4.099941326031685</v>
      </c>
      <c r="V17" s="280">
        <v>4.155284899609813</v>
      </c>
      <c r="W17" s="280">
        <v>4.31682450965171</v>
      </c>
      <c r="X17" s="280">
        <v>4.313795205201138</v>
      </c>
      <c r="Y17" s="280">
        <v>3.866931213195317</v>
      </c>
      <c r="Z17" s="280">
        <v>3.608111775178868</v>
      </c>
      <c r="AA17" s="280">
        <v>3.9249063502052803</v>
      </c>
      <c r="AB17" s="280">
        <v>3.5060172092183643</v>
      </c>
      <c r="AC17" s="280">
        <v>3.7553825425849294</v>
      </c>
      <c r="AD17" s="280">
        <v>3.946921896749677</v>
      </c>
      <c r="AE17" s="280">
        <v>4.408149773668408</v>
      </c>
      <c r="AF17" s="278"/>
      <c r="AG17" s="279"/>
    </row>
    <row r="18" spans="17:33" ht="14.25">
      <c r="Q18" s="4"/>
      <c r="R18" s="278"/>
      <c r="S18" s="278">
        <v>2010</v>
      </c>
      <c r="T18" s="280">
        <v>4.269094041054827</v>
      </c>
      <c r="U18" s="280">
        <v>4.283067457227229</v>
      </c>
      <c r="V18" s="280">
        <v>4.025253931333016</v>
      </c>
      <c r="W18" s="280">
        <v>3.9450155153007604</v>
      </c>
      <c r="X18" s="280">
        <v>3.830665620504773</v>
      </c>
      <c r="Y18" s="280">
        <v>3.844213020150384</v>
      </c>
      <c r="Z18" s="280">
        <v>3.5886177185451773</v>
      </c>
      <c r="AA18" s="280">
        <v>4.004581830908504</v>
      </c>
      <c r="AB18" s="280">
        <v>4.295777315356437</v>
      </c>
      <c r="AC18" s="280">
        <v>3.9972251547230484</v>
      </c>
      <c r="AD18" s="280">
        <v>3.5655828779907788</v>
      </c>
      <c r="AE18" s="280">
        <v>3.686907851156798</v>
      </c>
      <c r="AF18" s="278"/>
      <c r="AG18" s="278"/>
    </row>
    <row r="19" spans="17:33" ht="14.25">
      <c r="Q19" s="1"/>
      <c r="R19" s="278"/>
      <c r="S19" s="278">
        <v>2011</v>
      </c>
      <c r="T19" s="280">
        <v>3.3066186280551815</v>
      </c>
      <c r="U19" s="280">
        <v>4.161055623083212</v>
      </c>
      <c r="V19" s="280">
        <v>3.754711426627222</v>
      </c>
      <c r="W19" s="280">
        <v>4.16439812310518</v>
      </c>
      <c r="X19" s="280">
        <v>4.031857635598681</v>
      </c>
      <c r="Y19" s="280">
        <v>3.9417089927101263</v>
      </c>
      <c r="Z19" s="280">
        <v>4.133238218476613</v>
      </c>
      <c r="AA19" s="280">
        <v>3.5923266474126283</v>
      </c>
      <c r="AB19" s="280">
        <v>3.9179106693489123</v>
      </c>
      <c r="AC19" s="280">
        <v>3.8140164018865303</v>
      </c>
      <c r="AD19" s="280">
        <v>3.8778549490205445</v>
      </c>
      <c r="AE19" s="280">
        <v>3.9231920568997176</v>
      </c>
      <c r="AF19" s="279"/>
      <c r="AG19" s="278"/>
    </row>
    <row r="20" spans="18:33" ht="14.25">
      <c r="R20" s="278"/>
      <c r="S20" s="278">
        <v>2012</v>
      </c>
      <c r="T20" s="4">
        <v>3.954147215794331</v>
      </c>
      <c r="U20" s="280">
        <v>3.966404876050977</v>
      </c>
      <c r="V20" s="280">
        <v>4.836206222944568</v>
      </c>
      <c r="W20" s="4">
        <v>3.9151000316871905</v>
      </c>
      <c r="X20" s="280">
        <v>4.171256552892429</v>
      </c>
      <c r="Y20" s="4">
        <v>4.373486581194788</v>
      </c>
      <c r="Z20" s="4">
        <v>3.9223946784922394</v>
      </c>
      <c r="AA20" s="280">
        <v>3.8705911335565437</v>
      </c>
      <c r="AB20" s="280"/>
      <c r="AC20" s="280"/>
      <c r="AD20" s="280"/>
      <c r="AE20" s="280"/>
      <c r="AF20" s="279"/>
      <c r="AG20" s="278"/>
    </row>
    <row r="21" spans="18:33" ht="14.25">
      <c r="R21" s="278"/>
      <c r="S21" s="278"/>
      <c r="T21" s="280"/>
      <c r="U21" s="280"/>
      <c r="V21" s="280"/>
      <c r="W21" s="280"/>
      <c r="X21" s="280"/>
      <c r="Y21" s="280"/>
      <c r="Z21" s="280"/>
      <c r="AA21" s="280"/>
      <c r="AB21" s="280"/>
      <c r="AC21" s="280"/>
      <c r="AD21" s="280"/>
      <c r="AE21" s="280"/>
      <c r="AF21" s="278"/>
      <c r="AG21" s="278"/>
    </row>
    <row r="22" spans="18:33" ht="14.25">
      <c r="R22" s="278"/>
      <c r="S22" s="278"/>
      <c r="T22" s="278" t="s">
        <v>35</v>
      </c>
      <c r="U22" s="280"/>
      <c r="V22" s="280"/>
      <c r="W22" s="280"/>
      <c r="X22" s="280"/>
      <c r="Y22" s="280"/>
      <c r="Z22" s="280"/>
      <c r="AA22" s="280"/>
      <c r="AB22" s="280"/>
      <c r="AC22" s="280"/>
      <c r="AD22" s="280"/>
      <c r="AE22" s="280"/>
      <c r="AF22" s="278"/>
      <c r="AG22" s="278"/>
    </row>
    <row r="23" spans="18:33" ht="14.25">
      <c r="R23" s="278"/>
      <c r="S23" s="278"/>
      <c r="T23" s="278" t="s">
        <v>33</v>
      </c>
      <c r="U23" s="278"/>
      <c r="V23" s="278"/>
      <c r="W23" s="278"/>
      <c r="X23" s="278"/>
      <c r="Y23" s="278"/>
      <c r="Z23" s="278"/>
      <c r="AA23" s="278"/>
      <c r="AB23" s="278"/>
      <c r="AC23" s="278"/>
      <c r="AD23" s="278"/>
      <c r="AE23" s="278"/>
      <c r="AF23" s="278"/>
      <c r="AG23" s="278"/>
    </row>
    <row r="24" spans="18:33" ht="14.25">
      <c r="R24" s="278"/>
      <c r="S24" s="278"/>
      <c r="T24" s="278" t="s">
        <v>20</v>
      </c>
      <c r="U24" s="278" t="s">
        <v>21</v>
      </c>
      <c r="V24" s="278" t="s">
        <v>22</v>
      </c>
      <c r="W24" s="278" t="s">
        <v>23</v>
      </c>
      <c r="X24" s="278" t="s">
        <v>24</v>
      </c>
      <c r="Y24" s="278" t="s">
        <v>25</v>
      </c>
      <c r="Z24" s="278" t="s">
        <v>26</v>
      </c>
      <c r="AA24" s="278" t="s">
        <v>27</v>
      </c>
      <c r="AB24" s="278" t="s">
        <v>28</v>
      </c>
      <c r="AC24" s="278" t="s">
        <v>29</v>
      </c>
      <c r="AD24" s="278" t="s">
        <v>30</v>
      </c>
      <c r="AE24" s="278" t="s">
        <v>31</v>
      </c>
      <c r="AF24" s="278"/>
      <c r="AG24" s="278"/>
    </row>
    <row r="25" spans="18:33" ht="14.25">
      <c r="R25" s="278"/>
      <c r="S25" s="278">
        <v>2009</v>
      </c>
      <c r="T25" s="281">
        <v>2769.970748907147</v>
      </c>
      <c r="U25" s="281">
        <v>2484.564443575201</v>
      </c>
      <c r="V25" s="281">
        <v>2463.7930755256466</v>
      </c>
      <c r="W25" s="281">
        <v>2517.4857175386837</v>
      </c>
      <c r="X25" s="281">
        <v>2440.400223486388</v>
      </c>
      <c r="Y25" s="281">
        <v>2138.7223153940663</v>
      </c>
      <c r="Z25" s="281">
        <v>1949.8957655421636</v>
      </c>
      <c r="AA25" s="281">
        <v>2146.4527848002635</v>
      </c>
      <c r="AB25" s="281">
        <v>1925.0488690655275</v>
      </c>
      <c r="AC25" s="281">
        <v>2049.800453219132</v>
      </c>
      <c r="AD25" s="281">
        <v>2004.1680007315508</v>
      </c>
      <c r="AE25" s="281">
        <v>2210.4667040060235</v>
      </c>
      <c r="AF25" s="278"/>
      <c r="AG25" s="278"/>
    </row>
    <row r="26" spans="18:33" ht="14.25">
      <c r="R26" s="278"/>
      <c r="S26" s="278">
        <v>2010</v>
      </c>
      <c r="T26" s="281">
        <v>2137.36462259451</v>
      </c>
      <c r="U26" s="281">
        <v>2280.990405020933</v>
      </c>
      <c r="V26" s="281">
        <v>2105.8518467161807</v>
      </c>
      <c r="W26" s="281">
        <v>2053.853977575882</v>
      </c>
      <c r="X26" s="281">
        <v>2042.5492155093502</v>
      </c>
      <c r="Y26" s="281">
        <v>2063.0738015241063</v>
      </c>
      <c r="Z26" s="281">
        <v>1908.1398133048417</v>
      </c>
      <c r="AA26" s="281">
        <v>2039.613618118319</v>
      </c>
      <c r="AB26" s="281">
        <v>2121.813289374005</v>
      </c>
      <c r="AC26" s="281">
        <v>1934.8168638921445</v>
      </c>
      <c r="AD26" s="281">
        <v>1719.7519337125125</v>
      </c>
      <c r="AE26" s="281">
        <v>1750.4701095722246</v>
      </c>
      <c r="AF26" s="278"/>
      <c r="AG26" s="278"/>
    </row>
    <row r="27" spans="18:33" ht="14.25">
      <c r="R27" s="278"/>
      <c r="S27" s="278">
        <v>2011</v>
      </c>
      <c r="T27" s="281">
        <v>1618.391421315328</v>
      </c>
      <c r="U27" s="281">
        <v>1979.372549344453</v>
      </c>
      <c r="V27" s="281">
        <v>1800.947335781747</v>
      </c>
      <c r="W27" s="281">
        <v>1962.7641233819331</v>
      </c>
      <c r="X27" s="281">
        <v>1885.8207718985711</v>
      </c>
      <c r="Y27" s="282">
        <v>1850.2776182680605</v>
      </c>
      <c r="Z27" s="281">
        <v>1913.4413008615634</v>
      </c>
      <c r="AA27" s="281">
        <v>1676.862155745741</v>
      </c>
      <c r="AB27" s="281">
        <v>1895.0542116573754</v>
      </c>
      <c r="AC27" s="281">
        <v>1951.784753501413</v>
      </c>
      <c r="AD27" s="281">
        <v>1971.6565702800056</v>
      </c>
      <c r="AE27" s="281">
        <v>2028.957236066827</v>
      </c>
      <c r="AF27" s="278"/>
      <c r="AG27" s="278"/>
    </row>
    <row r="28" spans="18:33" ht="14.25">
      <c r="R28" s="278"/>
      <c r="S28" s="278">
        <v>2012</v>
      </c>
      <c r="T28" s="281">
        <v>1982.37216516633</v>
      </c>
      <c r="U28" s="281">
        <v>1909.784283769785</v>
      </c>
      <c r="V28" s="281">
        <v>2347.4945006172934</v>
      </c>
      <c r="W28" s="281">
        <v>1902.7386153999746</v>
      </c>
      <c r="X28" s="281">
        <v>2073.4899198772973</v>
      </c>
      <c r="Y28" s="1">
        <v>2211.3660200495206</v>
      </c>
      <c r="Z28" s="1">
        <v>1929.5436141906873</v>
      </c>
      <c r="AA28" s="281">
        <v>1861.715629329362</v>
      </c>
      <c r="AB28" s="281"/>
      <c r="AC28" s="281"/>
      <c r="AD28" s="281"/>
      <c r="AE28" s="280"/>
      <c r="AF28" s="278"/>
      <c r="AG28" s="278"/>
    </row>
    <row r="29" spans="18:33" ht="14.25">
      <c r="R29" s="278"/>
      <c r="S29" s="278"/>
      <c r="T29" s="278"/>
      <c r="U29" s="278"/>
      <c r="V29" s="278"/>
      <c r="W29" s="278"/>
      <c r="X29" s="280"/>
      <c r="Y29" s="279"/>
      <c r="Z29" s="278"/>
      <c r="AA29" s="278"/>
      <c r="AB29" s="278"/>
      <c r="AC29" s="278"/>
      <c r="AD29" s="278"/>
      <c r="AE29" s="278"/>
      <c r="AF29" s="278"/>
      <c r="AG29" s="278"/>
    </row>
    <row r="30" spans="18:33" ht="14.25">
      <c r="R30" s="278"/>
      <c r="S30" s="278"/>
      <c r="T30" s="278"/>
      <c r="U30" s="278"/>
      <c r="V30" s="278"/>
      <c r="W30" s="278"/>
      <c r="X30" s="281"/>
      <c r="Y30" s="279"/>
      <c r="Z30" s="278"/>
      <c r="AA30" s="278"/>
      <c r="AB30" s="278"/>
      <c r="AC30" s="280"/>
      <c r="AD30" s="278"/>
      <c r="AE30" s="278"/>
      <c r="AF30" s="278"/>
      <c r="AG30" s="278"/>
    </row>
    <row r="31" spans="18:33" ht="14.25">
      <c r="R31" s="278"/>
      <c r="S31" s="278"/>
      <c r="T31" s="278"/>
      <c r="U31" s="278"/>
      <c r="V31" s="278"/>
      <c r="W31" s="278"/>
      <c r="X31" s="278"/>
      <c r="Y31" s="280"/>
      <c r="Z31" s="278"/>
      <c r="AA31" s="278"/>
      <c r="AB31" s="278"/>
      <c r="AC31" s="281"/>
      <c r="AD31" s="278"/>
      <c r="AE31" s="278"/>
      <c r="AF31" s="278"/>
      <c r="AG31" s="278"/>
    </row>
    <row r="32" spans="18:32" ht="14.25">
      <c r="R32" s="278"/>
      <c r="S32" s="278"/>
      <c r="T32" s="278"/>
      <c r="U32" s="278"/>
      <c r="V32" s="278"/>
      <c r="W32" s="278"/>
      <c r="X32" s="278"/>
      <c r="Y32" s="282"/>
      <c r="Z32" s="278"/>
      <c r="AA32" s="278"/>
      <c r="AB32" s="278"/>
      <c r="AC32" s="278"/>
      <c r="AD32" s="278"/>
      <c r="AE32" s="278"/>
      <c r="AF32" s="278"/>
    </row>
    <row r="33" spans="18:32" ht="14.25">
      <c r="R33" s="278"/>
      <c r="S33" s="278"/>
      <c r="T33" s="278"/>
      <c r="U33" s="278"/>
      <c r="V33" s="278"/>
      <c r="W33" s="278"/>
      <c r="X33" s="278"/>
      <c r="Y33" s="278"/>
      <c r="Z33" s="278"/>
      <c r="AA33" s="278"/>
      <c r="AB33" s="278"/>
      <c r="AC33" s="278"/>
      <c r="AD33" s="278"/>
      <c r="AE33" s="278"/>
      <c r="AF33" s="278"/>
    </row>
    <row r="34" spans="19:33" s="86" customFormat="1" ht="14.25">
      <c r="S34" s="284"/>
      <c r="T34" s="285"/>
      <c r="U34" s="285"/>
      <c r="V34" s="285"/>
      <c r="W34" s="284"/>
      <c r="X34" s="284"/>
      <c r="Y34" s="284"/>
      <c r="Z34" s="284"/>
      <c r="AA34" s="284"/>
      <c r="AB34" s="284"/>
      <c r="AC34" s="284"/>
      <c r="AD34" s="284"/>
      <c r="AE34" s="284"/>
      <c r="AF34" s="284"/>
      <c r="AG34" s="2"/>
    </row>
    <row r="35" spans="19:32" ht="14.25">
      <c r="S35" s="184"/>
      <c r="T35" s="184"/>
      <c r="U35" s="184"/>
      <c r="V35" s="184"/>
      <c r="W35" s="184"/>
      <c r="X35" s="184"/>
      <c r="Y35" s="184"/>
      <c r="Z35" s="184"/>
      <c r="AA35" s="184"/>
      <c r="AB35" s="184"/>
      <c r="AC35" s="184"/>
      <c r="AD35" s="184"/>
      <c r="AE35" s="184"/>
      <c r="AF35" s="184"/>
    </row>
    <row r="36" spans="19:32" ht="14.25">
      <c r="S36" s="184"/>
      <c r="T36" s="186"/>
      <c r="U36" s="186"/>
      <c r="V36" s="186"/>
      <c r="W36" s="186"/>
      <c r="X36" s="186"/>
      <c r="Y36" s="184"/>
      <c r="Z36" s="184"/>
      <c r="AA36" s="184"/>
      <c r="AB36" s="184"/>
      <c r="AC36" s="184"/>
      <c r="AD36" s="184"/>
      <c r="AE36" s="184"/>
      <c r="AF36" s="184"/>
    </row>
    <row r="37" spans="19:32" ht="14.25">
      <c r="S37" s="184"/>
      <c r="T37" s="186"/>
      <c r="U37" s="186"/>
      <c r="V37" s="186"/>
      <c r="W37" s="186"/>
      <c r="X37" s="186"/>
      <c r="Y37" s="184"/>
      <c r="Z37" s="184"/>
      <c r="AA37" s="184"/>
      <c r="AB37" s="184"/>
      <c r="AC37" s="184"/>
      <c r="AD37" s="184"/>
      <c r="AE37" s="184"/>
      <c r="AF37" s="185"/>
    </row>
    <row r="38" spans="19:32" ht="14.25">
      <c r="S38" s="184"/>
      <c r="T38" s="186"/>
      <c r="U38" s="186"/>
      <c r="V38" s="186"/>
      <c r="W38" s="186"/>
      <c r="X38" s="186"/>
      <c r="Y38" s="184"/>
      <c r="Z38" s="184"/>
      <c r="AA38" s="184"/>
      <c r="AB38" s="184"/>
      <c r="AC38" s="184"/>
      <c r="AD38" s="184"/>
      <c r="AE38" s="184"/>
      <c r="AF38" s="184"/>
    </row>
    <row r="39" spans="21:25" ht="15">
      <c r="U39" s="7"/>
      <c r="V39" s="7"/>
      <c r="W39" s="7"/>
      <c r="X39" s="7"/>
      <c r="Y39" s="7"/>
    </row>
    <row r="43" spans="20:31" ht="14.25">
      <c r="T43" s="1"/>
      <c r="U43" s="1"/>
      <c r="V43" s="1"/>
      <c r="W43" s="1"/>
      <c r="X43" s="1"/>
      <c r="Y43" s="1"/>
      <c r="Z43" s="1"/>
      <c r="AA43" s="1"/>
      <c r="AB43" s="1"/>
      <c r="AC43" s="1"/>
      <c r="AD43" s="1"/>
      <c r="AE43" s="1"/>
    </row>
    <row r="44" spans="20:31" ht="14.25">
      <c r="T44" s="1"/>
      <c r="U44" s="1"/>
      <c r="V44" s="1"/>
      <c r="W44" s="1"/>
      <c r="X44" s="1"/>
      <c r="Y44" s="1"/>
      <c r="Z44" s="1"/>
      <c r="AA44" s="1"/>
      <c r="AB44" s="1"/>
      <c r="AC44" s="1"/>
      <c r="AD44" s="1"/>
      <c r="AE44" s="1"/>
    </row>
    <row r="45" spans="20:31" ht="14.25">
      <c r="T45" s="1"/>
      <c r="U45" s="1"/>
      <c r="V45" s="1"/>
      <c r="W45" s="1"/>
      <c r="X45" s="1"/>
      <c r="Y45" s="1"/>
      <c r="Z45" s="1"/>
      <c r="AA45" s="1"/>
      <c r="AB45" s="1"/>
      <c r="AC45" s="1"/>
      <c r="AD45" s="1"/>
      <c r="AE45" s="1"/>
    </row>
    <row r="46" spans="20:24" ht="14.25">
      <c r="T46" s="8"/>
      <c r="U46" s="8"/>
      <c r="V46" s="8"/>
      <c r="W46" s="8"/>
      <c r="X46" s="8"/>
    </row>
    <row r="49" spans="20:31" ht="14.25">
      <c r="T49" s="1"/>
      <c r="U49" s="1"/>
      <c r="V49" s="1"/>
      <c r="W49" s="1"/>
      <c r="X49" s="1"/>
      <c r="Y49" s="1"/>
      <c r="Z49" s="1"/>
      <c r="AA49" s="1"/>
      <c r="AB49" s="1"/>
      <c r="AC49" s="1"/>
      <c r="AD49" s="1"/>
      <c r="AE49" s="1"/>
    </row>
    <row r="50" spans="20:31" ht="14.25">
      <c r="T50" s="1"/>
      <c r="U50" s="1"/>
      <c r="V50" s="1"/>
      <c r="W50" s="1"/>
      <c r="X50" s="1"/>
      <c r="Y50" s="1"/>
      <c r="Z50" s="1"/>
      <c r="AA50" s="1"/>
      <c r="AB50" s="1"/>
      <c r="AC50" s="1"/>
      <c r="AD50" s="1"/>
      <c r="AE50" s="1"/>
    </row>
    <row r="51" spans="20:33" s="86" customFormat="1" ht="14.25">
      <c r="T51" s="1"/>
      <c r="U51" s="1"/>
      <c r="V51" s="1"/>
      <c r="W51" s="1"/>
      <c r="X51" s="1"/>
      <c r="Y51" s="1"/>
      <c r="Z51" s="1"/>
      <c r="AA51" s="1"/>
      <c r="AB51" s="1"/>
      <c r="AC51" s="1"/>
      <c r="AD51" s="1"/>
      <c r="AE51" s="1"/>
      <c r="AF51" s="30"/>
      <c r="AG51" s="2"/>
    </row>
    <row r="54" ht="14.25">
      <c r="AF54" s="2"/>
    </row>
  </sheetData>
  <sheetProtection/>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scale="75" r:id="rId2"/>
  <headerFooter>
    <oddFooter>&amp;C&amp;10 10</oddFooter>
  </headerFooter>
  <ignoredErrors>
    <ignoredError sqref="AF7 AF11"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Raul Amunátegui Förster</dc:creator>
  <cp:keywords/>
  <dc:description/>
  <cp:lastModifiedBy>Gastón Andrade Reyes</cp:lastModifiedBy>
  <cp:lastPrinted>2012-09-26T14:57:02Z</cp:lastPrinted>
  <dcterms:created xsi:type="dcterms:W3CDTF">2011-03-09T18:53:11Z</dcterms:created>
  <dcterms:modified xsi:type="dcterms:W3CDTF">2019-01-04T13:32:35Z</dcterms:modified>
  <cp:category/>
  <cp:version/>
  <cp:contentType/>
  <cp:contentStatus/>
</cp:coreProperties>
</file>