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tabRatio="756"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s>
  <externalReferences>
    <externalReference r:id="rId17"/>
  </externalReferences>
  <definedNames>
    <definedName name="_xlnm.Print_Area" localSheetId="3">'Comentario'!$A$1:$G$100</definedName>
    <definedName name="_xlnm.Print_Area" localSheetId="12">'export'!$A$1:$J$51</definedName>
    <definedName name="_xlnm.Print_Area" localSheetId="13">'import'!$A$1:$J$81</definedName>
    <definedName name="_xlnm.Print_Area" localSheetId="2">'Índice'!$A$1:$C$33</definedName>
    <definedName name="_xlnm.Print_Area" localSheetId="0">'Portada'!$A$1:$I$54</definedName>
    <definedName name="_xlnm.Print_Area" localSheetId="4">'precio mayorista'!$A$1:$F$44</definedName>
    <definedName name="_xlnm.Print_Area" localSheetId="5">'precio mayorista2'!$A$1:$H$57</definedName>
    <definedName name="_xlnm.Print_Area" localSheetId="6">'precio minorista'!$A$1:$L$44</definedName>
    <definedName name="_xlnm.Print_Area" localSheetId="7">'precio minorista Talca'!$A$1:$E$51</definedName>
    <definedName name="_xlnm.Print_Area" localSheetId="10">'prod región'!$A$1:$J$42</definedName>
    <definedName name="_xlnm.Print_Area" localSheetId="11">'rend región'!$A$1:$J$41</definedName>
    <definedName name="_xlnm.Print_Area" localSheetId="9">'sup región'!$A$1:$J$42</definedName>
    <definedName name="_xlnm.Print_Area" localSheetId="8">'sup, prod y rend'!$A$1:$F$45</definedName>
    <definedName name="TDclase">'[1]TD clase'!$A$5:$G$6</definedName>
  </definedNames>
  <calcPr fullCalcOnLoad="1"/>
</workbook>
</file>

<file path=xl/sharedStrings.xml><?xml version="1.0" encoding="utf-8"?>
<sst xmlns="http://schemas.openxmlformats.org/spreadsheetml/2006/main" count="493" uniqueCount="189">
  <si>
    <t>del Ministerio de Agricultura, Gobierno de Chile</t>
  </si>
  <si>
    <t>Director y Representante Legal</t>
  </si>
  <si>
    <t>Gustavo Rojas Le-Bert</t>
  </si>
  <si>
    <t>www.odepa.gob.cl</t>
  </si>
  <si>
    <t>Fuente: elaborado por Odepa con información del INE.</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</si>
  <si>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</si>
  <si>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</si>
  <si>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</si>
  <si>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</si>
  <si>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</si>
  <si>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</si>
  <si>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</si>
  <si>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</si>
  <si>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</si>
  <si>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</si>
  <si>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</si>
  <si>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</si>
  <si>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</si>
  <si>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</si>
  <si>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</si>
  <si>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</si>
  <si>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</si>
  <si>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</si>
  <si>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</si>
  <si>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</si>
  <si>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</si>
  <si>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</si>
  <si>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</si>
  <si>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</si>
  <si>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</si>
  <si>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</si>
  <si>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</si>
  <si>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</si>
  <si>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</si>
  <si>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</si>
  <si>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r>
      <t>Superficie regional de papa entre las regiones de Coquimbo y Los Lagos</t>
    </r>
    <r>
      <rPr>
        <b/>
        <vertAlign val="superscript"/>
        <sz val="10"/>
        <rFont val="Arial"/>
        <family val="2"/>
      </rPr>
      <t>1</t>
    </r>
  </si>
  <si>
    <t>(toneladas)</t>
  </si>
  <si>
    <r>
      <t>Producción regional de papa entre las regiones de Coquimbo y Los Lagos</t>
    </r>
    <r>
      <rPr>
        <b/>
        <vertAlign val="superscript"/>
        <sz val="10"/>
        <rFont val="Arial"/>
        <family val="2"/>
      </rPr>
      <t>1</t>
    </r>
  </si>
  <si>
    <t>(ton/ha)</t>
  </si>
  <si>
    <r>
      <t>Rendimiento regional de papa entre las regiones de Coquimbo y Los Lagos</t>
    </r>
    <r>
      <rPr>
        <b/>
        <vertAlign val="superscript"/>
        <sz val="10"/>
        <rFont val="Arial"/>
        <family val="2"/>
      </rPr>
      <t>1</t>
    </r>
  </si>
  <si>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</si>
  <si>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</si>
  <si>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</si>
  <si>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</si>
  <si>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</si>
  <si>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</si>
  <si>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</si>
  <si>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</si>
  <si>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</si>
  <si>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</si>
  <si>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</si>
  <si>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</si>
  <si>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</si>
  <si>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</si>
  <si>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</si>
  <si>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</si>
  <si>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</si>
  <si>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</si>
  <si>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</si>
  <si>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</si>
  <si>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Fuente: Odepa</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</si>
  <si>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</si>
  <si>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</si>
  <si>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</si>
  <si>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</si>
  <si>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</si>
  <si>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</si>
  <si>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</si>
  <si>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</si>
  <si>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</si>
  <si>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</si>
  <si>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</si>
  <si>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</si>
  <si>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</si>
  <si>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</si>
  <si>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</si>
  <si>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</si>
  <si>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</si>
  <si>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</si>
  <si>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</si>
  <si>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</si>
  <si>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</si>
  <si>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</si>
  <si>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</si>
  <si>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</si>
  <si>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</si>
  <si>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</si>
  <si>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</si>
  <si>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</si>
  <si>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Fuente: Seremi de Agricultura de la Región del Maule</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</si>
  <si>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</si>
  <si>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</si>
  <si>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</si>
  <si>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</si>
  <si>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</si>
  <si>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</si>
  <si>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</si>
  <si>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</si>
  <si>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</si>
  <si>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</si>
  <si>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</si>
  <si>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</si>
  <si>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</si>
  <si>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</si>
  <si>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</si>
  <si>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</si>
  <si>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</si>
  <si>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</si>
  <si>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</si>
  <si>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</si>
  <si>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</si>
  <si>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</si>
  <si>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</si>
  <si>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</si>
  <si>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Congeladas</t>
  </si>
  <si>
    <t>Preparadas congeladas</t>
  </si>
  <si>
    <t>Kuwait</t>
  </si>
  <si>
    <t>Costa Rica</t>
  </si>
  <si>
    <t>Paraguay</t>
  </si>
  <si>
    <t>Preparadas sin congelar</t>
  </si>
  <si>
    <t>Uruguay</t>
  </si>
  <si>
    <t>Trinidad y Tobago</t>
  </si>
  <si>
    <t>El Salvador</t>
  </si>
  <si>
    <t>Total</t>
  </si>
  <si>
    <t xml:space="preserve">Fuente: elaborado por Odepa con información del Servicio Nacional de Aduanas. Cifras sujetas a revisión por informes de variación de valor (IVV). </t>
  </si>
  <si>
    <t>Valor CIF (dólares)</t>
  </si>
  <si>
    <t>EE.UU.</t>
  </si>
  <si>
    <t>Alemania</t>
  </si>
  <si>
    <t>Bélgica</t>
  </si>
  <si>
    <t>Bangladesh</t>
  </si>
  <si>
    <t>Holanda</t>
  </si>
  <si>
    <t>México</t>
  </si>
  <si>
    <t>Corea del Sur</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</si>
  <si>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</si>
  <si>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</si>
  <si>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</si>
  <si>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</si>
  <si>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</si>
  <si>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</si>
  <si>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</si>
  <si>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</si>
  <si>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</si>
  <si>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</si>
  <si>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</si>
  <si>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</si>
  <si>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</si>
  <si>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</si>
  <si>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</si>
  <si>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</si>
  <si>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</si>
  <si>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</si>
  <si>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</si>
  <si>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</si>
  <si>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Vietnam</t>
  </si>
  <si>
    <t>Precios mensuales promedio de papa en mercados mayoristas de Santiago</t>
  </si>
  <si>
    <t>Yagana</t>
  </si>
  <si>
    <t>2011</t>
  </si>
  <si>
    <t>Austria</t>
  </si>
  <si>
    <t>Papas "in vitro" para siembra</t>
  </si>
  <si>
    <t>Boletín de la papa</t>
  </si>
  <si>
    <t>Cuadro 3</t>
  </si>
  <si>
    <t>Total Preparadas congeladas</t>
  </si>
  <si>
    <t>Total Preparadas sin congelar</t>
  </si>
  <si>
    <t>Total Copos (puré)</t>
  </si>
  <si>
    <t>Total Fécula (almidón)</t>
  </si>
  <si>
    <t>Total Harina de papa</t>
  </si>
  <si>
    <t>Total Congeladas</t>
  </si>
  <si>
    <t>Total Consumo fresca</t>
  </si>
  <si>
    <t>Total Papa semilla</t>
  </si>
  <si>
    <t>España</t>
  </si>
  <si>
    <t>Total Papas "in vitro" para siembra</t>
  </si>
  <si>
    <t>Publicación de la Oficina de Estudios y Políticas Agrarias (Odepa)</t>
  </si>
  <si>
    <t>Terr. británico en América</t>
  </si>
  <si>
    <t>2011/12</t>
  </si>
  <si>
    <t>Nueva Zelanda</t>
  </si>
  <si>
    <t>Producción y rendimiento de papa 2011/12</t>
  </si>
  <si>
    <r>
      <rPr>
        <sz val="8"/>
        <rFont val="Calibri"/>
        <family val="2"/>
      </rPr>
      <t>¹</t>
    </r>
    <r>
      <rPr>
        <sz val="8"/>
        <rFont val="Arial"/>
        <family val="2"/>
      </rPr>
      <t xml:space="preserve"> Superficie estimada según intenciones de siembra de INE de julio 2012 y rendimiento estimado con el promedio de las últimas dos temporadas.</t>
    </r>
  </si>
  <si>
    <t>Superficie, producción y rendimiento de papa a nivel nacional</t>
  </si>
  <si>
    <r>
      <t>2012/13</t>
    </r>
    <r>
      <rPr>
        <sz val="10"/>
        <rFont val="Calibri"/>
        <family val="2"/>
      </rPr>
      <t>¹</t>
    </r>
  </si>
  <si>
    <t>Promedio ene-ago</t>
  </si>
  <si>
    <t>Otra</t>
  </si>
  <si>
    <t>Intenciones de siembra 2012/13</t>
  </si>
  <si>
    <t>Octubre 2012</t>
  </si>
  <si>
    <t xml:space="preserve">--          </t>
  </si>
  <si>
    <t>ene-sep 2011</t>
  </si>
  <si>
    <t>ene-sep 2012</t>
  </si>
  <si>
    <t>Rusia</t>
  </si>
  <si>
    <t>Origen no precisado</t>
  </si>
  <si>
    <t>Países Bajos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</si>
</sst>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1" formatCode="_-* #,##0.00\ _€_-;\-* #,##0.00\ _€_-;_-* &quot;-&quot;??\ _€_-;_-@_-"/>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1" formatCode="_(* #,##0_);_(* \(#,##0\);_(* &quot;-&quot;_);_(@_)"/>
    <numFmt numFmtId="183" formatCode="0.0"/>
    <numFmt numFmtId="200" formatCode="#,##0.0"/>
    <numFmt numFmtId="214" formatCode="_(* #,##0.00_);_(* \(#,##0.00\);_(* &quot;-&quot;??_);_(@_)"/>
    <numFmt numFmtId="215" formatCode="_(* #,##0_);_(* \(#,##0\);_(* &quot;-&quot;??_);_(@_)"/>
    <numFmt numFmtId="216" formatCode="_(* #,##0.0_);_(* \(#,##0.0\);_(* &quot;-&quot;_);_(@_)"/>
    <numFmt numFmtId="228" formatCode="_(* #,##0.0000_);_(* \(#,##0.0000\);_(* &quot;-&quot;_);_(@_)"/>
    <numFmt numFmtId="230" formatCode="#,##0\ \ \ \ \ \ \ \ \ \ "/>
    <numFmt numFmtId="231" formatCode="#,##0.0\ \ \ \ \ \ \ \ \ \ "/>
  </numFmts>
  <fonts count="98">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10"/>
      <name val="Arial"/>
      <family val="2"/>
    </font>
    <font>
      <u val="single"/>
      <sz val="10"/>
      <color indexed="12"/>
      <name val="Arial"/>
      <family val="2"/>
    </font>
    <font>
      <i/>
      <sz val="10"/>
      <name val="Arial"/>
      <family val="2"/>
    </font>
    <font>
      <sz val="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sz val="10"/>
      <color indexed="55"/>
      <name val="Arial"/>
      <family val="2"/>
    </font>
    <font>
      <sz val="12"/>
      <color indexed="8"/>
      <name val="Verdana"/>
      <family val="2"/>
    </font>
    <font>
      <b/>
      <sz val="12"/>
      <color indexed="63"/>
      <name val="Arial"/>
      <family val="2"/>
    </font>
    <font>
      <sz val="20"/>
      <color indexed="30"/>
      <name val="Arial"/>
      <family val="2"/>
    </font>
    <font>
      <i/>
      <sz val="11"/>
      <color indexed="8"/>
      <name val="Calibri"/>
      <family val="0"/>
    </font>
    <font>
      <sz val="9"/>
      <color indexed="8"/>
      <name val="Arial"/>
      <family val="0"/>
    </font>
    <font>
      <b/>
      <sz val="9"/>
      <color indexed="8"/>
      <name val="Arial"/>
      <family val="0"/>
    </font>
    <font>
      <sz val="6.9"/>
      <color indexed="8"/>
      <name val="Arial"/>
      <family val="0"/>
    </font>
    <font>
      <sz val="8"/>
      <color indexed="8"/>
      <name val="Arial"/>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sz val="10"/>
      <color theme="0" tint="-0.3499799966812134"/>
      <name val="Arial"/>
      <family val="2"/>
    </font>
    <font>
      <sz val="12"/>
      <color theme="1"/>
      <name val="Verdana"/>
      <family val="2"/>
    </font>
    <font>
      <b/>
      <sz val="12"/>
      <color rgb="FF333333"/>
      <name val="Arial"/>
      <family val="2"/>
    </font>
    <font>
      <sz val="20"/>
      <color rgb="FF0066CC"/>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theme="0" tint="-0.499969989061355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indexed="8"/>
      </left>
      <right/>
      <top style="thin">
        <color indexed="8"/>
      </top>
      <bottom/>
    </border>
    <border>
      <left/>
      <right/>
      <top style="thin">
        <color indexed="8"/>
      </top>
      <bottom/>
    </border>
    <border>
      <left style="thin">
        <color indexed="8"/>
      </left>
      <right/>
      <top/>
      <bottom/>
    </border>
    <border>
      <left style="thin"/>
      <right/>
      <top style="thin">
        <color indexed="8"/>
      </top>
      <bottom/>
    </border>
    <border>
      <left/>
      <right style="thin"/>
      <top style="thin">
        <color indexed="8"/>
      </top>
      <bottom/>
    </border>
    <border>
      <left/>
      <right style="thin">
        <color indexed="8"/>
      </right>
      <top style="thin">
        <color indexed="8"/>
      </top>
      <bottom/>
    </border>
    <border>
      <left/>
      <right style="thin">
        <color indexed="8"/>
      </right>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5" fillId="50" borderId="0" applyNumberFormat="0" applyBorder="0" applyAlignment="0" applyProtection="0"/>
    <xf numFmtId="0" fontId="16"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6"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2" fillId="0" borderId="0" applyFont="0" applyFill="0" applyBorder="0" applyAlignment="0" applyProtection="0"/>
    <xf numFmtId="177" fontId="2" fillId="0" borderId="0" applyFont="0" applyFill="0" applyBorder="0" applyAlignment="0" applyProtection="0"/>
    <xf numFmtId="181" fontId="2" fillId="0" borderId="0" applyFont="0" applyFill="0" applyBorder="0" applyAlignment="0" applyProtection="0"/>
    <xf numFmtId="171" fontId="0" fillId="0" borderId="0" applyFont="0" applyFill="0" applyBorder="0" applyAlignment="0" applyProtection="0"/>
    <xf numFmtId="179"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51" borderId="0" applyNumberFormat="0" applyBorder="0" applyAlignment="0" applyProtection="0"/>
    <xf numFmtId="0" fontId="17"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7"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35" borderId="10" applyNumberFormat="0" applyAlignment="0" applyProtection="0"/>
    <xf numFmtId="0" fontId="18" fillId="36" borderId="11" applyNumberFormat="0" applyAlignment="0" applyProtection="0"/>
    <xf numFmtId="0" fontId="78" fillId="35" borderId="10" applyNumberFormat="0" applyAlignment="0" applyProtection="0"/>
    <xf numFmtId="0" fontId="78" fillId="35" borderId="10" applyNumberFormat="0" applyAlignment="0" applyProtection="0"/>
    <xf numFmtId="0" fontId="78" fillId="35" borderId="10" applyNumberFormat="0" applyAlignment="0" applyProtection="0"/>
    <xf numFmtId="0" fontId="18" fillId="36" borderId="11" applyNumberFormat="0" applyAlignment="0" applyProtection="0"/>
    <xf numFmtId="0" fontId="78" fillId="35" borderId="10" applyNumberFormat="0" applyAlignment="0" applyProtection="0"/>
    <xf numFmtId="0" fontId="78" fillId="35" borderId="10" applyNumberFormat="0" applyAlignment="0" applyProtection="0"/>
    <xf numFmtId="0" fontId="18" fillId="36" borderId="11" applyNumberFormat="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3" fillId="0" borderId="17" applyNumberFormat="0" applyFill="0" applyAlignment="0" applyProtection="0"/>
    <xf numFmtId="0" fontId="6" fillId="0" borderId="18"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6" fillId="0" borderId="18"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6" fillId="0" borderId="18" applyNumberFormat="0" applyFill="0" applyAlignment="0" applyProtection="0"/>
  </cellStyleXfs>
  <cellXfs count="236">
    <xf numFmtId="0" fontId="0" fillId="0" borderId="0" xfId="0" applyFont="1" applyAlignment="1">
      <alignment/>
    </xf>
    <xf numFmtId="0" fontId="84" fillId="0" borderId="0" xfId="0" applyFont="1" applyAlignment="1">
      <alignment/>
    </xf>
    <xf numFmtId="0" fontId="85" fillId="0" borderId="0" xfId="348" applyFont="1" applyAlignment="1">
      <alignment horizontal="left" vertical="top"/>
      <protection/>
    </xf>
    <xf numFmtId="0" fontId="86" fillId="0" borderId="0" xfId="348" applyFont="1" applyAlignment="1">
      <alignment horizontal="left" vertical="center"/>
      <protection/>
    </xf>
    <xf numFmtId="0" fontId="87" fillId="0" borderId="0" xfId="348" applyFont="1" applyAlignment="1">
      <alignment horizontal="center"/>
      <protection/>
    </xf>
    <xf numFmtId="0" fontId="84" fillId="0" borderId="0" xfId="348" applyFont="1">
      <alignment/>
      <protection/>
    </xf>
    <xf numFmtId="0" fontId="88" fillId="0" borderId="0" xfId="348" applyFont="1" applyAlignment="1">
      <alignment horizontal="center"/>
      <protection/>
    </xf>
    <xf numFmtId="0" fontId="89" fillId="0" borderId="0" xfId="348" applyFont="1">
      <alignment/>
      <protection/>
    </xf>
    <xf numFmtId="0" fontId="2" fillId="55" borderId="0" xfId="352" applyFill="1">
      <alignment/>
      <protection/>
    </xf>
    <xf numFmtId="21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216" fontId="2" fillId="55" borderId="0" xfId="303" applyNumberFormat="1" applyFont="1" applyFill="1" applyBorder="1" applyAlignment="1">
      <alignment horizontal="center" vertical="center"/>
    </xf>
    <xf numFmtId="181" fontId="2" fillId="55" borderId="0" xfId="303" applyFont="1" applyFill="1" applyBorder="1" applyAlignment="1">
      <alignment horizontal="right"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200" fontId="2" fillId="55" borderId="0" xfId="352" applyNumberFormat="1" applyFill="1" applyBorder="1">
      <alignment/>
      <protection/>
    </xf>
    <xf numFmtId="200" fontId="2" fillId="55" borderId="19" xfId="303" applyNumberFormat="1" applyFont="1" applyFill="1" applyBorder="1" applyAlignment="1">
      <alignment vertical="center" wrapText="1"/>
    </xf>
    <xf numFmtId="200" fontId="2" fillId="55" borderId="19" xfId="352" applyNumberFormat="1" applyFill="1" applyBorder="1">
      <alignment/>
      <protection/>
    </xf>
    <xf numFmtId="200" fontId="2" fillId="55" borderId="0" xfId="303" applyNumberFormat="1" applyFont="1" applyFill="1" applyBorder="1" applyAlignment="1">
      <alignment vertical="center" wrapText="1"/>
    </xf>
    <xf numFmtId="200"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200"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200"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200"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3" fontId="2" fillId="55" borderId="0" xfId="352" applyNumberFormat="1" applyFill="1" applyBorder="1">
      <alignment/>
      <protection/>
    </xf>
    <xf numFmtId="215" fontId="2" fillId="55" borderId="0" xfId="352" applyNumberFormat="1" applyFill="1" applyBorder="1">
      <alignment/>
      <protection/>
    </xf>
    <xf numFmtId="21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6"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0"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0" fillId="55" borderId="0" xfId="362" applyFont="1" applyFill="1" applyBorder="1" applyAlignment="1" applyProtection="1">
      <alignment horizontal="center"/>
      <protection/>
    </xf>
    <xf numFmtId="0" fontId="90"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1"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2" fillId="0" borderId="0" xfId="0" applyNumberFormat="1" applyFont="1" applyAlignment="1">
      <alignment horizontal="left"/>
    </xf>
    <xf numFmtId="3" fontId="92" fillId="0" borderId="0" xfId="0" applyNumberFormat="1" applyFont="1" applyAlignment="1">
      <alignment/>
    </xf>
    <xf numFmtId="0" fontId="88" fillId="0" borderId="22" xfId="0" applyFont="1" applyBorder="1" applyAlignment="1">
      <alignment/>
    </xf>
    <xf numFmtId="0" fontId="88" fillId="0" borderId="22" xfId="0" applyFont="1" applyBorder="1" applyAlignment="1">
      <alignment horizontal="center"/>
    </xf>
    <xf numFmtId="14" fontId="92" fillId="0" borderId="23" xfId="0" applyNumberFormat="1" applyFont="1" applyBorder="1" applyAlignment="1">
      <alignment horizontal="left"/>
    </xf>
    <xf numFmtId="3" fontId="92"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215" fontId="2" fillId="55" borderId="26" xfId="352" applyNumberFormat="1" applyFill="1" applyBorder="1">
      <alignment/>
      <protection/>
    </xf>
    <xf numFmtId="183" fontId="2" fillId="55" borderId="27" xfId="352" applyNumberFormat="1" applyFill="1" applyBorder="1">
      <alignment/>
      <protection/>
    </xf>
    <xf numFmtId="215" fontId="2" fillId="55" borderId="28" xfId="352" applyNumberFormat="1" applyFill="1" applyBorder="1">
      <alignment/>
      <protection/>
    </xf>
    <xf numFmtId="183" fontId="2" fillId="55" borderId="23" xfId="352" applyNumberFormat="1" applyFill="1" applyBorder="1">
      <alignment/>
      <protection/>
    </xf>
    <xf numFmtId="183" fontId="2" fillId="55" borderId="29" xfId="352" applyNumberFormat="1" applyFill="1" applyBorder="1">
      <alignment/>
      <protection/>
    </xf>
    <xf numFmtId="0" fontId="2" fillId="55" borderId="0" xfId="352" applyFont="1" applyFill="1">
      <alignment/>
      <protection/>
    </xf>
    <xf numFmtId="0" fontId="23" fillId="55" borderId="30" xfId="352" applyFont="1" applyFill="1" applyBorder="1">
      <alignment/>
      <protection/>
    </xf>
    <xf numFmtId="0" fontId="2" fillId="55" borderId="22" xfId="352" applyFill="1" applyBorder="1">
      <alignment/>
      <protection/>
    </xf>
    <xf numFmtId="0" fontId="2" fillId="55" borderId="31" xfId="352" applyFill="1" applyBorder="1">
      <alignment/>
      <protection/>
    </xf>
    <xf numFmtId="17" fontId="2" fillId="55" borderId="0" xfId="352" applyNumberFormat="1" applyFill="1">
      <alignment/>
      <protection/>
    </xf>
    <xf numFmtId="0" fontId="88" fillId="0" borderId="22" xfId="0" applyFont="1" applyBorder="1" applyAlignment="1">
      <alignment horizontal="center" wrapText="1"/>
    </xf>
    <xf numFmtId="0" fontId="23" fillId="55" borderId="32" xfId="356" applyFont="1" applyFill="1" applyBorder="1">
      <alignment/>
      <protection/>
    </xf>
    <xf numFmtId="0" fontId="24" fillId="55" borderId="0" xfId="362" applyFont="1" applyFill="1" applyBorder="1" applyAlignment="1" applyProtection="1">
      <alignment horizontal="center" vertical="center"/>
      <protection/>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2" fillId="56" borderId="0" xfId="0" applyFont="1" applyFill="1" applyAlignment="1">
      <alignment/>
    </xf>
    <xf numFmtId="0" fontId="93" fillId="55" borderId="0" xfId="286" applyFont="1" applyFill="1" applyAlignment="1" applyProtection="1">
      <alignment/>
      <protection/>
    </xf>
    <xf numFmtId="0" fontId="93" fillId="55" borderId="0" xfId="286" applyFont="1" applyFill="1" applyBorder="1" applyAlignment="1" applyProtection="1">
      <alignment horizontal="right"/>
      <protection/>
    </xf>
    <xf numFmtId="0" fontId="93"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215" fontId="2" fillId="55" borderId="23" xfId="326" applyNumberFormat="1" applyFont="1" applyFill="1" applyBorder="1" applyAlignment="1">
      <alignment/>
    </xf>
    <xf numFmtId="1" fontId="2" fillId="55" borderId="23" xfId="352" applyNumberFormat="1" applyFill="1" applyBorder="1">
      <alignment/>
      <protection/>
    </xf>
    <xf numFmtId="3" fontId="23" fillId="55" borderId="0" xfId="352" applyNumberFormat="1" applyFont="1" applyFill="1" applyBorder="1">
      <alignment/>
      <protection/>
    </xf>
    <xf numFmtId="0" fontId="88" fillId="0" borderId="0" xfId="348" applyFont="1" applyAlignment="1">
      <alignment horizontal="center"/>
      <protection/>
    </xf>
    <xf numFmtId="0" fontId="73" fillId="55" borderId="0" xfId="286" applyFill="1" applyAlignment="1" applyProtection="1">
      <alignment/>
      <protection/>
    </xf>
    <xf numFmtId="228" fontId="2" fillId="55" borderId="0" xfId="352" applyNumberFormat="1" applyFill="1">
      <alignment/>
      <protection/>
    </xf>
    <xf numFmtId="181" fontId="2" fillId="55" borderId="0" xfId="352" applyNumberFormat="1" applyFill="1" applyBorder="1">
      <alignment/>
      <protection/>
    </xf>
    <xf numFmtId="9" fontId="2" fillId="55" borderId="0" xfId="372" applyFont="1" applyFill="1" applyBorder="1" applyAlignment="1">
      <alignment/>
    </xf>
    <xf numFmtId="14" fontId="2" fillId="55" borderId="0" xfId="356" applyNumberFormat="1" applyFont="1" applyFill="1" applyBorder="1" applyAlignment="1">
      <alignment horizontal="left"/>
      <protection/>
    </xf>
    <xf numFmtId="14" fontId="2" fillId="55" borderId="23" xfId="356" applyNumberFormat="1" applyFont="1" applyFill="1" applyBorder="1" applyAlignment="1">
      <alignment horizontal="left"/>
      <protection/>
    </xf>
    <xf numFmtId="3" fontId="88" fillId="0" borderId="32" xfId="0" applyNumberFormat="1" applyFont="1" applyBorder="1" applyAlignment="1" quotePrefix="1">
      <alignment horizontal="center" wrapText="1"/>
    </xf>
    <xf numFmtId="3" fontId="88" fillId="0" borderId="33" xfId="0" applyNumberFormat="1" applyFont="1" applyBorder="1" applyAlignment="1">
      <alignment horizontal="center" wrapText="1"/>
    </xf>
    <xf numFmtId="200" fontId="88" fillId="0" borderId="33" xfId="0" applyNumberFormat="1" applyFont="1" applyBorder="1" applyAlignment="1">
      <alignment horizontal="center" wrapText="1"/>
    </xf>
    <xf numFmtId="200" fontId="88" fillId="0" borderId="34" xfId="0" applyNumberFormat="1" applyFont="1" applyBorder="1" applyAlignment="1">
      <alignment horizontal="center" wrapText="1"/>
    </xf>
    <xf numFmtId="0" fontId="92" fillId="0" borderId="35" xfId="0" applyFont="1" applyBorder="1" applyAlignment="1">
      <alignment/>
    </xf>
    <xf numFmtId="3" fontId="92" fillId="0" borderId="36" xfId="0" applyNumberFormat="1" applyFont="1" applyBorder="1" applyAlignment="1">
      <alignment/>
    </xf>
    <xf numFmtId="0" fontId="92" fillId="0" borderId="37" xfId="0" applyFont="1" applyBorder="1" applyAlignment="1">
      <alignment/>
    </xf>
    <xf numFmtId="3" fontId="92" fillId="0" borderId="26" xfId="0" applyNumberFormat="1" applyFont="1" applyBorder="1" applyAlignment="1">
      <alignment/>
    </xf>
    <xf numFmtId="3" fontId="92" fillId="0" borderId="0" xfId="0" applyNumberFormat="1" applyFont="1" applyBorder="1" applyAlignment="1">
      <alignment/>
    </xf>
    <xf numFmtId="200" fontId="92" fillId="0" borderId="27" xfId="0" applyNumberFormat="1" applyFont="1" applyBorder="1" applyAlignment="1">
      <alignment horizontal="right"/>
    </xf>
    <xf numFmtId="0" fontId="88" fillId="0" borderId="35" xfId="0" applyFont="1" applyBorder="1" applyAlignment="1">
      <alignment/>
    </xf>
    <xf numFmtId="0" fontId="88" fillId="0" borderId="38" xfId="0" applyFont="1" applyBorder="1" applyAlignment="1">
      <alignment/>
    </xf>
    <xf numFmtId="3" fontId="88" fillId="0" borderId="38" xfId="0" applyNumberFormat="1" applyFont="1" applyBorder="1" applyAlignment="1">
      <alignment/>
    </xf>
    <xf numFmtId="3" fontId="88" fillId="0" borderId="36" xfId="0" applyNumberFormat="1" applyFont="1" applyBorder="1" applyAlignment="1">
      <alignment/>
    </xf>
    <xf numFmtId="200" fontId="88" fillId="0" borderId="39" xfId="0" applyNumberFormat="1" applyFont="1" applyBorder="1" applyAlignment="1">
      <alignment horizontal="right"/>
    </xf>
    <xf numFmtId="3" fontId="92" fillId="0" borderId="38" xfId="0" applyNumberFormat="1" applyFont="1" applyBorder="1" applyAlignment="1">
      <alignment/>
    </xf>
    <xf numFmtId="200" fontId="92" fillId="0" borderId="39" xfId="0" applyNumberFormat="1" applyFont="1" applyBorder="1" applyAlignment="1">
      <alignment horizontal="right"/>
    </xf>
    <xf numFmtId="0" fontId="88" fillId="0" borderId="37" xfId="0" applyFont="1" applyBorder="1" applyAlignment="1">
      <alignment/>
    </xf>
    <xf numFmtId="0" fontId="2" fillId="57" borderId="0" xfId="352" applyFill="1">
      <alignment/>
      <protection/>
    </xf>
    <xf numFmtId="9" fontId="94" fillId="55" borderId="0" xfId="372" applyFont="1" applyFill="1" applyBorder="1" applyAlignment="1">
      <alignment/>
    </xf>
    <xf numFmtId="0" fontId="0" fillId="0" borderId="35" xfId="0" applyBorder="1" applyAlignment="1">
      <alignment/>
    </xf>
    <xf numFmtId="3" fontId="0" fillId="0" borderId="32" xfId="0" applyNumberFormat="1" applyBorder="1" applyAlignment="1">
      <alignment/>
    </xf>
    <xf numFmtId="3" fontId="0" fillId="0" borderId="33" xfId="0" applyNumberFormat="1" applyBorder="1" applyAlignment="1">
      <alignment/>
    </xf>
    <xf numFmtId="200" fontId="0" fillId="0" borderId="34" xfId="0" applyNumberFormat="1" applyBorder="1" applyAlignment="1">
      <alignment horizontal="right"/>
    </xf>
    <xf numFmtId="3" fontId="0" fillId="0" borderId="36" xfId="0" applyNumberFormat="1" applyBorder="1" applyAlignment="1">
      <alignment/>
    </xf>
    <xf numFmtId="200" fontId="0" fillId="0" borderId="40" xfId="0" applyNumberFormat="1" applyBorder="1" applyAlignment="1">
      <alignment horizontal="right"/>
    </xf>
    <xf numFmtId="0" fontId="0" fillId="0" borderId="37" xfId="0" applyBorder="1" applyAlignment="1">
      <alignment/>
    </xf>
    <xf numFmtId="3" fontId="0" fillId="0" borderId="26" xfId="0" applyNumberFormat="1" applyBorder="1" applyAlignment="1">
      <alignment/>
    </xf>
    <xf numFmtId="3" fontId="0" fillId="0" borderId="0" xfId="0" applyNumberFormat="1" applyBorder="1" applyAlignment="1">
      <alignment/>
    </xf>
    <xf numFmtId="200" fontId="0" fillId="0" borderId="27" xfId="0" applyNumberFormat="1" applyBorder="1" applyAlignment="1">
      <alignment horizontal="right"/>
    </xf>
    <xf numFmtId="3" fontId="0" fillId="0" borderId="0" xfId="0" applyNumberFormat="1" applyAlignment="1">
      <alignment/>
    </xf>
    <xf numFmtId="200" fontId="0" fillId="0" borderId="41" xfId="0" applyNumberFormat="1" applyBorder="1" applyAlignment="1">
      <alignment horizontal="right"/>
    </xf>
    <xf numFmtId="0" fontId="83" fillId="0" borderId="35" xfId="0" applyFont="1" applyBorder="1" applyAlignment="1">
      <alignment/>
    </xf>
    <xf numFmtId="0" fontId="83" fillId="0" borderId="38" xfId="0" applyFont="1" applyBorder="1" applyAlignment="1">
      <alignment/>
    </xf>
    <xf numFmtId="3" fontId="83" fillId="0" borderId="38" xfId="0" applyNumberFormat="1" applyFont="1" applyBorder="1" applyAlignment="1">
      <alignment/>
    </xf>
    <xf numFmtId="3" fontId="83" fillId="0" borderId="36" xfId="0" applyNumberFormat="1" applyFont="1" applyBorder="1" applyAlignment="1">
      <alignment/>
    </xf>
    <xf numFmtId="200" fontId="83" fillId="0" borderId="39" xfId="0" applyNumberFormat="1" applyFont="1" applyBorder="1" applyAlignment="1">
      <alignment horizontal="right"/>
    </xf>
    <xf numFmtId="200" fontId="83" fillId="0" borderId="40" xfId="0" applyNumberFormat="1" applyFont="1" applyBorder="1" applyAlignment="1">
      <alignment horizontal="right"/>
    </xf>
    <xf numFmtId="3" fontId="0" fillId="0" borderId="38" xfId="0" applyNumberFormat="1" applyBorder="1" applyAlignment="1">
      <alignment/>
    </xf>
    <xf numFmtId="200" fontId="0" fillId="0" borderId="39" xfId="0" applyNumberFormat="1" applyBorder="1" applyAlignment="1">
      <alignment horizontal="right"/>
    </xf>
    <xf numFmtId="0" fontId="83" fillId="0" borderId="42" xfId="0" applyFont="1" applyBorder="1" applyAlignment="1">
      <alignment/>
    </xf>
    <xf numFmtId="0" fontId="83" fillId="0" borderId="43" xfId="0" applyFont="1" applyBorder="1" applyAlignment="1">
      <alignment/>
    </xf>
    <xf numFmtId="3" fontId="83" fillId="0" borderId="44" xfId="0" applyNumberFormat="1" applyFont="1" applyBorder="1" applyAlignment="1">
      <alignment/>
    </xf>
    <xf numFmtId="3" fontId="83" fillId="0" borderId="45" xfId="0" applyNumberFormat="1" applyFont="1" applyBorder="1" applyAlignment="1">
      <alignment/>
    </xf>
    <xf numFmtId="200" fontId="83" fillId="0" borderId="46" xfId="0" applyNumberFormat="1" applyFont="1" applyBorder="1" applyAlignment="1">
      <alignment horizontal="right"/>
    </xf>
    <xf numFmtId="3" fontId="83" fillId="0" borderId="47" xfId="0" applyNumberFormat="1" applyFont="1" applyBorder="1" applyAlignment="1">
      <alignment/>
    </xf>
    <xf numFmtId="200" fontId="83" fillId="0" borderId="48" xfId="0" applyNumberFormat="1" applyFont="1" applyBorder="1" applyAlignment="1">
      <alignment horizontal="right"/>
    </xf>
    <xf numFmtId="0" fontId="92" fillId="0" borderId="36" xfId="0" applyFont="1" applyBorder="1" applyAlignment="1">
      <alignment/>
    </xf>
    <xf numFmtId="0" fontId="92" fillId="0" borderId="0" xfId="0" applyFont="1" applyBorder="1" applyAlignment="1">
      <alignment/>
    </xf>
    <xf numFmtId="200" fontId="92" fillId="0" borderId="27" xfId="0" applyNumberFormat="1" applyFont="1" applyBorder="1" applyAlignment="1" quotePrefix="1">
      <alignment horizontal="right"/>
    </xf>
    <xf numFmtId="181" fontId="27" fillId="55" borderId="19" xfId="303" applyFont="1" applyFill="1" applyBorder="1" applyAlignment="1">
      <alignment horizontal="center" vertical="center"/>
    </xf>
    <xf numFmtId="216" fontId="27" fillId="0" borderId="19" xfId="303" applyNumberFormat="1" applyFont="1" applyFill="1" applyBorder="1" applyAlignment="1">
      <alignment horizontal="center" vertical="center"/>
    </xf>
    <xf numFmtId="0" fontId="24" fillId="55" borderId="23" xfId="356" applyFont="1" applyFill="1" applyBorder="1" applyAlignment="1">
      <alignment horizontal="center"/>
      <protection/>
    </xf>
    <xf numFmtId="0" fontId="2" fillId="55" borderId="0" xfId="356" applyFont="1" applyFill="1" applyBorder="1" applyAlignment="1">
      <alignment horizontal="center"/>
      <protection/>
    </xf>
    <xf numFmtId="181" fontId="2" fillId="55" borderId="0" xfId="303" applyFont="1" applyFill="1" applyBorder="1" applyAlignment="1">
      <alignment horizontal="center" vertical="center"/>
    </xf>
    <xf numFmtId="0" fontId="2" fillId="55" borderId="19" xfId="356" applyFont="1" applyFill="1" applyBorder="1" applyAlignment="1">
      <alignment horizontal="center"/>
      <protection/>
    </xf>
    <xf numFmtId="3" fontId="2" fillId="55" borderId="0" xfId="356" applyNumberFormat="1" applyFill="1" applyBorder="1">
      <alignment/>
      <protection/>
    </xf>
    <xf numFmtId="0" fontId="88" fillId="0" borderId="22" xfId="0" applyFont="1" applyBorder="1" applyAlignment="1">
      <alignment horizontal="center"/>
    </xf>
    <xf numFmtId="17" fontId="95" fillId="0" borderId="0" xfId="348" applyNumberFormat="1" applyFont="1" applyAlignment="1">
      <alignment vertical="center"/>
      <protection/>
    </xf>
    <xf numFmtId="200" fontId="0" fillId="0" borderId="0" xfId="0" applyNumberFormat="1" applyBorder="1" applyAlignment="1">
      <alignment horizontal="right"/>
    </xf>
    <xf numFmtId="230" fontId="2" fillId="55" borderId="0" xfId="356" applyNumberFormat="1" applyFont="1" applyFill="1" applyBorder="1" applyAlignment="1">
      <alignment horizontal="right"/>
      <protection/>
    </xf>
    <xf numFmtId="230" fontId="2" fillId="55" borderId="23" xfId="356" applyNumberFormat="1" applyFont="1" applyFill="1" applyBorder="1" applyAlignment="1">
      <alignment horizontal="right"/>
      <protection/>
    </xf>
    <xf numFmtId="231" fontId="2" fillId="55" borderId="0" xfId="356" applyNumberFormat="1" applyFont="1" applyFill="1" applyBorder="1" applyAlignment="1" quotePrefix="1">
      <alignment horizontal="right"/>
      <protection/>
    </xf>
    <xf numFmtId="231" fontId="2" fillId="55" borderId="0" xfId="356" applyNumberFormat="1" applyFont="1" applyFill="1" applyBorder="1" applyAlignment="1">
      <alignment horizontal="right"/>
      <protection/>
    </xf>
    <xf numFmtId="231" fontId="2" fillId="55" borderId="23" xfId="356" applyNumberFormat="1" applyFont="1" applyFill="1" applyBorder="1" applyAlignment="1">
      <alignment horizontal="right"/>
      <protection/>
    </xf>
    <xf numFmtId="17" fontId="96" fillId="0" borderId="0" xfId="348" applyNumberFormat="1" applyFont="1" applyAlignment="1" quotePrefix="1">
      <alignment horizontal="right" vertical="center"/>
      <protection/>
    </xf>
    <xf numFmtId="0" fontId="96" fillId="0" borderId="0" xfId="348" applyFont="1" applyAlignment="1">
      <alignment horizontal="right" vertical="center"/>
      <protection/>
    </xf>
    <xf numFmtId="0" fontId="97" fillId="0" borderId="0" xfId="348" applyFont="1" applyAlignment="1">
      <alignment horizontal="right" vertical="top"/>
      <protection/>
    </xf>
    <xf numFmtId="0" fontId="92" fillId="0" borderId="0" xfId="348" applyFont="1" applyAlignment="1" quotePrefix="1">
      <alignment horizontal="center" wrapText="1"/>
      <protection/>
    </xf>
    <xf numFmtId="0" fontId="92" fillId="0" borderId="0" xfId="348" applyFont="1" applyAlignment="1">
      <alignment horizontal="center" wrapText="1"/>
      <protection/>
    </xf>
    <xf numFmtId="0" fontId="88" fillId="0" borderId="0" xfId="348" applyFont="1" applyAlignment="1">
      <alignment horizontal="center" vertical="center"/>
      <protection/>
    </xf>
    <xf numFmtId="0" fontId="92" fillId="0" borderId="0" xfId="348" applyFont="1" applyAlignment="1">
      <alignment horizontal="center"/>
      <protection/>
    </xf>
    <xf numFmtId="0" fontId="8" fillId="0" borderId="0" xfId="286" applyFont="1" applyAlignment="1">
      <alignment horizontal="center" vertical="center"/>
    </xf>
    <xf numFmtId="0" fontId="88"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49" xfId="352" applyFont="1" applyFill="1" applyBorder="1" applyAlignment="1">
      <alignment horizontal="center" vertic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0" xfId="356" applyFont="1" applyFill="1" applyBorder="1" applyAlignment="1">
      <alignment horizontal="center"/>
      <protection/>
    </xf>
    <xf numFmtId="0" fontId="88" fillId="0" borderId="33" xfId="0" applyFont="1" applyBorder="1" applyAlignment="1">
      <alignment horizontal="center"/>
    </xf>
    <xf numFmtId="0" fontId="24" fillId="55" borderId="33" xfId="356" applyFont="1" applyFill="1" applyBorder="1" applyAlignment="1">
      <alignment horizontal="left"/>
      <protection/>
    </xf>
    <xf numFmtId="0" fontId="24" fillId="55" borderId="23" xfId="356" applyFont="1" applyFill="1" applyBorder="1" applyAlignment="1">
      <alignment horizontal="left"/>
      <protection/>
    </xf>
    <xf numFmtId="0" fontId="23" fillId="55" borderId="0" xfId="352" applyFont="1" applyFill="1" applyBorder="1" applyAlignment="1">
      <alignment horizontal="justify" wrapText="1"/>
      <protection/>
    </xf>
    <xf numFmtId="0" fontId="24" fillId="55" borderId="20" xfId="356" applyFont="1" applyFill="1" applyBorder="1" applyAlignment="1">
      <alignment horizontal="left" vertical="center" wrapText="1"/>
      <protection/>
    </xf>
    <xf numFmtId="0" fontId="24" fillId="55" borderId="19" xfId="356" applyFont="1" applyFill="1" applyBorder="1" applyAlignment="1">
      <alignment horizontal="left" vertical="center" wrapText="1"/>
      <protection/>
    </xf>
    <xf numFmtId="0" fontId="24" fillId="55" borderId="20" xfId="356" applyFont="1" applyFill="1" applyBorder="1" applyAlignment="1">
      <alignment horizontal="center" vertical="center" wrapText="1"/>
      <protection/>
    </xf>
    <xf numFmtId="0" fontId="24" fillId="55" borderId="19" xfId="356" applyFont="1" applyFill="1" applyBorder="1" applyAlignment="1">
      <alignment horizontal="center" vertical="center"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5"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57" xfId="0" applyBorder="1" applyAlignment="1">
      <alignment horizontal="left" vertical="center"/>
    </xf>
    <xf numFmtId="0" fontId="0" fillId="0" borderId="59" xfId="0" applyBorder="1" applyAlignment="1">
      <alignment horizontal="left" vertical="center"/>
    </xf>
    <xf numFmtId="0" fontId="0" fillId="0" borderId="58" xfId="0" applyBorder="1" applyAlignment="1">
      <alignment horizontal="left" vertical="center"/>
    </xf>
    <xf numFmtId="0" fontId="88" fillId="0" borderId="30" xfId="0" applyFont="1" applyBorder="1" applyAlignment="1">
      <alignment horizontal="center"/>
    </xf>
    <xf numFmtId="0" fontId="88" fillId="0" borderId="22" xfId="0" applyFont="1" applyBorder="1" applyAlignment="1">
      <alignment horizontal="center"/>
    </xf>
    <xf numFmtId="0" fontId="88" fillId="0" borderId="31" xfId="0" applyFont="1" applyBorder="1" applyAlignment="1">
      <alignment horizontal="center"/>
    </xf>
    <xf numFmtId="0" fontId="92" fillId="0" borderId="28" xfId="0" applyFont="1" applyBorder="1" applyAlignment="1">
      <alignment horizontal="left"/>
    </xf>
    <xf numFmtId="0" fontId="92" fillId="0" borderId="23" xfId="0" applyFont="1" applyBorder="1" applyAlignment="1">
      <alignment horizontal="left"/>
    </xf>
    <xf numFmtId="0" fontId="92" fillId="0" borderId="29" xfId="0" applyFont="1" applyBorder="1" applyAlignment="1">
      <alignment horizontal="left"/>
    </xf>
    <xf numFmtId="0" fontId="88" fillId="0" borderId="37" xfId="0" applyFont="1" applyBorder="1" applyAlignment="1">
      <alignment horizontal="left"/>
    </xf>
    <xf numFmtId="0" fontId="88" fillId="0" borderId="60" xfId="0" applyFont="1" applyBorder="1" applyAlignment="1">
      <alignment horizontal="left"/>
    </xf>
    <xf numFmtId="0" fontId="88" fillId="0" borderId="50" xfId="0" applyFont="1" applyBorder="1" applyAlignment="1">
      <alignment horizontal="left"/>
    </xf>
    <xf numFmtId="0" fontId="88" fillId="0" borderId="28" xfId="0" applyFont="1" applyBorder="1" applyAlignment="1">
      <alignment horizontal="left"/>
    </xf>
    <xf numFmtId="0" fontId="88" fillId="0" borderId="0" xfId="0" applyFont="1" applyBorder="1" applyAlignment="1">
      <alignment horizontal="center"/>
    </xf>
    <xf numFmtId="0" fontId="88" fillId="0" borderId="41" xfId="0" applyFont="1" applyBorder="1" applyAlignment="1">
      <alignment horizontal="center"/>
    </xf>
    <xf numFmtId="0" fontId="88" fillId="0" borderId="32" xfId="0" applyFont="1" applyBorder="1" applyAlignment="1">
      <alignment horizontal="left"/>
    </xf>
    <xf numFmtId="0" fontId="88" fillId="0" borderId="49" xfId="0" applyFont="1" applyBorder="1" applyAlignment="1">
      <alignment horizontal="left"/>
    </xf>
    <xf numFmtId="0" fontId="88" fillId="0" borderId="51" xfId="0" applyFont="1" applyBorder="1" applyAlignment="1">
      <alignment horizontal="left"/>
    </xf>
    <xf numFmtId="0" fontId="92" fillId="0" borderId="57" xfId="0" applyFont="1" applyBorder="1" applyAlignment="1">
      <alignment horizontal="left" vertical="center"/>
    </xf>
    <xf numFmtId="0" fontId="92" fillId="0" borderId="59" xfId="0" applyFont="1" applyBorder="1" applyAlignment="1">
      <alignment horizontal="left" vertical="center"/>
    </xf>
    <xf numFmtId="0" fontId="92" fillId="0" borderId="49" xfId="0" applyFont="1" applyBorder="1" applyAlignment="1">
      <alignment horizontal="left" vertical="center" wrapText="1"/>
    </xf>
    <xf numFmtId="0" fontId="92" fillId="0" borderId="50" xfId="0" applyFont="1" applyBorder="1" applyAlignment="1">
      <alignment horizontal="left" vertical="center" wrapText="1"/>
    </xf>
    <xf numFmtId="0" fontId="92" fillId="0" borderId="51" xfId="0" applyFont="1" applyBorder="1" applyAlignment="1">
      <alignment horizontal="left" vertical="center" wrapText="1"/>
    </xf>
    <xf numFmtId="0" fontId="0" fillId="0" borderId="61" xfId="0"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 de Santiago</a:t>
            </a:r>
          </a:p>
        </c:rich>
      </c:tx>
      <c:layout>
        <c:manualLayout>
          <c:xMode val="factor"/>
          <c:yMode val="factor"/>
          <c:x val="-0.0625"/>
          <c:y val="-0.01525"/>
        </c:manualLayout>
      </c:layout>
      <c:spPr>
        <a:noFill/>
        <a:ln w="3175">
          <a:noFill/>
        </a:ln>
      </c:spPr>
    </c:title>
    <c:plotArea>
      <c:layout>
        <c:manualLayout>
          <c:xMode val="edge"/>
          <c:yMode val="edge"/>
          <c:x val="0.04625"/>
          <c:y val="0.1415"/>
          <c:w val="0.831"/>
          <c:h val="0.87825"/>
        </c:manualLayout>
      </c:layout>
      <c:lineChart>
        <c:grouping val="standard"/>
        <c:varyColors val="0"/>
        <c:ser>
          <c:idx val="0"/>
          <c:order val="0"/>
          <c:tx>
            <c:strRef>
              <c:f>'precio mayorista'!$B$6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35284995"/>
        <c:axId val="49129500"/>
      </c:lineChart>
      <c:catAx>
        <c:axId val="35284995"/>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9129500"/>
        <c:crosses val="autoZero"/>
        <c:auto val="1"/>
        <c:lblOffset val="100"/>
        <c:tickLblSkip val="1"/>
        <c:noMultiLvlLbl val="0"/>
      </c:catAx>
      <c:valAx>
        <c:axId val="49129500"/>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725"/>
              <c:y val="-0.00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284995"/>
        <c:crossesAt val="1"/>
        <c:crossBetween val="between"/>
        <c:dispUnits/>
      </c:valAx>
      <c:spPr>
        <a:solidFill>
          <a:srgbClr val="FFFFFF"/>
        </a:solidFill>
        <a:ln w="3175">
          <a:noFill/>
        </a:ln>
      </c:spPr>
    </c:plotArea>
    <c:legend>
      <c:legendPos val="r"/>
      <c:layout>
        <c:manualLayout>
          <c:xMode val="edge"/>
          <c:yMode val="edge"/>
          <c:x val="0.90075"/>
          <c:y val="0.474"/>
          <c:w val="0.0915"/>
          <c:h val="0.1962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Precios mensuales de papa en supermercados y ferias libres de Santiago</a:t>
            </a:r>
          </a:p>
        </c:rich>
      </c:tx>
      <c:layout>
        <c:manualLayout>
          <c:xMode val="factor"/>
          <c:yMode val="factor"/>
          <c:x val="-0.00325"/>
          <c:y val="-0.01075"/>
        </c:manualLayout>
      </c:layout>
      <c:spPr>
        <a:noFill/>
        <a:ln w="3175">
          <a:noFill/>
        </a:ln>
      </c:spPr>
    </c:title>
    <c:plotArea>
      <c:layout>
        <c:manualLayout>
          <c:xMode val="edge"/>
          <c:yMode val="edge"/>
          <c:x val="0.043"/>
          <c:y val="0.10375"/>
          <c:w val="0.9755"/>
          <c:h val="0.837"/>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minorista'!$J$6:$J$18</c:f>
            </c:strRef>
          </c:cat>
          <c:val>
            <c:numRef>
              <c:f>'precio minorista'!$K$6:$K$18</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minorista'!$J$6:$J$18</c:f>
            </c:strRef>
          </c:cat>
          <c:val>
            <c:numRef>
              <c:f>'precio minorista'!$L$6:$L$18</c:f>
            </c:numRef>
          </c:val>
          <c:smooth val="0"/>
        </c:ser>
        <c:marker val="1"/>
        <c:axId val="39512317"/>
        <c:axId val="20066534"/>
      </c:lineChart>
      <c:dateAx>
        <c:axId val="39512317"/>
        <c:scaling>
          <c:orientation val="minMax"/>
        </c:scaling>
        <c:axPos val="b"/>
        <c:delete val="0"/>
        <c:numFmt formatCode="mmm-yy" sourceLinked="0"/>
        <c:majorTickMark val="none"/>
        <c:minorTickMark val="none"/>
        <c:tickLblPos val="nextTo"/>
        <c:spPr>
          <a:ln w="3175">
            <a:solidFill>
              <a:srgbClr val="808080"/>
            </a:solidFill>
          </a:ln>
        </c:spPr>
        <c:crossAx val="20066534"/>
        <c:crosses val="autoZero"/>
        <c:auto val="0"/>
        <c:baseTimeUnit val="months"/>
        <c:majorUnit val="2"/>
        <c:majorTimeUnit val="months"/>
        <c:minorUnit val="1"/>
        <c:minorTimeUnit val="months"/>
        <c:noMultiLvlLbl val="0"/>
      </c:dateAx>
      <c:valAx>
        <c:axId val="20066534"/>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512317"/>
        <c:crossesAt val="1"/>
        <c:crossBetween val="between"/>
        <c:dispUnits/>
      </c:valAx>
      <c:spPr>
        <a:solidFill>
          <a:srgbClr val="FFFFFF"/>
        </a:solidFill>
        <a:ln w="3175">
          <a:noFill/>
        </a:ln>
      </c:spPr>
    </c:plotArea>
    <c:legend>
      <c:legendPos val="b"/>
      <c:layout>
        <c:manualLayout>
          <c:xMode val="edge"/>
          <c:yMode val="edge"/>
          <c:x val="0.32475"/>
          <c:y val="0.9375"/>
          <c:w val="0.349"/>
          <c:h val="0.04625"/>
        </c:manualLayout>
      </c:layout>
      <c:overlay val="0"/>
      <c:spPr>
        <a:noFill/>
        <a:ln w="3175">
          <a:noFill/>
        </a:ln>
      </c:spPr>
      <c:txPr>
        <a:bodyPr vert="horz" rot="0"/>
        <a:lstStyle/>
        <a:p>
          <a:pPr>
            <a:defRPr lang="en-US" cap="none" sz="690" b="0"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de papa en supermercados y ferias libres de la ciudad de Talca</a:t>
            </a:r>
          </a:p>
        </c:rich>
      </c:tx>
      <c:layout>
        <c:manualLayout>
          <c:xMode val="factor"/>
          <c:yMode val="factor"/>
          <c:x val="-0.05125"/>
          <c:y val="-0.03825"/>
        </c:manualLayout>
      </c:layout>
      <c:spPr>
        <a:noFill/>
        <a:ln w="3175">
          <a:noFill/>
        </a:ln>
      </c:spPr>
    </c:title>
    <c:plotArea>
      <c:layout>
        <c:manualLayout>
          <c:xMode val="edge"/>
          <c:yMode val="edge"/>
          <c:x val="0.051"/>
          <c:y val="0.12675"/>
          <c:w val="0.9515"/>
          <c:h val="0.744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Talca'!$A$6:$A$34</c:f>
              <c:strCache/>
            </c:strRef>
          </c:cat>
          <c:val>
            <c:numRef>
              <c:f>'precio minorista Talca'!$B$6:$B$34</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Talca'!$A$6:$A$34</c:f>
              <c:strCache/>
            </c:strRef>
          </c:cat>
          <c:val>
            <c:numRef>
              <c:f>'precio minorista Talca'!$D$6:$D$34</c:f>
              <c:numCache/>
            </c:numRef>
          </c:val>
          <c:smooth val="0"/>
        </c:ser>
        <c:marker val="1"/>
        <c:axId val="46381079"/>
        <c:axId val="14776528"/>
      </c:lineChart>
      <c:dateAx>
        <c:axId val="46381079"/>
        <c:scaling>
          <c:orientation val="minMax"/>
        </c:scaling>
        <c:axPos val="b"/>
        <c:delete val="0"/>
        <c:numFmt formatCode="mmm-yy" sourceLinked="0"/>
        <c:majorTickMark val="none"/>
        <c:minorTickMark val="none"/>
        <c:tickLblPos val="nextTo"/>
        <c:spPr>
          <a:ln w="3175">
            <a:solidFill>
              <a:srgbClr val="808080"/>
            </a:solidFill>
          </a:ln>
        </c:spPr>
        <c:crossAx val="14776528"/>
        <c:crosses val="autoZero"/>
        <c:auto val="0"/>
        <c:baseTimeUnit val="days"/>
        <c:majorUnit val="2"/>
        <c:majorTimeUnit val="months"/>
        <c:minorUnit val="1"/>
        <c:minorTimeUnit val="months"/>
        <c:noMultiLvlLbl val="0"/>
      </c:dateAx>
      <c:valAx>
        <c:axId val="14776528"/>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212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381079"/>
        <c:crossesAt val="1"/>
        <c:crossBetween val="between"/>
        <c:dispUnits/>
      </c:valAx>
      <c:spPr>
        <a:solidFill>
          <a:srgbClr val="FFFFFF"/>
        </a:solidFill>
        <a:ln w="3175">
          <a:noFill/>
        </a:ln>
      </c:spPr>
    </c:plotArea>
    <c:legend>
      <c:legendPos val="b"/>
      <c:layout>
        <c:manualLayout>
          <c:xMode val="edge"/>
          <c:yMode val="edge"/>
          <c:x val="0.26"/>
          <c:y val="0.871"/>
          <c:w val="0.47675"/>
          <c:h val="0.0662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245"/>
          <c:y val="0.125"/>
          <c:w val="0.917"/>
          <c:h val="0.696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dPt>
            <c:idx val="12"/>
            <c:spPr>
              <a:solidFill>
                <a:srgbClr val="E6B9B8"/>
              </a:solidFill>
              <a:ln w="25400">
                <a:solidFill>
                  <a:srgbClr val="993366"/>
                </a:solidFill>
              </a:ln>
            </c:spPr>
            <c:marker>
              <c:size val="7"/>
              <c:spPr>
                <a:solidFill>
                  <a:srgbClr val="C0C0C0"/>
                </a:solidFill>
                <a:ln>
                  <a:solidFill>
                    <a:srgbClr val="993366"/>
                  </a:solidFill>
                </a:ln>
              </c:spPr>
            </c:marker>
          </c:dPt>
          <c:cat>
            <c:strRef>
              <c:f>'sup, prod y rend'!$B$6:$B$18</c:f>
              <c:strCache/>
            </c:strRef>
          </c:cat>
          <c:val>
            <c:numRef>
              <c:f>'sup, prod y rend'!$C$6:$C$18</c:f>
              <c:numCache/>
            </c:numRef>
          </c:val>
          <c:smooth val="0"/>
        </c:ser>
        <c:marker val="1"/>
        <c:axId val="65879889"/>
        <c:axId val="56048090"/>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4F81BD"/>
              </a:solidFill>
              <a:ln w="25400">
                <a:solidFill>
                  <a:srgbClr val="666699"/>
                </a:solidFill>
              </a:ln>
            </c:spPr>
            <c:marker>
              <c:size val="7"/>
              <c:spPr>
                <a:solidFill>
                  <a:srgbClr val="666699"/>
                </a:solidFill>
                <a:ln>
                  <a:solidFill>
                    <a:srgbClr val="666699"/>
                  </a:solidFill>
                </a:ln>
              </c:spPr>
            </c:marker>
          </c:dPt>
          <c:dPt>
            <c:idx val="12"/>
            <c:spPr>
              <a:solidFill>
                <a:srgbClr val="DCE6F2"/>
              </a:solidFill>
              <a:ln w="25400">
                <a:solidFill>
                  <a:srgbClr val="666699"/>
                </a:solidFill>
              </a:ln>
            </c:spPr>
            <c:marker>
              <c:size val="7"/>
              <c:spPr>
                <a:solidFill>
                  <a:srgbClr val="CCFFFF"/>
                </a:solidFill>
                <a:ln>
                  <a:solidFill>
                    <a:srgbClr val="666699"/>
                  </a:solidFill>
                </a:ln>
              </c:spPr>
            </c:marker>
          </c:dPt>
          <c:cat>
            <c:strRef>
              <c:f>'sup, prod y rend'!$B$6:$B$18</c:f>
              <c:strCache/>
            </c:strRef>
          </c:cat>
          <c:val>
            <c:numRef>
              <c:f>'sup, prod y rend'!$D$6:$D$18</c:f>
              <c:numCache/>
            </c:numRef>
          </c:val>
          <c:smooth val="0"/>
        </c:ser>
        <c:marker val="1"/>
        <c:axId val="34670763"/>
        <c:axId val="43601412"/>
      </c:lineChart>
      <c:catAx>
        <c:axId val="6587988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6048090"/>
        <c:crosses val="autoZero"/>
        <c:auto val="1"/>
        <c:lblOffset val="100"/>
        <c:tickLblSkip val="1"/>
        <c:noMultiLvlLbl val="0"/>
      </c:catAx>
      <c:valAx>
        <c:axId val="56048090"/>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5879889"/>
        <c:crossesAt val="1"/>
        <c:crossBetween val="between"/>
        <c:dispUnits/>
      </c:valAx>
      <c:catAx>
        <c:axId val="34670763"/>
        <c:scaling>
          <c:orientation val="minMax"/>
        </c:scaling>
        <c:axPos val="b"/>
        <c:delete val="1"/>
        <c:majorTickMark val="out"/>
        <c:minorTickMark val="none"/>
        <c:tickLblPos val="nextTo"/>
        <c:crossAx val="43601412"/>
        <c:crosses val="autoZero"/>
        <c:auto val="1"/>
        <c:lblOffset val="100"/>
        <c:tickLblSkip val="1"/>
        <c:noMultiLvlLbl val="0"/>
      </c:catAx>
      <c:valAx>
        <c:axId val="43601412"/>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2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670763"/>
        <c:crosses val="max"/>
        <c:crossBetween val="between"/>
        <c:dispUnits/>
      </c:valAx>
      <c:spPr>
        <a:solidFill>
          <a:srgbClr val="FFFFFF"/>
        </a:solidFill>
        <a:ln w="12700">
          <a:solidFill>
            <a:srgbClr val="000000"/>
          </a:solidFill>
        </a:ln>
      </c:spPr>
    </c:plotArea>
    <c:legend>
      <c:legendPos val="b"/>
      <c:layout>
        <c:manualLayout>
          <c:xMode val="edge"/>
          <c:yMode val="edge"/>
          <c:x val="0.307"/>
          <c:y val="0.83475"/>
          <c:w val="0.33325"/>
          <c:h val="0.057"/>
        </c:manualLayout>
      </c:layout>
      <c:overlay val="0"/>
      <c:spPr>
        <a:noFill/>
        <a:ln w="12700">
          <a:solidFill>
            <a:srgbClr val="666699"/>
          </a:solidFill>
        </a:ln>
      </c:spPr>
      <c:txPr>
        <a:bodyPr vert="horz" rot="0"/>
        <a:lstStyle/>
        <a:p>
          <a:pPr>
            <a:defRPr lang="en-US" cap="none" sz="69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1325"/>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1"/>
          <c:order val="1"/>
          <c:tx>
            <c:strRef>
              <c:f>'sup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2"/>
          <c:order val="2"/>
          <c:tx>
            <c:strRef>
              <c:f>'sup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axId val="56868389"/>
        <c:axId val="42053454"/>
      </c:barChart>
      <c:catAx>
        <c:axId val="5686838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2053454"/>
        <c:crosses val="autoZero"/>
        <c:auto val="1"/>
        <c:lblOffset val="100"/>
        <c:tickLblSkip val="1"/>
        <c:noMultiLvlLbl val="0"/>
      </c:catAx>
      <c:valAx>
        <c:axId val="420534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868389"/>
        <c:crossesAt val="1"/>
        <c:crossBetween val="between"/>
        <c:dispUnits/>
      </c:valAx>
      <c:spPr>
        <a:solidFill>
          <a:srgbClr val="FFFFFF"/>
        </a:solidFill>
        <a:ln w="3175">
          <a:noFill/>
        </a:ln>
      </c:spPr>
    </c:plotArea>
    <c:legend>
      <c:legendPos val="r"/>
      <c:layout>
        <c:manualLayout>
          <c:xMode val="edge"/>
          <c:yMode val="edge"/>
          <c:x val="0.9345"/>
          <c:y val="0.49475"/>
          <c:w val="0.06075"/>
          <c:h val="0.141"/>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1"/>
          <c:order val="1"/>
          <c:tx>
            <c:strRef>
              <c:f>'prod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2"/>
          <c:order val="2"/>
          <c:tx>
            <c:strRef>
              <c:f>'prod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axId val="42936767"/>
        <c:axId val="50886584"/>
      </c:barChart>
      <c:catAx>
        <c:axId val="4293676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886584"/>
        <c:crosses val="autoZero"/>
        <c:auto val="1"/>
        <c:lblOffset val="100"/>
        <c:tickLblSkip val="1"/>
        <c:noMultiLvlLbl val="0"/>
      </c:catAx>
      <c:valAx>
        <c:axId val="508865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2936767"/>
        <c:crossesAt val="1"/>
        <c:crossBetween val="between"/>
        <c:dispUnits/>
      </c:valAx>
      <c:spPr>
        <a:solidFill>
          <a:srgbClr val="FFFFFF"/>
        </a:solidFill>
        <a:ln w="3175">
          <a:noFill/>
        </a:ln>
      </c:spPr>
    </c:plotArea>
    <c:legend>
      <c:legendPos val="r"/>
      <c:layout>
        <c:manualLayout>
          <c:xMode val="edge"/>
          <c:yMode val="edge"/>
          <c:x val="0.933"/>
          <c:y val="0.496"/>
          <c:w val="0.062"/>
          <c:h val="0.1377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75"/>
        </c:manualLayout>
      </c:layout>
      <c:barChart>
        <c:barDir val="col"/>
        <c:grouping val="clustered"/>
        <c:varyColors val="0"/>
        <c:ser>
          <c:idx val="0"/>
          <c:order val="0"/>
          <c:tx>
            <c:strRef>
              <c:f>'rend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1"/>
          <c:order val="1"/>
          <c:tx>
            <c:strRef>
              <c:f>'rend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2"/>
          <c:order val="2"/>
          <c:tx>
            <c:strRef>
              <c:f>'rend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axId val="55326073"/>
        <c:axId val="28172610"/>
      </c:barChart>
      <c:catAx>
        <c:axId val="5532607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8172610"/>
        <c:crosses val="autoZero"/>
        <c:auto val="1"/>
        <c:lblOffset val="100"/>
        <c:tickLblSkip val="1"/>
        <c:noMultiLvlLbl val="0"/>
      </c:catAx>
      <c:valAx>
        <c:axId val="2817261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326073"/>
        <c:crossesAt val="1"/>
        <c:crossBetween val="between"/>
        <c:dispUnits/>
      </c:valAx>
      <c:spPr>
        <a:solidFill>
          <a:srgbClr val="FFFFFF"/>
        </a:solidFill>
        <a:ln w="3175">
          <a:noFill/>
        </a:ln>
      </c:spPr>
    </c:plotArea>
    <c:legend>
      <c:legendPos val="r"/>
      <c:layout>
        <c:manualLayout>
          <c:xMode val="edge"/>
          <c:yMode val="edge"/>
          <c:x val="0.93475"/>
          <c:y val="0.4945"/>
          <c:w val="0.0605"/>
          <c:h val="0.145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0.9235</cdr:y>
    </cdr:from>
    <cdr:to>
      <cdr:x>0.979</cdr:x>
      <cdr:y>1</cdr:y>
    </cdr:to>
    <cdr:sp>
      <cdr:nvSpPr>
        <cdr:cNvPr id="1" name="2 CuadroTexto"/>
        <cdr:cNvSpPr txBox="1">
          <a:spLocks noChangeArrowheads="1"/>
        </cdr:cNvSpPr>
      </cdr:nvSpPr>
      <cdr:spPr>
        <a:xfrm>
          <a:off x="38100" y="3905250"/>
          <a:ext cx="5715000" cy="3524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 ¹ Superficie estimada según intenciones de siembra de INE de julio 2012 y rendimiento estimado con el promedio de las últimas dos temporadas..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5</xdr:col>
      <xdr:colOff>1066800</xdr:colOff>
      <xdr:row>42</xdr:row>
      <xdr:rowOff>171450</xdr:rowOff>
    </xdr:to>
    <xdr:graphicFrame>
      <xdr:nvGraphicFramePr>
        <xdr:cNvPr id="1" name="1 Gráfico"/>
        <xdr:cNvGraphicFramePr/>
      </xdr:nvGraphicFramePr>
      <xdr:xfrm>
        <a:off x="38100" y="3486150"/>
        <a:ext cx="5886450" cy="4229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0.94475</cdr:y>
    </cdr:from>
    <cdr:to>
      <cdr:x>0.48325</cdr:x>
      <cdr:y>1</cdr:y>
    </cdr:to>
    <cdr:sp>
      <cdr:nvSpPr>
        <cdr:cNvPr id="1" name="2 CuadroTexto"/>
        <cdr:cNvSpPr txBox="1">
          <a:spLocks noChangeArrowheads="1"/>
        </cdr:cNvSpPr>
      </cdr:nvSpPr>
      <cdr:spPr>
        <a:xfrm>
          <a:off x="-47624" y="4067175"/>
          <a:ext cx="3952875"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142875</xdr:rowOff>
    </xdr:from>
    <xdr:to>
      <xdr:col>9</xdr:col>
      <xdr:colOff>781050</xdr:colOff>
      <xdr:row>41</xdr:row>
      <xdr:rowOff>104775</xdr:rowOff>
    </xdr:to>
    <xdr:graphicFrame>
      <xdr:nvGraphicFramePr>
        <xdr:cNvPr id="1" name="1 Gráfico"/>
        <xdr:cNvGraphicFramePr/>
      </xdr:nvGraphicFramePr>
      <xdr:xfrm>
        <a:off x="0" y="3086100"/>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41</xdr:row>
      <xdr:rowOff>66675</xdr:rowOff>
    </xdr:from>
    <xdr:ext cx="180975" cy="314325"/>
    <xdr:sp fLocksText="0">
      <xdr:nvSpPr>
        <xdr:cNvPr id="2" name="2 CuadroTexto"/>
        <xdr:cNvSpPr txBox="1">
          <a:spLocks noChangeArrowheads="1"/>
        </xdr:cNvSpPr>
      </xdr:nvSpPr>
      <xdr:spPr>
        <a:xfrm>
          <a:off x="161925" y="73628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95250</xdr:rowOff>
    </xdr:from>
    <xdr:to>
      <xdr:col>9</xdr:col>
      <xdr:colOff>733425</xdr:colOff>
      <xdr:row>41</xdr:row>
      <xdr:rowOff>123825</xdr:rowOff>
    </xdr:to>
    <xdr:graphicFrame>
      <xdr:nvGraphicFramePr>
        <xdr:cNvPr id="1" name="1 Gráfico"/>
        <xdr:cNvGraphicFramePr/>
      </xdr:nvGraphicFramePr>
      <xdr:xfrm>
        <a:off x="0" y="3028950"/>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4</xdr:col>
      <xdr:colOff>704850</xdr:colOff>
      <xdr:row>41</xdr:row>
      <xdr:rowOff>104775</xdr:rowOff>
    </xdr:to>
    <xdr:sp>
      <xdr:nvSpPr>
        <xdr:cNvPr id="2" name="2 CuadroTexto"/>
        <xdr:cNvSpPr txBox="1">
          <a:spLocks noChangeArrowheads="1"/>
        </xdr:cNvSpPr>
      </xdr:nvSpPr>
      <xdr:spPr>
        <a:xfrm>
          <a:off x="0" y="7134225"/>
          <a:ext cx="3914775" cy="2762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Fuente: elaborado por Odepa con información del INE.</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0.949</cdr:y>
    </cdr:from>
    <cdr:to>
      <cdr:x>0.47975</cdr:x>
      <cdr:y>1</cdr:y>
    </cdr:to>
    <cdr:sp>
      <cdr:nvSpPr>
        <cdr:cNvPr id="1" name="2 CuadroTexto"/>
        <cdr:cNvSpPr txBox="1">
          <a:spLocks noChangeArrowheads="1"/>
        </cdr:cNvSpPr>
      </cdr:nvSpPr>
      <cdr:spPr>
        <a:xfrm>
          <a:off x="-47624" y="3943350"/>
          <a:ext cx="394335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57150</xdr:rowOff>
    </xdr:from>
    <xdr:to>
      <xdr:col>9</xdr:col>
      <xdr:colOff>742950</xdr:colOff>
      <xdr:row>40</xdr:row>
      <xdr:rowOff>57150</xdr:rowOff>
    </xdr:to>
    <xdr:graphicFrame>
      <xdr:nvGraphicFramePr>
        <xdr:cNvPr id="1" name="1 Gráfico"/>
        <xdr:cNvGraphicFramePr/>
      </xdr:nvGraphicFramePr>
      <xdr:xfrm>
        <a:off x="0" y="3076575"/>
        <a:ext cx="81153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6</xdr:col>
      <xdr:colOff>714375</xdr:colOff>
      <xdr:row>101</xdr:row>
      <xdr:rowOff>19050</xdr:rowOff>
    </xdr:to>
    <xdr:sp>
      <xdr:nvSpPr>
        <xdr:cNvPr id="1" name="1 CuadroTexto"/>
        <xdr:cNvSpPr txBox="1">
          <a:spLocks noChangeArrowheads="1"/>
        </xdr:cNvSpPr>
      </xdr:nvSpPr>
      <xdr:spPr>
        <a:xfrm>
          <a:off x="0" y="142875"/>
          <a:ext cx="5286375" cy="186880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Precios de la papa en mercados mayoristas: llegan a su máximo valor a fines de septiembre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septiembre el precio promedio de la papa en los mercados mayoristas de Santiago fue de $ 18.331 por saco de 50 kilos, un 36,8% superior respecto al mes anterior y un 131,3% mayor que el de igual mes del año 2011 (cuadro 1). Este precio es el promedio mensual más alto desde diciembre de 2008. 
</a:t>
          </a:r>
          <a:r>
            <a:rPr lang="en-US" cap="none" sz="1100" b="0" i="0" u="none" baseline="0">
              <a:solidFill>
                <a:srgbClr val="000000"/>
              </a:solidFill>
              <a:latin typeface="Calibri"/>
              <a:ea typeface="Calibri"/>
              <a:cs typeface="Calibri"/>
            </a:rPr>
            <a:t>Los precios venían mostrando una tendencia de alza desde principios de la temporada. A fines de septiembre, después de las Fiestas Patrias, se observó una brusca alza, desde $16.000 a $ 25.000. El precio promedio diario llegó a $ 26.245 el día 28 de septiembre y luego ha tendido a la baja. El día 24 de octubre el precio promedio bajó de $ 20.000 por saco (cuadro 2 y gráfico 2).
</a:t>
          </a:r>
          <a:r>
            <a:rPr lang="en-US" cap="none" sz="1100" b="0" i="0" u="none" baseline="0">
              <a:solidFill>
                <a:srgbClr val="000000"/>
              </a:solidFill>
              <a:latin typeface="Calibri"/>
              <a:ea typeface="Calibri"/>
              <a:cs typeface="Calibri"/>
            </a:rPr>
            <a:t>Como se venía proyectando, el precio máximo ya se alcanzó y en adelante se espera una tendencia a la baja, en la medida que se cosecha la producción de papa temprana en las zonas norte y centro del país.
</a:t>
          </a:r>
          <a:r>
            <a:rPr lang="en-US" cap="none" sz="1100" b="1" i="0" u="none" baseline="0">
              <a:solidFill>
                <a:srgbClr val="000000"/>
              </a:solidFill>
              <a:latin typeface="Calibri"/>
              <a:ea typeface="Calibri"/>
              <a:cs typeface="Calibri"/>
            </a:rPr>
            <a:t>2. Precio de la papa en mercados minoristas: sube en supermercados y ferias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monitoreo de precios a consumidor que realiza Odepa en la ciudad de Santiago, se observó un alza importante en el mes de septiembre: en supermercados subieron 26,2% y en ferias 32,6% (cuadro 3). 
</a:t>
          </a:r>
          <a:r>
            <a:rPr lang="en-US" cap="none" sz="1100" b="0" i="0" u="none" baseline="0">
              <a:solidFill>
                <a:srgbClr val="000000"/>
              </a:solidFill>
              <a:latin typeface="Calibri"/>
              <a:ea typeface="Calibri"/>
              <a:cs typeface="Calibri"/>
            </a:rPr>
            <a:t>Los precios de septiembre en 2012 fueron superiores en 144,9% en los supermercados y  en 119% en las ferias, respecto al mismo mes del año anterior.
</a:t>
          </a:r>
          <a:r>
            <a:rPr lang="en-US" cap="none" sz="1100" b="0" i="0" u="none" baseline="0">
              <a:solidFill>
                <a:srgbClr val="000000"/>
              </a:solidFill>
              <a:latin typeface="Calibri"/>
              <a:ea typeface="Calibri"/>
              <a:cs typeface="Calibri"/>
            </a:rPr>
            <a:t>En el mes de septiembre, el precio promedio de las ferias fue 31% más bajo respecto de los supermercados, acortándose la diferencia entre ambos tipos de establecimientos observada</a:t>
          </a:r>
          <a:r>
            <a:rPr lang="en-US" cap="none" sz="1100" b="0" i="0" u="none" baseline="0">
              <a:solidFill>
                <a:srgbClr val="000000"/>
              </a:solidFill>
              <a:latin typeface="Calibri"/>
              <a:ea typeface="Calibri"/>
              <a:cs typeface="Calibri"/>
            </a:rPr>
            <a:t> en meses an</a:t>
          </a:r>
          <a:r>
            <a:rPr lang="en-US" cap="none" sz="1100" b="0" i="0" u="none" baseline="0">
              <a:solidFill>
                <a:srgbClr val="000000"/>
              </a:solidFill>
              <a:latin typeface="Calibri"/>
              <a:ea typeface="Calibri"/>
              <a:cs typeface="Calibri"/>
            </a:rPr>
            <a:t>teriores (gráfico 3).
</a:t>
          </a:r>
          <a:r>
            <a:rPr lang="en-US" cap="none" sz="1100" b="0" i="0" u="none" baseline="0">
              <a:solidFill>
                <a:srgbClr val="000000"/>
              </a:solidFill>
              <a:latin typeface="Calibri"/>
              <a:ea typeface="Calibri"/>
              <a:cs typeface="Calibri"/>
            </a:rPr>
            <a:t>Respecto a los precios monitoreados por la Secretaría Ministerial de Agricultura de la Región del Maule, en la ciudad de Talca se observó también una fuerte alza en las últimas mediciones, llegando a $ 1.206 el kilo en supermercados y a $ 689 en ferias en la primera medición de octubre (cuadro 4).
</a:t>
          </a:r>
          <a:r>
            <a:rPr lang="en-US" cap="none" sz="1100" b="1" i="0" u="none" baseline="0">
              <a:solidFill>
                <a:srgbClr val="000000"/>
              </a:solidFill>
              <a:latin typeface="Calibri"/>
              <a:ea typeface="Calibri"/>
              <a:cs typeface="Calibri"/>
            </a:rPr>
            <a:t>3. Producción y rendimiento de papa 2011/12: bajan la superficie, la producción y los rendimientos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 la encuesta del INE sobre la superficie sembrada con cultivos anuales para la temporada 2011/12 indicaron una disminución de 23% para la papa, con una superficie de 41.534 hectáreas. Estas cifras son coherentes con la situación del mercado durante el año 2011, ya que los bajos precios de las temporadas anteriores habrían desincentivado las siembras (cuadros 1 y 5).
</a:t>
          </a:r>
          <a:r>
            <a:rPr lang="en-US" cap="none" sz="1100" b="0" i="0" u="none" baseline="0">
              <a:solidFill>
                <a:srgbClr val="000000"/>
              </a:solidFill>
              <a:latin typeface="Calibri"/>
              <a:ea typeface="Calibri"/>
              <a:cs typeface="Calibri"/>
            </a:rPr>
            <a:t>También contribuyó a esta baja en la superficie cultivada la escasez de agua de riego en las zonas central y sur del país, que hizo que muchos agricultores disminuyeran la siembra o desistieran de sembrar.
</a:t>
          </a:r>
          <a:r>
            <a:rPr lang="en-US" cap="none" sz="1100" b="0" i="0" u="none" baseline="0">
              <a:solidFill>
                <a:srgbClr val="000000"/>
              </a:solidFill>
              <a:latin typeface="Calibri"/>
              <a:ea typeface="Calibri"/>
              <a:cs typeface="Calibri"/>
            </a:rPr>
            <a:t>En los resultados del INE a nivel regional (cuadro 6), se puede observar que la Región de Los Lagos tiene la mayor superficie cultivada con papas, con 10.419 hectáreas. La siguen La Araucanía, con 10.383 hectáreas, y la Región del Bío Bío, con 5.998 hectáreas. Estas tres regiones suman el 65% de la superficie destinada al cultivo en el país, que corresponde fundamentalmente a papa de guarda.
</a:t>
          </a:r>
          <a:r>
            <a:rPr lang="en-US" cap="none" sz="1100" b="0" i="0" u="none" baseline="0">
              <a:solidFill>
                <a:srgbClr val="000000"/>
              </a:solidFill>
              <a:latin typeface="Calibri"/>
              <a:ea typeface="Calibri"/>
              <a:cs typeface="Calibri"/>
            </a:rPr>
            <a:t>Además, durante la temporada 2011/12 se registró una baja de 16% en los rendimientos, los que llegaron a 26,3 toneladas por hectárea. Como resultado de estas reducciones en la superficie cultivada y en los rendimientos, la producción de papa a nivel nacional disminuyó en 35% respecto a la cosecha anterior, arrojando un resultado de 1.093.452 toneladas.
</a:t>
          </a:r>
          <a:r>
            <a:rPr lang="en-US" cap="none" sz="1100" b="0" i="0" u="none" baseline="0">
              <a:solidFill>
                <a:srgbClr val="000000"/>
              </a:solidFill>
              <a:latin typeface="Calibri"/>
              <a:ea typeface="Calibri"/>
              <a:cs typeface="Calibri"/>
            </a:rPr>
            <a:t>Esta menor oferta motivó el alza que se observa en los precios, la que se espera se revierta en la medida que se incrementa la oferta de papa temprana (cuadro 5).
</a:t>
          </a:r>
          <a:r>
            <a:rPr lang="en-US" cap="none" sz="1100" b="1" i="0" u="none" baseline="0">
              <a:solidFill>
                <a:srgbClr val="000000"/>
              </a:solidFill>
              <a:latin typeface="Calibri"/>
              <a:ea typeface="Calibri"/>
              <a:cs typeface="Calibri"/>
            </a:rPr>
            <a:t>4. Intenciones de siembra 2012/13: sube la superficie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del estudio de intenciones de siembra del INE para la temporada 2012/13 indican un aumento de 9,7%, lo que significa que a nivel nacional se cultivarían 45.563 hectáreas. Estas cifras son coherentes con la situación actual del mercado, ya que los precios altos de este año han incentivado las siembras (cuadros 1 y 5).
</a:t>
          </a:r>
          <a:r>
            <a:rPr lang="en-US" cap="none" sz="1100" b="0" i="0" u="none" baseline="0">
              <a:solidFill>
                <a:srgbClr val="000000"/>
              </a:solidFill>
              <a:latin typeface="Calibri"/>
              <a:ea typeface="Calibri"/>
              <a:cs typeface="Calibri"/>
            </a:rPr>
            <a:t>Si se estima el rendimiento de la próxima temporada como el rendimiento promedio de las dos precedentes, la producción aumentaría en 20%.
</a:t>
          </a:r>
          <a:r>
            <a:rPr lang="en-US" cap="none" sz="1100" b="1" i="0" u="none" baseline="0">
              <a:solidFill>
                <a:srgbClr val="000000"/>
              </a:solidFill>
              <a:latin typeface="Calibri"/>
              <a:ea typeface="Calibri"/>
              <a:cs typeface="Calibri"/>
            </a:rPr>
            <a:t>5. Comercio exterior de productos derivados de papa: más importaciones y menos 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balanza comercial de los derivados de papa fue negativa en US$ 49 millones en el año 2011: se importaron productos por un valor CIF de US$ 52 millones y se exportaron por un valor FOB de US$ 3 millones (cuadros 9 y 10). 
</a:t>
          </a:r>
          <a:r>
            <a:rPr lang="en-US" cap="none" sz="1100" b="0" i="0" u="none" baseline="0">
              <a:solidFill>
                <a:srgbClr val="000000"/>
              </a:solidFill>
              <a:latin typeface="Calibri"/>
              <a:ea typeface="Calibri"/>
              <a:cs typeface="Calibri"/>
            </a:rPr>
            <a:t>Las principales ventas al exterior fueron de copos o puré de papas, por un valor FOB de US$ 1,4 millones, cuyo principal destino fue Brasil. 
</a:t>
          </a:r>
          <a:r>
            <a:rPr lang="en-US" cap="none" sz="1100" b="0" i="0" u="none" baseline="0">
              <a:solidFill>
                <a:srgbClr val="000000"/>
              </a:solidFill>
              <a:latin typeface="Calibri"/>
              <a:ea typeface="Calibri"/>
              <a:cs typeface="Calibri"/>
            </a:rPr>
            <a:t>El 71% de las importaciones correspondió a papas preparadas congeladas, que son fundamentalmente bastones de papas prefritas congeladas. Bélgica fue el principal proveedor, seguida de Argentina y los Países</a:t>
          </a:r>
          <a:r>
            <a:rPr lang="en-US" cap="none" sz="1100" b="0" i="0" u="none" baseline="0">
              <a:solidFill>
                <a:srgbClr val="000000"/>
              </a:solidFill>
              <a:latin typeface="Calibri"/>
              <a:ea typeface="Calibri"/>
              <a:cs typeface="Calibri"/>
            </a:rPr>
            <a:t> Bajos</a:t>
          </a:r>
          <a:r>
            <a:rPr lang="en-US" cap="none" sz="1100" b="0" i="0" u="none" baseline="0">
              <a:solidFill>
                <a:srgbClr val="000000"/>
              </a:solidFill>
              <a:latin typeface="Calibri"/>
              <a:ea typeface="Calibri"/>
              <a:cs typeface="Calibri"/>
            </a:rPr>
            <a:t>. Las compras de este producto crecieron 13,2% en 2011.
</a:t>
          </a:r>
          <a:r>
            <a:rPr lang="en-US" cap="none" sz="1100" b="0" i="0" u="none" baseline="0">
              <a:solidFill>
                <a:srgbClr val="000000"/>
              </a:solidFill>
              <a:latin typeface="Calibri"/>
              <a:ea typeface="Calibri"/>
              <a:cs typeface="Calibri"/>
            </a:rPr>
            <a:t>Entre enero y septiembre de 2012 se observa una disminución de 21,1% en el valor de las exportaciones, respecto al mismo período del año anterior. Se registran bajas importantes en las exportaciones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y puré de papas a Brasil.  También se observan menores ventas de papa semilla. Destaca el incremento en los envíos de copos (puré) a Perú; las ventas de harina de papas a Brasil, Venezuela y Colombia, y las exportaciones de papas preparadas congeladas a Venezuela. 
</a:t>
          </a:r>
          <a:r>
            <a:rPr lang="en-US" cap="none" sz="1100" b="0" i="0" u="none" baseline="0">
              <a:solidFill>
                <a:srgbClr val="000000"/>
              </a:solidFill>
              <a:latin typeface="Calibri"/>
              <a:ea typeface="Calibri"/>
              <a:cs typeface="Calibri"/>
            </a:rPr>
            <a:t>Respecto a las importaciones de productos derivados de la papa, en este período (enero - septiembre) su valor ha crecido en 36,1% respecto a igual período del año anterior. El  principal incremento se observa en las compras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de México, copos (puré) de los Países Bajos y Alemania y papas preparadas congeladas provenientes de Bélgica, Argentina, Países</a:t>
          </a:r>
          <a:r>
            <a:rPr lang="en-US" cap="none" sz="1100" b="0" i="0" u="none" baseline="0">
              <a:solidFill>
                <a:srgbClr val="000000"/>
              </a:solidFill>
              <a:latin typeface="Calibri"/>
              <a:ea typeface="Calibri"/>
              <a:cs typeface="Calibri"/>
            </a:rPr>
            <a:t> Bajos</a:t>
          </a:r>
          <a:r>
            <a:rPr lang="en-US" cap="none" sz="1100" b="0" i="0" u="none" baseline="0">
              <a:solidFill>
                <a:srgbClr val="000000"/>
              </a:solidFill>
              <a:latin typeface="Calibri"/>
              <a:ea typeface="Calibri"/>
              <a:cs typeface="Calibri"/>
            </a:rPr>
            <a:t>, Alemania y Francia.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0.95</cdr:y>
    </cdr:from>
    <cdr:to>
      <cdr:x>0.1705</cdr:x>
      <cdr:y>1</cdr:y>
    </cdr:to>
    <cdr:sp>
      <cdr:nvSpPr>
        <cdr:cNvPr id="1" name="1 CuadroTexto"/>
        <cdr:cNvSpPr txBox="1">
          <a:spLocks noChangeArrowheads="1"/>
        </cdr:cNvSpPr>
      </cdr:nvSpPr>
      <cdr:spPr>
        <a:xfrm>
          <a:off x="-47624" y="2971800"/>
          <a:ext cx="1133475" cy="209550"/>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142875</xdr:rowOff>
    </xdr:from>
    <xdr:to>
      <xdr:col>5</xdr:col>
      <xdr:colOff>828675</xdr:colOff>
      <xdr:row>43</xdr:row>
      <xdr:rowOff>38100</xdr:rowOff>
    </xdr:to>
    <xdr:graphicFrame>
      <xdr:nvGraphicFramePr>
        <xdr:cNvPr id="1" name="3 Gráfico"/>
        <xdr:cNvGraphicFramePr/>
      </xdr:nvGraphicFramePr>
      <xdr:xfrm>
        <a:off x="0" y="4467225"/>
        <a:ext cx="6324600" cy="3133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7</xdr:col>
      <xdr:colOff>752475</xdr:colOff>
      <xdr:row>56</xdr:row>
      <xdr:rowOff>38100</xdr:rowOff>
    </xdr:to>
    <xdr:pic>
      <xdr:nvPicPr>
        <xdr:cNvPr id="1" name="1 Imagen"/>
        <xdr:cNvPicPr preferRelativeResize="1">
          <a:picLocks noChangeAspect="1"/>
        </xdr:cNvPicPr>
      </xdr:nvPicPr>
      <xdr:blipFill>
        <a:blip r:embed="rId1"/>
        <a:stretch>
          <a:fillRect/>
        </a:stretch>
      </xdr:blipFill>
      <xdr:spPr>
        <a:xfrm>
          <a:off x="0" y="7410450"/>
          <a:ext cx="6257925" cy="3438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43</xdr:row>
      <xdr:rowOff>114300</xdr:rowOff>
    </xdr:to>
    <xdr:graphicFrame>
      <xdr:nvGraphicFramePr>
        <xdr:cNvPr id="1" name="1 Gráfico"/>
        <xdr:cNvGraphicFramePr/>
      </xdr:nvGraphicFramePr>
      <xdr:xfrm>
        <a:off x="0" y="3505200"/>
        <a:ext cx="5953125" cy="4229100"/>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39</xdr:row>
      <xdr:rowOff>142875</xdr:rowOff>
    </xdr:from>
    <xdr:ext cx="752475" cy="219075"/>
    <xdr:sp>
      <xdr:nvSpPr>
        <xdr:cNvPr id="2" name="2 CuadroTexto"/>
        <xdr:cNvSpPr txBox="1">
          <a:spLocks noChangeArrowheads="1"/>
        </xdr:cNvSpPr>
      </xdr:nvSpPr>
      <xdr:spPr>
        <a:xfrm>
          <a:off x="76200" y="7000875"/>
          <a:ext cx="75247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Fuente: Odepa</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0.95525</cdr:y>
    </cdr:from>
    <cdr:to>
      <cdr:x>0.7225</cdr:x>
      <cdr:y>1</cdr:y>
    </cdr:to>
    <cdr:sp>
      <cdr:nvSpPr>
        <cdr:cNvPr id="1" name="1 CuadroTexto"/>
        <cdr:cNvSpPr txBox="1">
          <a:spLocks noChangeArrowheads="1"/>
        </cdr:cNvSpPr>
      </cdr:nvSpPr>
      <cdr:spPr>
        <a:xfrm>
          <a:off x="-66674" y="2838450"/>
          <a:ext cx="4286250" cy="180975"/>
        </a:xfrm>
        <a:prstGeom prst="rect">
          <a:avLst/>
        </a:prstGeom>
        <a:noFill/>
        <a:ln w="9525" cmpd="sng">
          <a:noFill/>
        </a:ln>
      </cdr:spPr>
      <cdr:txBody>
        <a:bodyPr vertOverflow="clip" wrap="square" anchor="b"/>
        <a:p>
          <a:pPr algn="l">
            <a:defRPr/>
          </a:pPr>
          <a:r>
            <a:rPr lang="en-US" cap="none" sz="800" b="0" i="0" u="none" baseline="0">
              <a:solidFill>
                <a:srgbClr val="000000"/>
              </a:solidFill>
            </a:rPr>
            <a:t>Fuente: Seremi de Agricultura de la Región del Maule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28575</xdr:rowOff>
    </xdr:from>
    <xdr:to>
      <xdr:col>4</xdr:col>
      <xdr:colOff>1133475</xdr:colOff>
      <xdr:row>50</xdr:row>
      <xdr:rowOff>142875</xdr:rowOff>
    </xdr:to>
    <xdr:graphicFrame>
      <xdr:nvGraphicFramePr>
        <xdr:cNvPr id="1" name="1 Gráfico"/>
        <xdr:cNvGraphicFramePr/>
      </xdr:nvGraphicFramePr>
      <xdr:xfrm>
        <a:off x="0" y="6372225"/>
        <a:ext cx="5838825" cy="2971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A1" sqref="A1"/>
    </sheetView>
  </sheetViews>
  <sheetFormatPr defaultColWidth="11.421875" defaultRowHeight="15"/>
  <sheetData>
    <row r="13" spans="5:10" ht="25.5">
      <c r="E13" s="176" t="s">
        <v>159</v>
      </c>
      <c r="F13" s="176"/>
      <c r="G13" s="176"/>
      <c r="H13" s="2"/>
      <c r="I13" s="2"/>
      <c r="J13" s="2"/>
    </row>
    <row r="14" spans="5:7" ht="15">
      <c r="E14" s="1"/>
      <c r="F14" s="1"/>
      <c r="G14" s="1"/>
    </row>
    <row r="15" spans="5:10" ht="15.75">
      <c r="E15" s="174" t="s">
        <v>182</v>
      </c>
      <c r="F15" s="175"/>
      <c r="G15" s="175"/>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A1" sqref="A1:J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87" t="s">
        <v>21</v>
      </c>
      <c r="B1" s="187"/>
      <c r="C1" s="187"/>
      <c r="D1" s="187"/>
      <c r="E1" s="187"/>
      <c r="F1" s="187"/>
      <c r="G1" s="187"/>
      <c r="H1" s="187"/>
      <c r="I1" s="187"/>
      <c r="J1" s="187"/>
    </row>
    <row r="2" spans="1:10" ht="12.75" customHeight="1">
      <c r="A2" s="187" t="s">
        <v>35</v>
      </c>
      <c r="B2" s="187"/>
      <c r="C2" s="187"/>
      <c r="D2" s="187"/>
      <c r="E2" s="187"/>
      <c r="F2" s="187"/>
      <c r="G2" s="187"/>
      <c r="H2" s="187"/>
      <c r="I2" s="187"/>
      <c r="J2" s="187"/>
    </row>
    <row r="3" spans="1:10" ht="12.75">
      <c r="A3" s="187" t="s">
        <v>34</v>
      </c>
      <c r="B3" s="187"/>
      <c r="C3" s="187"/>
      <c r="D3" s="187"/>
      <c r="E3" s="187"/>
      <c r="F3" s="187"/>
      <c r="G3" s="187"/>
      <c r="H3" s="187"/>
      <c r="I3" s="187"/>
      <c r="J3" s="187"/>
    </row>
    <row r="4" spans="1:10" ht="12.75">
      <c r="A4" s="11"/>
      <c r="B4" s="11"/>
      <c r="C4" s="11"/>
      <c r="D4" s="11"/>
      <c r="E4" s="11"/>
      <c r="F4" s="11"/>
      <c r="G4" s="11"/>
      <c r="H4" s="11"/>
      <c r="I4" s="21"/>
      <c r="J4" s="11"/>
    </row>
    <row r="5" spans="1:10" ht="15" customHeight="1">
      <c r="A5" s="205" t="s">
        <v>19</v>
      </c>
      <c r="B5" s="24" t="s">
        <v>31</v>
      </c>
      <c r="C5" s="24" t="s">
        <v>31</v>
      </c>
      <c r="D5" s="24" t="s">
        <v>33</v>
      </c>
      <c r="E5" s="24" t="s">
        <v>31</v>
      </c>
      <c r="F5" s="24" t="s">
        <v>32</v>
      </c>
      <c r="G5" s="24" t="s">
        <v>32</v>
      </c>
      <c r="H5" s="24" t="s">
        <v>31</v>
      </c>
      <c r="I5" s="24" t="s">
        <v>31</v>
      </c>
      <c r="J5" s="24" t="s">
        <v>31</v>
      </c>
    </row>
    <row r="6" spans="1:10" ht="12.75">
      <c r="A6" s="206"/>
      <c r="B6" s="23" t="s">
        <v>30</v>
      </c>
      <c r="C6" s="23" t="s">
        <v>29</v>
      </c>
      <c r="D6" s="23" t="s">
        <v>28</v>
      </c>
      <c r="E6" s="23" t="s">
        <v>27</v>
      </c>
      <c r="F6" s="23" t="s">
        <v>26</v>
      </c>
      <c r="G6" s="23" t="s">
        <v>25</v>
      </c>
      <c r="H6" s="23" t="s">
        <v>24</v>
      </c>
      <c r="I6" s="23" t="s">
        <v>23</v>
      </c>
      <c r="J6" s="23" t="s">
        <v>22</v>
      </c>
    </row>
    <row r="7" spans="1:10" ht="12.75">
      <c r="A7" s="11" t="s">
        <v>14</v>
      </c>
      <c r="B7" s="21">
        <v>5960</v>
      </c>
      <c r="C7" s="21">
        <v>1480</v>
      </c>
      <c r="D7" s="21">
        <v>4280</v>
      </c>
      <c r="E7" s="21">
        <v>2960</v>
      </c>
      <c r="F7" s="21">
        <v>4170</v>
      </c>
      <c r="G7" s="21">
        <v>5240</v>
      </c>
      <c r="H7" s="21">
        <v>18030</v>
      </c>
      <c r="I7" s="11"/>
      <c r="J7" s="21">
        <v>17930</v>
      </c>
    </row>
    <row r="8" spans="1:10" ht="12.75">
      <c r="A8" s="11" t="s">
        <v>13</v>
      </c>
      <c r="B8" s="21">
        <v>5420</v>
      </c>
      <c r="C8" s="21">
        <v>1190</v>
      </c>
      <c r="D8" s="21">
        <v>4090</v>
      </c>
      <c r="E8" s="21">
        <v>3140</v>
      </c>
      <c r="F8" s="21">
        <v>3850</v>
      </c>
      <c r="G8" s="21">
        <v>5690</v>
      </c>
      <c r="H8" s="21">
        <v>15000</v>
      </c>
      <c r="I8" s="11"/>
      <c r="J8" s="21">
        <v>16310</v>
      </c>
    </row>
    <row r="9" spans="1:10" ht="12.75">
      <c r="A9" s="11" t="s">
        <v>12</v>
      </c>
      <c r="B9" s="21">
        <v>5400</v>
      </c>
      <c r="C9" s="21">
        <v>1200</v>
      </c>
      <c r="D9" s="21">
        <v>4000</v>
      </c>
      <c r="E9" s="21">
        <v>3450</v>
      </c>
      <c r="F9" s="21">
        <v>3800</v>
      </c>
      <c r="G9" s="21">
        <v>6400</v>
      </c>
      <c r="H9" s="21">
        <v>16800</v>
      </c>
      <c r="I9" s="11"/>
      <c r="J9" s="21">
        <v>17200</v>
      </c>
    </row>
    <row r="10" spans="1:10" ht="12.75">
      <c r="A10" s="11" t="s">
        <v>11</v>
      </c>
      <c r="B10" s="21">
        <v>4960</v>
      </c>
      <c r="C10" s="21">
        <v>1550</v>
      </c>
      <c r="D10" s="21">
        <v>3260</v>
      </c>
      <c r="E10" s="21">
        <v>2820</v>
      </c>
      <c r="F10" s="21">
        <v>2800</v>
      </c>
      <c r="G10" s="21">
        <v>6290</v>
      </c>
      <c r="H10" s="21">
        <v>15620</v>
      </c>
      <c r="I10" s="11"/>
      <c r="J10" s="21">
        <v>17010</v>
      </c>
    </row>
    <row r="11" spans="1:10" ht="12.75">
      <c r="A11" s="11" t="s">
        <v>10</v>
      </c>
      <c r="B11" s="21">
        <v>5590</v>
      </c>
      <c r="C11" s="21">
        <v>1870</v>
      </c>
      <c r="D11" s="21">
        <v>4000</v>
      </c>
      <c r="E11" s="21">
        <v>3410</v>
      </c>
      <c r="F11" s="21">
        <v>3740</v>
      </c>
      <c r="G11" s="21">
        <v>6600</v>
      </c>
      <c r="H11" s="21">
        <v>17980</v>
      </c>
      <c r="I11" s="11"/>
      <c r="J11" s="21">
        <v>18700</v>
      </c>
    </row>
    <row r="12" spans="1:10" ht="12.75">
      <c r="A12" s="22" t="s">
        <v>9</v>
      </c>
      <c r="B12" s="165">
        <v>3236.8</v>
      </c>
      <c r="C12" s="165">
        <v>2184.18</v>
      </c>
      <c r="D12" s="165">
        <v>5236.7</v>
      </c>
      <c r="E12" s="165">
        <v>1711.1</v>
      </c>
      <c r="F12" s="165">
        <v>3368.74</v>
      </c>
      <c r="G12" s="165">
        <v>8440.58</v>
      </c>
      <c r="H12" s="165">
        <v>14058.9</v>
      </c>
      <c r="I12" s="165">
        <v>3971.3</v>
      </c>
      <c r="J12" s="165">
        <v>11228.6</v>
      </c>
    </row>
    <row r="13" spans="1:10" ht="12.75">
      <c r="A13" s="22" t="s">
        <v>8</v>
      </c>
      <c r="B13" s="21">
        <v>3520</v>
      </c>
      <c r="C13" s="21">
        <v>2040</v>
      </c>
      <c r="D13" s="21">
        <v>5610</v>
      </c>
      <c r="E13" s="21">
        <v>1570</v>
      </c>
      <c r="F13" s="21">
        <v>3430</v>
      </c>
      <c r="G13" s="21">
        <v>8100</v>
      </c>
      <c r="H13" s="21">
        <v>14800</v>
      </c>
      <c r="I13" s="21">
        <v>4240</v>
      </c>
      <c r="J13" s="21">
        <v>11960</v>
      </c>
    </row>
    <row r="14" spans="1:10" ht="12.75">
      <c r="A14" s="22" t="s">
        <v>7</v>
      </c>
      <c r="B14" s="21">
        <v>2996</v>
      </c>
      <c r="C14" s="21">
        <v>606</v>
      </c>
      <c r="D14" s="21">
        <v>2760</v>
      </c>
      <c r="E14" s="21">
        <v>259</v>
      </c>
      <c r="F14" s="21">
        <v>2183</v>
      </c>
      <c r="G14" s="21">
        <v>7025</v>
      </c>
      <c r="H14" s="21">
        <v>13473</v>
      </c>
      <c r="I14" s="21">
        <v>4567</v>
      </c>
      <c r="J14" s="21">
        <v>10522</v>
      </c>
    </row>
    <row r="15" spans="1:10" ht="12.75">
      <c r="A15" s="11" t="s">
        <v>6</v>
      </c>
      <c r="B15" s="21">
        <v>3421</v>
      </c>
      <c r="C15" s="21">
        <v>447</v>
      </c>
      <c r="D15" s="21">
        <v>3493</v>
      </c>
      <c r="E15" s="21">
        <v>1981</v>
      </c>
      <c r="F15" s="21">
        <v>4589</v>
      </c>
      <c r="G15" s="21">
        <v>8958</v>
      </c>
      <c r="H15" s="21">
        <v>16756</v>
      </c>
      <c r="I15" s="21">
        <v>3767</v>
      </c>
      <c r="J15" s="21">
        <v>6672</v>
      </c>
    </row>
    <row r="16" spans="1:10" ht="12.75">
      <c r="A16" s="11" t="s">
        <v>5</v>
      </c>
      <c r="B16" s="21">
        <v>3208</v>
      </c>
      <c r="C16" s="21">
        <v>1493</v>
      </c>
      <c r="D16" s="21">
        <v>3750</v>
      </c>
      <c r="E16" s="21">
        <v>887</v>
      </c>
      <c r="F16" s="21">
        <v>4584</v>
      </c>
      <c r="G16" s="21">
        <v>9385</v>
      </c>
      <c r="H16" s="21">
        <v>17757</v>
      </c>
      <c r="I16" s="21">
        <v>3839</v>
      </c>
      <c r="J16" s="21">
        <v>8063</v>
      </c>
    </row>
    <row r="17" spans="1:10" ht="12.75">
      <c r="A17" s="20" t="s">
        <v>173</v>
      </c>
      <c r="B17" s="19">
        <v>1865</v>
      </c>
      <c r="C17" s="19">
        <v>1421</v>
      </c>
      <c r="D17" s="19">
        <v>3607</v>
      </c>
      <c r="E17" s="19">
        <v>1681</v>
      </c>
      <c r="F17" s="19">
        <v>2080</v>
      </c>
      <c r="G17" s="19">
        <v>5998</v>
      </c>
      <c r="H17" s="19">
        <v>10383</v>
      </c>
      <c r="I17" s="19">
        <v>3393</v>
      </c>
      <c r="J17" s="19">
        <v>10419</v>
      </c>
    </row>
    <row r="18" spans="1:10" ht="12.75" customHeight="1">
      <c r="A18" s="18" t="s">
        <v>4</v>
      </c>
      <c r="B18" s="18"/>
      <c r="C18" s="18"/>
      <c r="D18" s="18"/>
      <c r="E18" s="18"/>
      <c r="F18" s="18"/>
      <c r="G18" s="18"/>
      <c r="H18" s="18"/>
      <c r="I18" s="18"/>
      <c r="J18" s="18"/>
    </row>
    <row r="19" spans="1:10" ht="12.75">
      <c r="A19" s="11"/>
      <c r="B19" s="11"/>
      <c r="C19" s="11"/>
      <c r="D19" s="11"/>
      <c r="E19" s="11"/>
      <c r="F19" s="11"/>
      <c r="G19" s="11"/>
      <c r="H19" s="11"/>
      <c r="I19" s="11"/>
      <c r="J19" s="11"/>
    </row>
  </sheetData>
  <sheetProtection/>
  <mergeCells count="4">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22">
      <selection activeCell="A1" sqref="A1:J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0" ht="12.75">
      <c r="A1" s="187" t="s">
        <v>147</v>
      </c>
      <c r="B1" s="187"/>
      <c r="C1" s="187"/>
      <c r="D1" s="187"/>
      <c r="E1" s="187"/>
      <c r="F1" s="187"/>
      <c r="G1" s="187"/>
      <c r="H1" s="187"/>
      <c r="I1" s="187"/>
      <c r="J1" s="187"/>
    </row>
    <row r="2" spans="1:10" ht="14.25" customHeight="1">
      <c r="A2" s="187" t="s">
        <v>37</v>
      </c>
      <c r="B2" s="187"/>
      <c r="C2" s="187"/>
      <c r="D2" s="187"/>
      <c r="E2" s="187"/>
      <c r="F2" s="187"/>
      <c r="G2" s="187"/>
      <c r="H2" s="187"/>
      <c r="I2" s="187"/>
      <c r="J2" s="187"/>
    </row>
    <row r="3" spans="1:10" ht="12.75">
      <c r="A3" s="187" t="s">
        <v>36</v>
      </c>
      <c r="B3" s="187"/>
      <c r="C3" s="187"/>
      <c r="D3" s="187"/>
      <c r="E3" s="187"/>
      <c r="F3" s="187"/>
      <c r="G3" s="187"/>
      <c r="H3" s="187"/>
      <c r="I3" s="187"/>
      <c r="J3" s="187"/>
    </row>
    <row r="4" spans="1:10" ht="12.75">
      <c r="A4" s="11"/>
      <c r="B4" s="11"/>
      <c r="C4" s="11"/>
      <c r="D4" s="11"/>
      <c r="E4" s="11"/>
      <c r="F4" s="11"/>
      <c r="G4" s="11"/>
      <c r="H4" s="11"/>
      <c r="I4" s="21"/>
      <c r="J4" s="11"/>
    </row>
    <row r="5" spans="1:10" ht="12.75">
      <c r="A5" s="205" t="s">
        <v>19</v>
      </c>
      <c r="B5" s="24" t="s">
        <v>31</v>
      </c>
      <c r="C5" s="24" t="s">
        <v>31</v>
      </c>
      <c r="D5" s="24" t="s">
        <v>33</v>
      </c>
      <c r="E5" s="24" t="s">
        <v>31</v>
      </c>
      <c r="F5" s="24" t="s">
        <v>32</v>
      </c>
      <c r="G5" s="24" t="s">
        <v>32</v>
      </c>
      <c r="H5" s="24" t="s">
        <v>31</v>
      </c>
      <c r="I5" s="24" t="s">
        <v>31</v>
      </c>
      <c r="J5" s="24" t="s">
        <v>31</v>
      </c>
    </row>
    <row r="6" spans="1:10" ht="12.75">
      <c r="A6" s="206"/>
      <c r="B6" s="23" t="s">
        <v>30</v>
      </c>
      <c r="C6" s="23" t="s">
        <v>29</v>
      </c>
      <c r="D6" s="23" t="s">
        <v>28</v>
      </c>
      <c r="E6" s="23" t="s">
        <v>27</v>
      </c>
      <c r="F6" s="23" t="s">
        <v>26</v>
      </c>
      <c r="G6" s="23" t="s">
        <v>25</v>
      </c>
      <c r="H6" s="23" t="s">
        <v>24</v>
      </c>
      <c r="I6" s="23" t="s">
        <v>23</v>
      </c>
      <c r="J6" s="23" t="s">
        <v>22</v>
      </c>
    </row>
    <row r="7" spans="1:10" ht="12.75">
      <c r="A7" s="27" t="s">
        <v>14</v>
      </c>
      <c r="B7" s="28">
        <v>131241.4</v>
      </c>
      <c r="C7" s="26">
        <v>21402.7</v>
      </c>
      <c r="D7" s="26">
        <v>82529.4</v>
      </c>
      <c r="E7" s="26">
        <v>49669.7</v>
      </c>
      <c r="F7" s="26">
        <v>62218.6</v>
      </c>
      <c r="G7" s="26">
        <v>104593.9</v>
      </c>
      <c r="H7" s="26">
        <v>420346.7</v>
      </c>
      <c r="I7" s="27"/>
      <c r="J7" s="26">
        <v>419319.1</v>
      </c>
    </row>
    <row r="8" spans="1:10" ht="12.75">
      <c r="A8" s="11" t="s">
        <v>13</v>
      </c>
      <c r="B8" s="21">
        <v>110721.3</v>
      </c>
      <c r="C8" s="21">
        <v>14420.5</v>
      </c>
      <c r="D8" s="21">
        <v>63776.2</v>
      </c>
      <c r="E8" s="21">
        <v>57186.7</v>
      </c>
      <c r="F8" s="21">
        <v>57216.7</v>
      </c>
      <c r="G8" s="21">
        <v>113195.2</v>
      </c>
      <c r="H8" s="21">
        <v>297628.6</v>
      </c>
      <c r="I8" s="11"/>
      <c r="J8" s="21">
        <v>367637.1</v>
      </c>
    </row>
    <row r="9" spans="1:10" ht="12.75">
      <c r="A9" s="11" t="s">
        <v>12</v>
      </c>
      <c r="B9" s="21">
        <v>109620</v>
      </c>
      <c r="C9" s="21">
        <v>15000</v>
      </c>
      <c r="D9" s="21">
        <v>63360</v>
      </c>
      <c r="E9" s="21">
        <v>65550</v>
      </c>
      <c r="F9" s="21">
        <v>57190</v>
      </c>
      <c r="G9" s="21">
        <v>128320</v>
      </c>
      <c r="H9" s="21">
        <v>302400</v>
      </c>
      <c r="I9" s="11"/>
      <c r="J9" s="21">
        <v>390784</v>
      </c>
    </row>
    <row r="10" spans="1:10" ht="12.75">
      <c r="A10" s="11" t="s">
        <v>11</v>
      </c>
      <c r="B10" s="21">
        <v>106540.8</v>
      </c>
      <c r="C10" s="21">
        <v>25575</v>
      </c>
      <c r="D10" s="21">
        <v>43227.6</v>
      </c>
      <c r="E10" s="21">
        <v>56512.8</v>
      </c>
      <c r="F10" s="21">
        <v>42448</v>
      </c>
      <c r="G10" s="21">
        <v>127498.3</v>
      </c>
      <c r="H10" s="21">
        <v>321303.4</v>
      </c>
      <c r="I10" s="11"/>
      <c r="J10" s="21">
        <v>380683.8</v>
      </c>
    </row>
    <row r="11" spans="1:10" ht="12.75">
      <c r="A11" s="11" t="s">
        <v>10</v>
      </c>
      <c r="B11" s="21">
        <v>120464.5</v>
      </c>
      <c r="C11" s="21">
        <v>31322.5</v>
      </c>
      <c r="D11" s="21">
        <v>59440</v>
      </c>
      <c r="E11" s="21">
        <v>44261.8</v>
      </c>
      <c r="F11" s="21">
        <v>63355.6</v>
      </c>
      <c r="G11" s="21">
        <v>131670</v>
      </c>
      <c r="H11" s="21">
        <v>446083.8</v>
      </c>
      <c r="I11" s="11"/>
      <c r="J11" s="21">
        <v>482834</v>
      </c>
    </row>
    <row r="12" spans="1:10" ht="12.75">
      <c r="A12" s="22" t="s">
        <v>9</v>
      </c>
      <c r="B12" s="21">
        <v>56405.8</v>
      </c>
      <c r="C12" s="21">
        <v>20394.8</v>
      </c>
      <c r="D12" s="21">
        <v>87051.9</v>
      </c>
      <c r="E12" s="21">
        <v>22726.8</v>
      </c>
      <c r="F12" s="21">
        <v>44973.2</v>
      </c>
      <c r="G12" s="21">
        <v>97715.5</v>
      </c>
      <c r="H12" s="21">
        <v>212544.8</v>
      </c>
      <c r="I12" s="11">
        <v>72423.3</v>
      </c>
      <c r="J12" s="21">
        <v>213984.4</v>
      </c>
    </row>
    <row r="13" spans="1:10" ht="12.75">
      <c r="A13" s="22" t="s">
        <v>8</v>
      </c>
      <c r="B13" s="21">
        <v>66880</v>
      </c>
      <c r="C13" s="21">
        <v>27744</v>
      </c>
      <c r="D13" s="21">
        <v>86001.3</v>
      </c>
      <c r="E13" s="21">
        <v>26690</v>
      </c>
      <c r="F13" s="21">
        <v>58550.1</v>
      </c>
      <c r="G13" s="21">
        <v>135270</v>
      </c>
      <c r="H13" s="21">
        <v>220224</v>
      </c>
      <c r="I13" s="21">
        <v>86623.2</v>
      </c>
      <c r="J13" s="21">
        <v>251518.8</v>
      </c>
    </row>
    <row r="14" spans="1:10" ht="12.75">
      <c r="A14" s="22" t="s">
        <v>7</v>
      </c>
      <c r="B14" s="21">
        <v>51591.1</v>
      </c>
      <c r="C14" s="21">
        <v>8350.7</v>
      </c>
      <c r="D14" s="21">
        <v>53081.5</v>
      </c>
      <c r="E14" s="21">
        <v>3752.9</v>
      </c>
      <c r="F14" s="21">
        <v>31915.5</v>
      </c>
      <c r="G14" s="21">
        <v>109800.8</v>
      </c>
      <c r="H14" s="21">
        <v>265552.8</v>
      </c>
      <c r="I14" s="21">
        <v>121619.2</v>
      </c>
      <c r="J14" s="21">
        <v>272625</v>
      </c>
    </row>
    <row r="15" spans="1:10" ht="12.75">
      <c r="A15" s="22" t="s">
        <v>6</v>
      </c>
      <c r="B15" s="21">
        <v>78466.3</v>
      </c>
      <c r="C15" s="21">
        <v>11764.2</v>
      </c>
      <c r="D15" s="21">
        <v>86174.8</v>
      </c>
      <c r="E15" s="21">
        <v>38358</v>
      </c>
      <c r="F15" s="21">
        <v>57455.5</v>
      </c>
      <c r="G15" s="21">
        <v>165633.4</v>
      </c>
      <c r="H15" s="21">
        <v>315519.2</v>
      </c>
      <c r="I15" s="21">
        <v>124687.7</v>
      </c>
      <c r="J15" s="21">
        <v>197024.2</v>
      </c>
    </row>
    <row r="16" spans="1:10" ht="12.75">
      <c r="A16" s="22" t="s">
        <v>5</v>
      </c>
      <c r="B16" s="21">
        <v>75516</v>
      </c>
      <c r="C16" s="21">
        <v>31084</v>
      </c>
      <c r="D16" s="21">
        <v>79125</v>
      </c>
      <c r="E16" s="21">
        <v>15805</v>
      </c>
      <c r="F16" s="21">
        <v>111620</v>
      </c>
      <c r="G16" s="21">
        <v>255835</v>
      </c>
      <c r="H16" s="21">
        <v>615990</v>
      </c>
      <c r="I16" s="21">
        <v>142120</v>
      </c>
      <c r="J16" s="21">
        <v>343081</v>
      </c>
    </row>
    <row r="17" spans="1:10" ht="12.75">
      <c r="A17" s="20" t="s">
        <v>173</v>
      </c>
      <c r="B17" s="19">
        <v>41067.3</v>
      </c>
      <c r="C17" s="19">
        <v>16000.460000000001</v>
      </c>
      <c r="D17" s="19">
        <v>88299.36</v>
      </c>
      <c r="E17" s="19">
        <v>25652.06</v>
      </c>
      <c r="F17" s="19">
        <v>34486.4</v>
      </c>
      <c r="G17" s="19">
        <v>101006.31999999999</v>
      </c>
      <c r="H17" s="19">
        <v>272034.6</v>
      </c>
      <c r="I17" s="19">
        <v>122928.38999999998</v>
      </c>
      <c r="J17" s="19">
        <v>385711.38</v>
      </c>
    </row>
    <row r="18" spans="1:10" ht="12.75" customHeight="1">
      <c r="A18" s="25" t="s">
        <v>4</v>
      </c>
      <c r="B18" s="25"/>
      <c r="C18" s="25"/>
      <c r="D18" s="12"/>
      <c r="E18" s="12"/>
      <c r="F18" s="11"/>
      <c r="G18" s="11"/>
      <c r="H18" s="11"/>
      <c r="I18" s="11"/>
      <c r="J18" s="11"/>
    </row>
    <row r="19" spans="1:10" ht="14.25">
      <c r="A19" s="207"/>
      <c r="B19" s="208"/>
      <c r="C19" s="208"/>
      <c r="D19" s="11"/>
      <c r="E19" s="11"/>
      <c r="F19" s="11"/>
      <c r="G19" s="11"/>
      <c r="H19" s="11"/>
      <c r="I19" s="11"/>
      <c r="J19" s="11"/>
    </row>
  </sheetData>
  <sheetProtection/>
  <mergeCells count="5">
    <mergeCell ref="A19:C19"/>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22">
      <selection activeCell="A1" sqref="A1:J1"/>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17" ht="12.75">
      <c r="A1" s="187" t="s">
        <v>83</v>
      </c>
      <c r="B1" s="187"/>
      <c r="C1" s="187"/>
      <c r="D1" s="187"/>
      <c r="E1" s="187"/>
      <c r="F1" s="187"/>
      <c r="G1" s="187"/>
      <c r="H1" s="187"/>
      <c r="I1" s="187"/>
      <c r="J1" s="187"/>
      <c r="K1" s="17"/>
      <c r="L1" s="17"/>
      <c r="M1" s="17"/>
      <c r="N1" s="17"/>
      <c r="O1" s="17"/>
      <c r="P1" s="17"/>
      <c r="Q1" s="17"/>
    </row>
    <row r="2" spans="1:17" ht="14.25">
      <c r="A2" s="187" t="s">
        <v>39</v>
      </c>
      <c r="B2" s="187"/>
      <c r="C2" s="187"/>
      <c r="D2" s="187"/>
      <c r="E2" s="187"/>
      <c r="F2" s="187"/>
      <c r="G2" s="187"/>
      <c r="H2" s="187"/>
      <c r="I2" s="187"/>
      <c r="J2" s="187"/>
      <c r="K2" s="17"/>
      <c r="L2" s="17"/>
      <c r="M2" s="17"/>
      <c r="N2" s="17"/>
      <c r="O2" s="17"/>
      <c r="P2" s="17"/>
      <c r="Q2" s="17"/>
    </row>
    <row r="3" spans="1:17" ht="15" customHeight="1">
      <c r="A3" s="187" t="s">
        <v>38</v>
      </c>
      <c r="B3" s="187"/>
      <c r="C3" s="187"/>
      <c r="D3" s="187"/>
      <c r="E3" s="187"/>
      <c r="F3" s="187"/>
      <c r="G3" s="187"/>
      <c r="H3" s="187"/>
      <c r="I3" s="187"/>
      <c r="J3" s="187"/>
      <c r="K3" s="17"/>
      <c r="L3" s="17"/>
      <c r="M3" s="17"/>
      <c r="N3" s="17"/>
      <c r="O3" s="17"/>
      <c r="P3" s="17"/>
      <c r="Q3" s="17"/>
    </row>
    <row r="4" spans="1:17" ht="12.75">
      <c r="A4" s="11"/>
      <c r="B4" s="11"/>
      <c r="C4" s="11"/>
      <c r="D4" s="11"/>
      <c r="E4" s="11"/>
      <c r="F4" s="11"/>
      <c r="G4" s="11"/>
      <c r="H4" s="11"/>
      <c r="I4" s="11"/>
      <c r="J4" s="11"/>
      <c r="K4" s="11"/>
      <c r="L4" s="11"/>
      <c r="M4" s="11"/>
      <c r="N4" s="11"/>
      <c r="O4" s="11"/>
      <c r="P4" s="11"/>
      <c r="Q4" s="11"/>
    </row>
    <row r="5" spans="1:17" ht="15" customHeight="1">
      <c r="A5" s="205" t="s">
        <v>19</v>
      </c>
      <c r="B5" s="24" t="s">
        <v>31</v>
      </c>
      <c r="C5" s="24" t="s">
        <v>31</v>
      </c>
      <c r="D5" s="24" t="s">
        <v>33</v>
      </c>
      <c r="E5" s="24" t="s">
        <v>31</v>
      </c>
      <c r="F5" s="24" t="s">
        <v>32</v>
      </c>
      <c r="G5" s="24" t="s">
        <v>32</v>
      </c>
      <c r="H5" s="24" t="s">
        <v>31</v>
      </c>
      <c r="I5" s="24" t="s">
        <v>31</v>
      </c>
      <c r="J5" s="24" t="s">
        <v>31</v>
      </c>
      <c r="K5" s="16"/>
      <c r="L5" s="16"/>
      <c r="M5" s="16"/>
      <c r="N5" s="16"/>
      <c r="O5" s="16"/>
      <c r="P5" s="16"/>
      <c r="Q5" s="16"/>
    </row>
    <row r="6" spans="1:17" ht="15" customHeight="1">
      <c r="A6" s="206"/>
      <c r="B6" s="23" t="s">
        <v>30</v>
      </c>
      <c r="C6" s="23" t="s">
        <v>29</v>
      </c>
      <c r="D6" s="23" t="s">
        <v>28</v>
      </c>
      <c r="E6" s="23" t="s">
        <v>27</v>
      </c>
      <c r="F6" s="23" t="s">
        <v>26</v>
      </c>
      <c r="G6" s="23" t="s">
        <v>25</v>
      </c>
      <c r="H6" s="23" t="s">
        <v>24</v>
      </c>
      <c r="I6" s="23" t="s">
        <v>23</v>
      </c>
      <c r="J6" s="23" t="s">
        <v>22</v>
      </c>
      <c r="K6" s="16"/>
      <c r="L6" s="16"/>
      <c r="M6" s="16"/>
      <c r="N6" s="16"/>
      <c r="O6" s="16"/>
      <c r="P6" s="16"/>
      <c r="Q6" s="16"/>
    </row>
    <row r="7" spans="1:17" ht="12.75" customHeight="1">
      <c r="A7" s="11" t="s">
        <v>14</v>
      </c>
      <c r="B7" s="32">
        <v>22.020369127516776</v>
      </c>
      <c r="C7" s="29">
        <v>14.461283783783784</v>
      </c>
      <c r="D7" s="29">
        <v>19.28257009345794</v>
      </c>
      <c r="E7" s="29">
        <v>16.780304054054053</v>
      </c>
      <c r="F7" s="29">
        <v>14.920527577937651</v>
      </c>
      <c r="G7" s="29">
        <v>19.960667938931298</v>
      </c>
      <c r="H7" s="29">
        <v>23.313738214087632</v>
      </c>
      <c r="I7" s="29"/>
      <c r="J7" s="29">
        <v>23.38645287228109</v>
      </c>
      <c r="K7" s="29"/>
      <c r="L7" s="29"/>
      <c r="M7" s="29"/>
      <c r="N7" s="29"/>
      <c r="O7" s="29"/>
      <c r="P7" s="29"/>
      <c r="Q7" s="29"/>
    </row>
    <row r="8" spans="1:17" ht="12.75" customHeight="1">
      <c r="A8" s="11" t="s">
        <v>13</v>
      </c>
      <c r="B8" s="29">
        <v>20.42828413284133</v>
      </c>
      <c r="C8" s="29">
        <v>12.118067226890757</v>
      </c>
      <c r="D8" s="29">
        <v>15.59320293398533</v>
      </c>
      <c r="E8" s="29">
        <v>18.21232484076433</v>
      </c>
      <c r="F8" s="29">
        <v>14.86148051948052</v>
      </c>
      <c r="G8" s="29">
        <v>19.89370826010545</v>
      </c>
      <c r="H8" s="29">
        <v>19.841906666666667</v>
      </c>
      <c r="I8" s="29"/>
      <c r="J8" s="29">
        <v>22.54059472716125</v>
      </c>
      <c r="K8" s="29"/>
      <c r="L8" s="29"/>
      <c r="M8" s="29"/>
      <c r="N8" s="29"/>
      <c r="O8" s="29"/>
      <c r="P8" s="29"/>
      <c r="Q8" s="29"/>
    </row>
    <row r="9" spans="1:17" ht="12.75" customHeight="1">
      <c r="A9" s="11" t="s">
        <v>12</v>
      </c>
      <c r="B9" s="29">
        <v>20.3</v>
      </c>
      <c r="C9" s="29">
        <v>12.5</v>
      </c>
      <c r="D9" s="29">
        <v>15.84</v>
      </c>
      <c r="E9" s="29">
        <v>19</v>
      </c>
      <c r="F9" s="29">
        <v>15.05</v>
      </c>
      <c r="G9" s="29">
        <v>20.05</v>
      </c>
      <c r="H9" s="29">
        <v>18</v>
      </c>
      <c r="I9" s="29"/>
      <c r="J9" s="29">
        <v>22.72</v>
      </c>
      <c r="K9" s="29"/>
      <c r="L9" s="29"/>
      <c r="M9" s="29"/>
      <c r="N9" s="29"/>
      <c r="O9" s="29"/>
      <c r="P9" s="29"/>
      <c r="Q9" s="29"/>
    </row>
    <row r="10" spans="1:17" ht="12.75" customHeight="1">
      <c r="A10" s="11" t="s">
        <v>11</v>
      </c>
      <c r="B10" s="29">
        <v>21.48</v>
      </c>
      <c r="C10" s="29">
        <v>16.5</v>
      </c>
      <c r="D10" s="29">
        <v>13.26</v>
      </c>
      <c r="E10" s="29">
        <v>20.04</v>
      </c>
      <c r="F10" s="29">
        <v>15.16</v>
      </c>
      <c r="G10" s="29">
        <v>20.27</v>
      </c>
      <c r="H10" s="29">
        <v>20.57</v>
      </c>
      <c r="I10" s="11"/>
      <c r="J10" s="29">
        <v>22.380000000000003</v>
      </c>
      <c r="K10" s="29"/>
      <c r="L10" s="29"/>
      <c r="M10" s="29"/>
      <c r="N10" s="29"/>
      <c r="O10" s="29"/>
      <c r="P10" s="29"/>
      <c r="Q10" s="29"/>
    </row>
    <row r="11" spans="1:17" ht="12.75" customHeight="1">
      <c r="A11" s="11" t="s">
        <v>10</v>
      </c>
      <c r="B11" s="29">
        <v>21.55</v>
      </c>
      <c r="C11" s="29">
        <v>16.75</v>
      </c>
      <c r="D11" s="29">
        <v>14.86</v>
      </c>
      <c r="E11" s="29">
        <v>12.98</v>
      </c>
      <c r="F11" s="29">
        <v>16.94</v>
      </c>
      <c r="G11" s="29">
        <v>19.95</v>
      </c>
      <c r="H11" s="29">
        <v>24.81</v>
      </c>
      <c r="I11" s="11"/>
      <c r="J11" s="29">
        <v>25.82</v>
      </c>
      <c r="K11" s="29"/>
      <c r="L11" s="29"/>
      <c r="M11" s="29"/>
      <c r="N11" s="29"/>
      <c r="O11" s="29"/>
      <c r="P11" s="29"/>
      <c r="Q11" s="29"/>
    </row>
    <row r="12" spans="1:17" ht="12.75" customHeight="1">
      <c r="A12" s="22" t="s">
        <v>9</v>
      </c>
      <c r="B12" s="29">
        <v>17.426408798813643</v>
      </c>
      <c r="C12" s="29">
        <v>9.337508813376187</v>
      </c>
      <c r="D12" s="29">
        <v>16.623426967364942</v>
      </c>
      <c r="E12" s="29">
        <v>13.281982350534744</v>
      </c>
      <c r="F12" s="29">
        <v>13.350154657230894</v>
      </c>
      <c r="G12" s="29">
        <v>11.576870309860222</v>
      </c>
      <c r="H12" s="29">
        <v>15.118167139676645</v>
      </c>
      <c r="I12" s="29">
        <v>18.236673129705636</v>
      </c>
      <c r="J12" s="29">
        <v>19.057086368736975</v>
      </c>
      <c r="K12" s="29"/>
      <c r="L12" s="29"/>
      <c r="M12" s="29"/>
      <c r="N12" s="29"/>
      <c r="O12" s="29"/>
      <c r="P12" s="29"/>
      <c r="Q12" s="29"/>
    </row>
    <row r="13" spans="1:17" ht="12.75" customHeight="1">
      <c r="A13" s="22" t="s">
        <v>8</v>
      </c>
      <c r="B13" s="29">
        <v>19</v>
      </c>
      <c r="C13" s="29">
        <v>13.6</v>
      </c>
      <c r="D13" s="29">
        <v>15.330000000000002</v>
      </c>
      <c r="E13" s="29">
        <v>17</v>
      </c>
      <c r="F13" s="29">
        <v>17.07</v>
      </c>
      <c r="G13" s="29">
        <v>16.7</v>
      </c>
      <c r="H13" s="29">
        <v>14.88</v>
      </c>
      <c r="I13" s="29">
        <v>20.43</v>
      </c>
      <c r="J13" s="29">
        <v>21.03</v>
      </c>
      <c r="K13" s="29"/>
      <c r="L13" s="29"/>
      <c r="M13" s="29"/>
      <c r="N13" s="29"/>
      <c r="O13" s="29"/>
      <c r="P13" s="29"/>
      <c r="Q13" s="29"/>
    </row>
    <row r="14" spans="1:17" ht="12.75" customHeight="1">
      <c r="A14" s="22" t="s">
        <v>7</v>
      </c>
      <c r="B14" s="29">
        <v>17.22</v>
      </c>
      <c r="C14" s="29">
        <v>13.780000000000001</v>
      </c>
      <c r="D14" s="29">
        <v>19.23</v>
      </c>
      <c r="E14" s="29">
        <v>14.49</v>
      </c>
      <c r="F14" s="29">
        <v>14.62</v>
      </c>
      <c r="G14" s="29">
        <v>15.63</v>
      </c>
      <c r="H14" s="29">
        <v>19.71</v>
      </c>
      <c r="I14" s="29">
        <v>26.630000000000003</v>
      </c>
      <c r="J14" s="29">
        <v>25.910000000000004</v>
      </c>
      <c r="K14" s="29"/>
      <c r="L14" s="29"/>
      <c r="M14" s="29"/>
      <c r="N14" s="29"/>
      <c r="O14" s="29"/>
      <c r="P14" s="29"/>
      <c r="Q14" s="29"/>
    </row>
    <row r="15" spans="1:17" ht="12.75" customHeight="1">
      <c r="A15" s="22" t="s">
        <v>6</v>
      </c>
      <c r="B15" s="29">
        <v>22.94</v>
      </c>
      <c r="C15" s="29">
        <v>26.330000000000002</v>
      </c>
      <c r="D15" s="29">
        <v>24.669999999999998</v>
      </c>
      <c r="E15" s="29">
        <v>19.36</v>
      </c>
      <c r="F15" s="29">
        <v>12.52</v>
      </c>
      <c r="G15" s="29">
        <v>18.490000000000002</v>
      </c>
      <c r="H15" s="29">
        <v>18.830000000000002</v>
      </c>
      <c r="I15" s="29">
        <v>33.1</v>
      </c>
      <c r="J15" s="29">
        <v>29.53</v>
      </c>
      <c r="K15" s="29"/>
      <c r="L15" s="29"/>
      <c r="M15" s="29"/>
      <c r="N15" s="29"/>
      <c r="O15" s="29"/>
      <c r="P15" s="29"/>
      <c r="Q15" s="29"/>
    </row>
    <row r="16" spans="1:17" ht="12.75" customHeight="1">
      <c r="A16" s="22" t="s">
        <v>5</v>
      </c>
      <c r="B16" s="29">
        <v>23.54</v>
      </c>
      <c r="C16" s="29">
        <v>20.52</v>
      </c>
      <c r="D16" s="29">
        <v>21.1</v>
      </c>
      <c r="E16" s="29">
        <v>17.82</v>
      </c>
      <c r="F16" s="29">
        <v>24.35</v>
      </c>
      <c r="G16" s="29">
        <v>27.26</v>
      </c>
      <c r="H16" s="29">
        <v>34.69</v>
      </c>
      <c r="I16" s="29">
        <v>37.019999999999996</v>
      </c>
      <c r="J16" s="29">
        <v>42.55</v>
      </c>
      <c r="K16" s="29"/>
      <c r="L16" s="29"/>
      <c r="M16" s="29"/>
      <c r="N16" s="29"/>
      <c r="O16" s="29"/>
      <c r="P16" s="29"/>
      <c r="Q16" s="29"/>
    </row>
    <row r="17" spans="1:17" ht="12.75" customHeight="1">
      <c r="A17" s="20" t="s">
        <v>173</v>
      </c>
      <c r="B17" s="30">
        <v>22.02</v>
      </c>
      <c r="C17" s="30">
        <v>11.26</v>
      </c>
      <c r="D17" s="30">
        <v>24.48</v>
      </c>
      <c r="E17" s="30">
        <v>15.260000000000002</v>
      </c>
      <c r="F17" s="30">
        <v>16.580000000000002</v>
      </c>
      <c r="G17" s="30">
        <v>16.84</v>
      </c>
      <c r="H17" s="30">
        <v>26.2</v>
      </c>
      <c r="I17" s="31">
        <v>36.230000000000004</v>
      </c>
      <c r="J17" s="30">
        <v>37.019999999999996</v>
      </c>
      <c r="K17" s="29"/>
      <c r="L17" s="29"/>
      <c r="M17" s="29"/>
      <c r="N17" s="29"/>
      <c r="O17" s="29"/>
      <c r="P17" s="29"/>
      <c r="Q17" s="29"/>
    </row>
    <row r="18" spans="1:10" ht="12.75" customHeight="1">
      <c r="A18" s="18" t="s">
        <v>4</v>
      </c>
      <c r="B18" s="18"/>
      <c r="C18" s="18"/>
      <c r="D18" s="18"/>
      <c r="E18" s="18"/>
      <c r="F18" s="18"/>
      <c r="G18" s="18"/>
      <c r="H18" s="18"/>
      <c r="I18" s="18"/>
      <c r="J18" s="18"/>
    </row>
    <row r="19" spans="1:10" ht="12.75">
      <c r="A19" s="11"/>
      <c r="B19" s="11"/>
      <c r="C19" s="11"/>
      <c r="D19" s="11"/>
      <c r="E19" s="11"/>
      <c r="F19" s="11"/>
      <c r="G19" s="11"/>
      <c r="H19" s="11"/>
      <c r="I19" s="11"/>
      <c r="J19" s="11"/>
    </row>
  </sheetData>
  <sheetProtection/>
  <mergeCells count="4">
    <mergeCell ref="A5:A6"/>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M64" sqref="M64"/>
    </sheetView>
  </sheetViews>
  <sheetFormatPr defaultColWidth="11.421875" defaultRowHeight="15"/>
  <cols>
    <col min="1" max="1" width="15.57421875" style="0" customWidth="1"/>
    <col min="2" max="2" width="23.7109375" style="0" customWidth="1"/>
    <col min="4" max="4" width="10.140625" style="0" customWidth="1"/>
    <col min="5" max="5" width="9.8515625" style="0" customWidth="1"/>
    <col min="6" max="6" width="9.7109375" style="0" customWidth="1"/>
    <col min="7" max="7" width="10.421875" style="0" customWidth="1"/>
    <col min="8" max="8" width="10.28125" style="0" customWidth="1"/>
    <col min="10" max="10" width="9.7109375" style="0" customWidth="1"/>
  </cols>
  <sheetData>
    <row r="1" spans="1:10" ht="15">
      <c r="A1" s="215" t="s">
        <v>148</v>
      </c>
      <c r="B1" s="216"/>
      <c r="C1" s="216"/>
      <c r="D1" s="216"/>
      <c r="E1" s="216"/>
      <c r="F1" s="216"/>
      <c r="G1" s="216"/>
      <c r="H1" s="216"/>
      <c r="I1" s="216"/>
      <c r="J1" s="217"/>
    </row>
    <row r="2" spans="1:10" ht="15">
      <c r="A2" s="221" t="s">
        <v>93</v>
      </c>
      <c r="B2" s="223" t="s">
        <v>94</v>
      </c>
      <c r="C2" s="215" t="s">
        <v>95</v>
      </c>
      <c r="D2" s="216"/>
      <c r="E2" s="216"/>
      <c r="F2" s="217"/>
      <c r="G2" s="225" t="s">
        <v>96</v>
      </c>
      <c r="H2" s="225"/>
      <c r="I2" s="225"/>
      <c r="J2" s="226"/>
    </row>
    <row r="3" spans="1:10" ht="26.25">
      <c r="A3" s="222"/>
      <c r="B3" s="224"/>
      <c r="C3" s="109" t="s">
        <v>156</v>
      </c>
      <c r="D3" s="110" t="s">
        <v>184</v>
      </c>
      <c r="E3" s="110" t="s">
        <v>185</v>
      </c>
      <c r="F3" s="111" t="s">
        <v>90</v>
      </c>
      <c r="G3" s="109" t="s">
        <v>156</v>
      </c>
      <c r="H3" s="110" t="s">
        <v>184</v>
      </c>
      <c r="I3" s="110" t="s">
        <v>185</v>
      </c>
      <c r="J3" s="112" t="s">
        <v>90</v>
      </c>
    </row>
    <row r="4" spans="1:10" ht="15" customHeight="1">
      <c r="A4" s="209" t="s">
        <v>115</v>
      </c>
      <c r="B4" s="129" t="s">
        <v>102</v>
      </c>
      <c r="C4" s="130">
        <v>24000</v>
      </c>
      <c r="D4" s="131">
        <v>12000</v>
      </c>
      <c r="E4" s="131">
        <v>34725</v>
      </c>
      <c r="F4" s="132">
        <v>189.37499999999997</v>
      </c>
      <c r="G4" s="133">
        <v>38400</v>
      </c>
      <c r="H4" s="133">
        <v>19200</v>
      </c>
      <c r="I4" s="133">
        <v>60876</v>
      </c>
      <c r="J4" s="134">
        <v>217.06249999999997</v>
      </c>
    </row>
    <row r="5" spans="1:10" ht="15">
      <c r="A5" s="210"/>
      <c r="B5" s="135" t="s">
        <v>116</v>
      </c>
      <c r="C5" s="136">
        <v>20000</v>
      </c>
      <c r="D5" s="137">
        <v>20000</v>
      </c>
      <c r="E5" s="137">
        <v>0</v>
      </c>
      <c r="F5" s="138">
        <v>-100</v>
      </c>
      <c r="G5" s="139">
        <v>19200</v>
      </c>
      <c r="H5" s="139">
        <v>19200</v>
      </c>
      <c r="I5" s="139">
        <v>0</v>
      </c>
      <c r="J5" s="140">
        <v>-100</v>
      </c>
    </row>
    <row r="6" spans="1:10" ht="15">
      <c r="A6" s="210"/>
      <c r="B6" s="135" t="s">
        <v>117</v>
      </c>
      <c r="C6" s="136">
        <v>2400</v>
      </c>
      <c r="D6" s="137">
        <v>1100</v>
      </c>
      <c r="E6" s="137">
        <v>150</v>
      </c>
      <c r="F6" s="138">
        <v>-86.36363636363636</v>
      </c>
      <c r="G6" s="139">
        <v>4488</v>
      </c>
      <c r="H6" s="139">
        <v>2057</v>
      </c>
      <c r="I6" s="139">
        <v>285</v>
      </c>
      <c r="J6" s="140">
        <v>-86.14487117160914</v>
      </c>
    </row>
    <row r="7" spans="1:10" ht="15">
      <c r="A7" s="210"/>
      <c r="B7" s="135" t="s">
        <v>108</v>
      </c>
      <c r="C7" s="136">
        <v>0</v>
      </c>
      <c r="D7" s="137">
        <v>0</v>
      </c>
      <c r="E7" s="137">
        <v>22</v>
      </c>
      <c r="F7" s="138" t="s">
        <v>103</v>
      </c>
      <c r="G7" s="139">
        <v>0</v>
      </c>
      <c r="H7" s="139">
        <v>0</v>
      </c>
      <c r="I7" s="139">
        <v>330</v>
      </c>
      <c r="J7" s="140" t="s">
        <v>103</v>
      </c>
    </row>
    <row r="8" spans="1:10" ht="15">
      <c r="A8" s="211"/>
      <c r="B8" s="135" t="s">
        <v>172</v>
      </c>
      <c r="C8" s="136">
        <v>0</v>
      </c>
      <c r="D8" s="137">
        <v>0</v>
      </c>
      <c r="E8" s="137">
        <v>340</v>
      </c>
      <c r="F8" s="138" t="s">
        <v>103</v>
      </c>
      <c r="G8" s="139">
        <v>0</v>
      </c>
      <c r="H8" s="139">
        <v>0</v>
      </c>
      <c r="I8" s="139">
        <v>1263</v>
      </c>
      <c r="J8" s="140" t="s">
        <v>103</v>
      </c>
    </row>
    <row r="9" spans="1:10" ht="15" customHeight="1">
      <c r="A9" s="141" t="s">
        <v>161</v>
      </c>
      <c r="B9" s="142"/>
      <c r="C9" s="143">
        <v>46400</v>
      </c>
      <c r="D9" s="144">
        <v>33100</v>
      </c>
      <c r="E9" s="144">
        <v>35237</v>
      </c>
      <c r="F9" s="145">
        <v>6.456193353474315</v>
      </c>
      <c r="G9" s="144">
        <v>62088</v>
      </c>
      <c r="H9" s="144">
        <v>40457</v>
      </c>
      <c r="I9" s="144">
        <v>62754</v>
      </c>
      <c r="J9" s="146">
        <v>55.11283585040907</v>
      </c>
    </row>
    <row r="10" spans="1:10" ht="15" customHeight="1">
      <c r="A10" s="209" t="s">
        <v>119</v>
      </c>
      <c r="B10" s="129" t="s">
        <v>98</v>
      </c>
      <c r="C10" s="147">
        <v>52942</v>
      </c>
      <c r="D10" s="133">
        <v>39032</v>
      </c>
      <c r="E10" s="133">
        <v>7053</v>
      </c>
      <c r="F10" s="148">
        <v>-81.93021110883379</v>
      </c>
      <c r="G10" s="133">
        <v>288656</v>
      </c>
      <c r="H10" s="133">
        <v>199424</v>
      </c>
      <c r="I10" s="133">
        <v>48033</v>
      </c>
      <c r="J10" s="134">
        <v>-75.91413270218229</v>
      </c>
    </row>
    <row r="11" spans="1:10" ht="15">
      <c r="A11" s="210"/>
      <c r="B11" s="135" t="s">
        <v>101</v>
      </c>
      <c r="C11" s="136">
        <v>30463</v>
      </c>
      <c r="D11" s="137">
        <v>24283</v>
      </c>
      <c r="E11" s="137">
        <v>0</v>
      </c>
      <c r="F11" s="138">
        <v>-100</v>
      </c>
      <c r="G11" s="139">
        <v>200282</v>
      </c>
      <c r="H11" s="139">
        <v>158607</v>
      </c>
      <c r="I11" s="139">
        <v>0</v>
      </c>
      <c r="J11" s="140">
        <v>-100</v>
      </c>
    </row>
    <row r="12" spans="1:10" ht="15">
      <c r="A12" s="210"/>
      <c r="B12" s="135" t="s">
        <v>118</v>
      </c>
      <c r="C12" s="136">
        <v>22651</v>
      </c>
      <c r="D12" s="137">
        <v>7560</v>
      </c>
      <c r="E12" s="137">
        <v>11313</v>
      </c>
      <c r="F12" s="138">
        <v>49.642857142857146</v>
      </c>
      <c r="G12" s="139">
        <v>128703</v>
      </c>
      <c r="H12" s="139">
        <v>56095</v>
      </c>
      <c r="I12" s="139">
        <v>68352</v>
      </c>
      <c r="J12" s="140">
        <v>21.850432302344245</v>
      </c>
    </row>
    <row r="13" spans="1:10" ht="15">
      <c r="A13" s="210"/>
      <c r="B13" s="135" t="s">
        <v>120</v>
      </c>
      <c r="C13" s="136">
        <v>7851</v>
      </c>
      <c r="D13" s="137">
        <v>7851</v>
      </c>
      <c r="E13" s="137">
        <v>0</v>
      </c>
      <c r="F13" s="138">
        <v>-100</v>
      </c>
      <c r="G13" s="139">
        <v>47475</v>
      </c>
      <c r="H13" s="139">
        <v>47475</v>
      </c>
      <c r="I13" s="139">
        <v>0</v>
      </c>
      <c r="J13" s="140">
        <v>-100</v>
      </c>
    </row>
    <row r="14" spans="1:10" ht="15">
      <c r="A14" s="210"/>
      <c r="B14" s="135" t="s">
        <v>121</v>
      </c>
      <c r="C14" s="136">
        <v>7044</v>
      </c>
      <c r="D14" s="137">
        <v>7044</v>
      </c>
      <c r="E14" s="137">
        <v>0</v>
      </c>
      <c r="F14" s="138">
        <v>-100</v>
      </c>
      <c r="G14" s="139">
        <v>44400</v>
      </c>
      <c r="H14" s="139">
        <v>44400</v>
      </c>
      <c r="I14" s="139">
        <v>0</v>
      </c>
      <c r="J14" s="140">
        <v>-100</v>
      </c>
    </row>
    <row r="15" spans="1:10" ht="15">
      <c r="A15" s="210"/>
      <c r="B15" s="135" t="s">
        <v>113</v>
      </c>
      <c r="C15" s="136">
        <v>2513</v>
      </c>
      <c r="D15" s="137">
        <v>1388</v>
      </c>
      <c r="E15" s="137">
        <v>340</v>
      </c>
      <c r="F15" s="138">
        <v>-75.50432276657061</v>
      </c>
      <c r="G15" s="139">
        <v>20955</v>
      </c>
      <c r="H15" s="139">
        <v>11918</v>
      </c>
      <c r="I15" s="139">
        <v>2947</v>
      </c>
      <c r="J15" s="140">
        <v>-75.27269676120154</v>
      </c>
    </row>
    <row r="16" spans="1:10" ht="15">
      <c r="A16" s="210"/>
      <c r="B16" s="135" t="s">
        <v>99</v>
      </c>
      <c r="C16" s="136">
        <v>1390</v>
      </c>
      <c r="D16" s="137">
        <v>878</v>
      </c>
      <c r="E16" s="137">
        <v>6228</v>
      </c>
      <c r="F16" s="138">
        <v>609.3394077448747</v>
      </c>
      <c r="G16" s="139">
        <v>8250</v>
      </c>
      <c r="H16" s="139">
        <v>4746</v>
      </c>
      <c r="I16" s="139">
        <v>40055</v>
      </c>
      <c r="J16" s="140">
        <v>743.9738727349347</v>
      </c>
    </row>
    <row r="17" spans="1:10" ht="15">
      <c r="A17" s="210"/>
      <c r="B17" s="135" t="s">
        <v>122</v>
      </c>
      <c r="C17" s="136">
        <v>998</v>
      </c>
      <c r="D17" s="137">
        <v>998</v>
      </c>
      <c r="E17" s="137">
        <v>0</v>
      </c>
      <c r="F17" s="138">
        <v>-100</v>
      </c>
      <c r="G17" s="139">
        <v>6239</v>
      </c>
      <c r="H17" s="139">
        <v>6239</v>
      </c>
      <c r="I17" s="139">
        <v>0</v>
      </c>
      <c r="J17" s="140">
        <v>-100</v>
      </c>
    </row>
    <row r="18" spans="1:10" ht="15">
      <c r="A18" s="210"/>
      <c r="B18" s="135" t="s">
        <v>117</v>
      </c>
      <c r="C18" s="136">
        <v>666</v>
      </c>
      <c r="D18" s="137">
        <v>666</v>
      </c>
      <c r="E18" s="137">
        <v>0</v>
      </c>
      <c r="F18" s="138">
        <v>-100</v>
      </c>
      <c r="G18" s="139">
        <v>5414</v>
      </c>
      <c r="H18" s="139">
        <v>5414</v>
      </c>
      <c r="I18" s="139">
        <v>0</v>
      </c>
      <c r="J18" s="140">
        <v>-100</v>
      </c>
    </row>
    <row r="19" spans="1:10" ht="15">
      <c r="A19" s="210"/>
      <c r="B19" s="135" t="s">
        <v>104</v>
      </c>
      <c r="C19" s="136">
        <v>0</v>
      </c>
      <c r="D19" s="137">
        <v>0</v>
      </c>
      <c r="E19" s="137">
        <v>2</v>
      </c>
      <c r="F19" s="138" t="s">
        <v>103</v>
      </c>
      <c r="G19" s="139">
        <v>0</v>
      </c>
      <c r="H19" s="139">
        <v>0</v>
      </c>
      <c r="I19" s="139">
        <v>22</v>
      </c>
      <c r="J19" s="140" t="s">
        <v>103</v>
      </c>
    </row>
    <row r="20" spans="1:10" ht="15">
      <c r="A20" s="211"/>
      <c r="B20" s="135" t="s">
        <v>172</v>
      </c>
      <c r="C20" s="136">
        <v>0</v>
      </c>
      <c r="D20" s="137">
        <v>0</v>
      </c>
      <c r="E20" s="137">
        <v>130</v>
      </c>
      <c r="F20" s="138" t="s">
        <v>103</v>
      </c>
      <c r="G20" s="139">
        <v>0</v>
      </c>
      <c r="H20" s="139">
        <v>0</v>
      </c>
      <c r="I20" s="139">
        <v>1962</v>
      </c>
      <c r="J20" s="140" t="s">
        <v>103</v>
      </c>
    </row>
    <row r="21" spans="1:10" ht="15">
      <c r="A21" s="141" t="s">
        <v>162</v>
      </c>
      <c r="B21" s="142"/>
      <c r="C21" s="143">
        <v>126518</v>
      </c>
      <c r="D21" s="144">
        <v>89700</v>
      </c>
      <c r="E21" s="144">
        <v>25066</v>
      </c>
      <c r="F21" s="145">
        <v>-72.05574136008919</v>
      </c>
      <c r="G21" s="144">
        <v>750374</v>
      </c>
      <c r="H21" s="144">
        <v>534318</v>
      </c>
      <c r="I21" s="144">
        <v>161371</v>
      </c>
      <c r="J21" s="146">
        <v>-69.7986966562983</v>
      </c>
    </row>
    <row r="22" spans="1:10" ht="15">
      <c r="A22" s="209" t="s">
        <v>97</v>
      </c>
      <c r="B22" s="129" t="s">
        <v>98</v>
      </c>
      <c r="C22" s="147">
        <v>529000</v>
      </c>
      <c r="D22" s="133">
        <v>414000</v>
      </c>
      <c r="E22" s="133">
        <v>20000</v>
      </c>
      <c r="F22" s="148">
        <v>-95.16908212560386</v>
      </c>
      <c r="G22" s="133">
        <v>1006468</v>
      </c>
      <c r="H22" s="133">
        <v>788683</v>
      </c>
      <c r="I22" s="133">
        <v>37800</v>
      </c>
      <c r="J22" s="134">
        <v>-95.20719985089066</v>
      </c>
    </row>
    <row r="23" spans="1:10" ht="15">
      <c r="A23" s="210"/>
      <c r="B23" s="135" t="s">
        <v>99</v>
      </c>
      <c r="C23" s="136">
        <v>61420</v>
      </c>
      <c r="D23" s="137">
        <v>1269</v>
      </c>
      <c r="E23" s="137">
        <v>51981</v>
      </c>
      <c r="F23" s="138">
        <v>3996.2174940898344</v>
      </c>
      <c r="G23" s="139">
        <v>134438</v>
      </c>
      <c r="H23" s="139">
        <v>2450</v>
      </c>
      <c r="I23" s="139">
        <v>115732</v>
      </c>
      <c r="J23" s="140">
        <v>4623.755102040816</v>
      </c>
    </row>
    <row r="24" spans="1:10" ht="15">
      <c r="A24" s="210"/>
      <c r="B24" s="135" t="s">
        <v>100</v>
      </c>
      <c r="C24" s="136">
        <v>27430</v>
      </c>
      <c r="D24" s="137">
        <v>20180</v>
      </c>
      <c r="E24" s="137">
        <v>15750</v>
      </c>
      <c r="F24" s="138">
        <v>-21.952428146679882</v>
      </c>
      <c r="G24" s="139">
        <v>99311</v>
      </c>
      <c r="H24" s="139">
        <v>72331</v>
      </c>
      <c r="I24" s="139">
        <v>54898</v>
      </c>
      <c r="J24" s="140">
        <v>-24.101699133151765</v>
      </c>
    </row>
    <row r="25" spans="1:10" ht="15" customHeight="1">
      <c r="A25" s="210"/>
      <c r="B25" s="135" t="s">
        <v>101</v>
      </c>
      <c r="C25" s="136">
        <v>29949</v>
      </c>
      <c r="D25" s="137">
        <v>29949</v>
      </c>
      <c r="E25" s="137">
        <v>22226</v>
      </c>
      <c r="F25" s="138">
        <v>-25.78717152492571</v>
      </c>
      <c r="G25" s="139">
        <v>59634</v>
      </c>
      <c r="H25" s="139">
        <v>59634</v>
      </c>
      <c r="I25" s="139">
        <v>46675</v>
      </c>
      <c r="J25" s="140">
        <v>-21.73089177314954</v>
      </c>
    </row>
    <row r="26" spans="1:10" ht="15">
      <c r="A26" s="210"/>
      <c r="B26" s="135" t="s">
        <v>102</v>
      </c>
      <c r="C26" s="136">
        <v>1000</v>
      </c>
      <c r="D26" s="137">
        <v>1000</v>
      </c>
      <c r="E26" s="137">
        <v>0</v>
      </c>
      <c r="F26" s="138">
        <v>-100</v>
      </c>
      <c r="G26" s="139">
        <v>30871</v>
      </c>
      <c r="H26" s="139">
        <v>30871</v>
      </c>
      <c r="I26" s="139">
        <v>0</v>
      </c>
      <c r="J26" s="140">
        <v>-100</v>
      </c>
    </row>
    <row r="27" spans="1:10" ht="15">
      <c r="A27" s="210"/>
      <c r="B27" s="135" t="s">
        <v>104</v>
      </c>
      <c r="C27" s="136">
        <v>19650</v>
      </c>
      <c r="D27" s="137">
        <v>15702</v>
      </c>
      <c r="E27" s="137">
        <v>16381</v>
      </c>
      <c r="F27" s="138">
        <v>4.324289899375877</v>
      </c>
      <c r="G27" s="139">
        <v>28060</v>
      </c>
      <c r="H27" s="139">
        <v>22309</v>
      </c>
      <c r="I27" s="139">
        <v>23290</v>
      </c>
      <c r="J27" s="140">
        <v>4.397328432471204</v>
      </c>
    </row>
    <row r="28" spans="1:10" ht="15">
      <c r="A28" s="210"/>
      <c r="B28" s="135" t="s">
        <v>105</v>
      </c>
      <c r="C28" s="136">
        <v>3052</v>
      </c>
      <c r="D28" s="137">
        <v>3052</v>
      </c>
      <c r="E28" s="137">
        <v>8092</v>
      </c>
      <c r="F28" s="138">
        <v>165.13761467889907</v>
      </c>
      <c r="G28" s="139">
        <v>7710</v>
      </c>
      <c r="H28" s="139">
        <v>7710</v>
      </c>
      <c r="I28" s="139">
        <v>17794</v>
      </c>
      <c r="J28" s="140">
        <v>130.7911802853437</v>
      </c>
    </row>
    <row r="29" spans="1:10" ht="15">
      <c r="A29" s="210"/>
      <c r="B29" s="135" t="s">
        <v>106</v>
      </c>
      <c r="C29" s="136">
        <v>1080</v>
      </c>
      <c r="D29" s="137">
        <v>0</v>
      </c>
      <c r="E29" s="137">
        <v>0</v>
      </c>
      <c r="F29" s="138" t="s">
        <v>103</v>
      </c>
      <c r="G29" s="139">
        <v>1655</v>
      </c>
      <c r="H29" s="139">
        <v>0</v>
      </c>
      <c r="I29" s="139">
        <v>0</v>
      </c>
      <c r="J29" s="140" t="s">
        <v>103</v>
      </c>
    </row>
    <row r="30" spans="1:10" ht="15">
      <c r="A30" s="211"/>
      <c r="B30" s="135" t="s">
        <v>130</v>
      </c>
      <c r="C30" s="136">
        <v>0</v>
      </c>
      <c r="D30" s="137">
        <v>0</v>
      </c>
      <c r="E30" s="137">
        <v>17780</v>
      </c>
      <c r="F30" s="138" t="s">
        <v>103</v>
      </c>
      <c r="G30" s="139">
        <v>0</v>
      </c>
      <c r="H30" s="139">
        <v>0</v>
      </c>
      <c r="I30" s="139">
        <v>23380</v>
      </c>
      <c r="J30" s="140" t="s">
        <v>103</v>
      </c>
    </row>
    <row r="31" spans="1:10" ht="15">
      <c r="A31" s="141" t="s">
        <v>163</v>
      </c>
      <c r="B31" s="142"/>
      <c r="C31" s="143">
        <v>672581</v>
      </c>
      <c r="D31" s="144">
        <v>485152</v>
      </c>
      <c r="E31" s="144">
        <v>152210</v>
      </c>
      <c r="F31" s="145">
        <v>-68.62632741903568</v>
      </c>
      <c r="G31" s="144">
        <v>1368147</v>
      </c>
      <c r="H31" s="144">
        <v>983988</v>
      </c>
      <c r="I31" s="144">
        <v>319569</v>
      </c>
      <c r="J31" s="146">
        <v>-67.5230795497506</v>
      </c>
    </row>
    <row r="32" spans="1:10" ht="15">
      <c r="A32" s="129" t="s">
        <v>107</v>
      </c>
      <c r="B32" s="129" t="s">
        <v>108</v>
      </c>
      <c r="C32" s="147">
        <v>42</v>
      </c>
      <c r="D32" s="133">
        <v>6</v>
      </c>
      <c r="E32" s="133">
        <v>36</v>
      </c>
      <c r="F32" s="148">
        <v>500</v>
      </c>
      <c r="G32" s="133">
        <v>232</v>
      </c>
      <c r="H32" s="133">
        <v>123</v>
      </c>
      <c r="I32" s="133">
        <v>198</v>
      </c>
      <c r="J32" s="134">
        <v>60.97560975609757</v>
      </c>
    </row>
    <row r="33" spans="1:10" ht="15">
      <c r="A33" s="141" t="s">
        <v>164</v>
      </c>
      <c r="B33" s="142"/>
      <c r="C33" s="143">
        <v>42</v>
      </c>
      <c r="D33" s="144">
        <v>6</v>
      </c>
      <c r="E33" s="144">
        <v>36</v>
      </c>
      <c r="F33" s="145">
        <v>500</v>
      </c>
      <c r="G33" s="144">
        <v>232</v>
      </c>
      <c r="H33" s="144">
        <v>123</v>
      </c>
      <c r="I33" s="144">
        <v>198</v>
      </c>
      <c r="J33" s="146">
        <v>60.97560975609757</v>
      </c>
    </row>
    <row r="34" spans="1:10" ht="15">
      <c r="A34" s="209" t="s">
        <v>109</v>
      </c>
      <c r="B34" s="129" t="s">
        <v>102</v>
      </c>
      <c r="C34" s="147">
        <v>27452</v>
      </c>
      <c r="D34" s="133">
        <v>13110</v>
      </c>
      <c r="E34" s="133">
        <v>40275</v>
      </c>
      <c r="F34" s="148">
        <v>207.20823798627003</v>
      </c>
      <c r="G34" s="133">
        <v>77607</v>
      </c>
      <c r="H34" s="133">
        <v>26185</v>
      </c>
      <c r="I34" s="133">
        <v>170942</v>
      </c>
      <c r="J34" s="134">
        <v>552.8241359556998</v>
      </c>
    </row>
    <row r="35" spans="1:10" ht="15">
      <c r="A35" s="210"/>
      <c r="B35" s="135" t="s">
        <v>110</v>
      </c>
      <c r="C35" s="136">
        <v>10000</v>
      </c>
      <c r="D35" s="137">
        <v>0</v>
      </c>
      <c r="E35" s="137">
        <v>0</v>
      </c>
      <c r="F35" s="138" t="s">
        <v>103</v>
      </c>
      <c r="G35" s="139">
        <v>47800</v>
      </c>
      <c r="H35" s="139">
        <v>0</v>
      </c>
      <c r="I35" s="139">
        <v>0</v>
      </c>
      <c r="J35" s="140" t="s">
        <v>103</v>
      </c>
    </row>
    <row r="36" spans="1:10" ht="15">
      <c r="A36" s="210"/>
      <c r="B36" s="135" t="s">
        <v>105</v>
      </c>
      <c r="C36" s="136">
        <v>14481</v>
      </c>
      <c r="D36" s="137">
        <v>11411</v>
      </c>
      <c r="E36" s="137">
        <v>24474</v>
      </c>
      <c r="F36" s="138">
        <v>114.47725878538253</v>
      </c>
      <c r="G36" s="139">
        <v>35541</v>
      </c>
      <c r="H36" s="139">
        <v>28541</v>
      </c>
      <c r="I36" s="139">
        <v>56689</v>
      </c>
      <c r="J36" s="140">
        <v>98.6230335307102</v>
      </c>
    </row>
    <row r="37" spans="1:10" ht="15">
      <c r="A37" s="210"/>
      <c r="B37" s="135" t="s">
        <v>108</v>
      </c>
      <c r="C37" s="136">
        <v>22</v>
      </c>
      <c r="D37" s="137">
        <v>4</v>
      </c>
      <c r="E37" s="137">
        <v>78</v>
      </c>
      <c r="F37" s="138">
        <v>1850</v>
      </c>
      <c r="G37" s="139">
        <v>144</v>
      </c>
      <c r="H37" s="139">
        <v>31</v>
      </c>
      <c r="I37" s="139">
        <v>496</v>
      </c>
      <c r="J37" s="140">
        <v>1500</v>
      </c>
    </row>
    <row r="38" spans="1:10" ht="15">
      <c r="A38" s="211"/>
      <c r="B38" s="135" t="s">
        <v>98</v>
      </c>
      <c r="C38" s="136">
        <v>0</v>
      </c>
      <c r="D38" s="137">
        <v>0</v>
      </c>
      <c r="E38" s="137">
        <v>163440</v>
      </c>
      <c r="F38" s="138" t="s">
        <v>103</v>
      </c>
      <c r="G38" s="139">
        <v>0</v>
      </c>
      <c r="H38" s="139">
        <v>0</v>
      </c>
      <c r="I38" s="139">
        <v>368528</v>
      </c>
      <c r="J38" s="140" t="s">
        <v>103</v>
      </c>
    </row>
    <row r="39" spans="1:10" ht="15">
      <c r="A39" s="141" t="s">
        <v>165</v>
      </c>
      <c r="B39" s="142"/>
      <c r="C39" s="143">
        <v>51955</v>
      </c>
      <c r="D39" s="144">
        <v>24525</v>
      </c>
      <c r="E39" s="144">
        <v>228267</v>
      </c>
      <c r="F39" s="145">
        <v>830.7522935779817</v>
      </c>
      <c r="G39" s="144">
        <v>161092</v>
      </c>
      <c r="H39" s="144">
        <v>54757</v>
      </c>
      <c r="I39" s="144">
        <v>596655</v>
      </c>
      <c r="J39" s="146">
        <v>989.6415070219332</v>
      </c>
    </row>
    <row r="40" spans="1:10" ht="15">
      <c r="A40" s="212" t="s">
        <v>114</v>
      </c>
      <c r="B40" s="129" t="s">
        <v>105</v>
      </c>
      <c r="C40" s="147">
        <v>27996</v>
      </c>
      <c r="D40" s="133">
        <v>27996</v>
      </c>
      <c r="E40" s="133">
        <v>1800</v>
      </c>
      <c r="F40" s="148">
        <v>-93.57051007286755</v>
      </c>
      <c r="G40" s="133">
        <v>39474</v>
      </c>
      <c r="H40" s="133">
        <v>39474</v>
      </c>
      <c r="I40" s="133">
        <v>2651</v>
      </c>
      <c r="J40" s="134">
        <v>-93.28418705983685</v>
      </c>
    </row>
    <row r="41" spans="1:10" ht="15">
      <c r="A41" s="213"/>
      <c r="B41" s="135" t="s">
        <v>99</v>
      </c>
      <c r="C41" s="136">
        <v>9000</v>
      </c>
      <c r="D41" s="137">
        <v>9000</v>
      </c>
      <c r="E41" s="137">
        <v>0</v>
      </c>
      <c r="F41" s="138">
        <v>-100</v>
      </c>
      <c r="G41" s="139">
        <v>9585</v>
      </c>
      <c r="H41" s="139">
        <v>9585</v>
      </c>
      <c r="I41" s="139">
        <v>0</v>
      </c>
      <c r="J41" s="140">
        <v>-100</v>
      </c>
    </row>
    <row r="42" spans="1:10" ht="15">
      <c r="A42" s="141" t="s">
        <v>166</v>
      </c>
      <c r="B42" s="142"/>
      <c r="C42" s="143">
        <v>36996</v>
      </c>
      <c r="D42" s="144">
        <v>36996</v>
      </c>
      <c r="E42" s="144">
        <v>1800</v>
      </c>
      <c r="F42" s="145">
        <v>-95.1346091469348</v>
      </c>
      <c r="G42" s="144">
        <v>49059</v>
      </c>
      <c r="H42" s="144">
        <v>49059</v>
      </c>
      <c r="I42" s="144">
        <v>2651</v>
      </c>
      <c r="J42" s="146">
        <v>-94.59630241138221</v>
      </c>
    </row>
    <row r="43" spans="1:10" ht="15">
      <c r="A43" s="212" t="s">
        <v>111</v>
      </c>
      <c r="B43" s="129" t="s">
        <v>101</v>
      </c>
      <c r="C43" s="147">
        <v>196000</v>
      </c>
      <c r="D43" s="133">
        <v>196000</v>
      </c>
      <c r="E43" s="133">
        <v>478000</v>
      </c>
      <c r="F43" s="148">
        <v>143.8775510204082</v>
      </c>
      <c r="G43" s="133">
        <v>43960</v>
      </c>
      <c r="H43" s="133">
        <v>43960</v>
      </c>
      <c r="I43" s="133">
        <v>185500</v>
      </c>
      <c r="J43" s="134">
        <v>321.97452229299364</v>
      </c>
    </row>
    <row r="44" spans="1:10" ht="15">
      <c r="A44" s="213"/>
      <c r="B44" s="135" t="s">
        <v>172</v>
      </c>
      <c r="C44" s="136">
        <v>7520</v>
      </c>
      <c r="D44" s="137">
        <v>4480</v>
      </c>
      <c r="E44" s="137">
        <v>2920</v>
      </c>
      <c r="F44" s="138">
        <v>-34.82142857142857</v>
      </c>
      <c r="G44" s="139">
        <v>8131</v>
      </c>
      <c r="H44" s="139">
        <v>4126</v>
      </c>
      <c r="I44" s="139">
        <v>4325</v>
      </c>
      <c r="J44" s="140">
        <v>4.823073194377114</v>
      </c>
    </row>
    <row r="45" spans="1:10" ht="15">
      <c r="A45" s="141" t="s">
        <v>167</v>
      </c>
      <c r="B45" s="142"/>
      <c r="C45" s="143">
        <v>203520</v>
      </c>
      <c r="D45" s="144">
        <v>200480</v>
      </c>
      <c r="E45" s="144">
        <v>480920</v>
      </c>
      <c r="F45" s="145">
        <v>139.88427773343975</v>
      </c>
      <c r="G45" s="144">
        <v>52091</v>
      </c>
      <c r="H45" s="144">
        <v>48086</v>
      </c>
      <c r="I45" s="144">
        <v>189825</v>
      </c>
      <c r="J45" s="146">
        <v>294.7614690346462</v>
      </c>
    </row>
    <row r="46" spans="1:10" ht="15">
      <c r="A46" s="212" t="s">
        <v>112</v>
      </c>
      <c r="B46" s="129" t="s">
        <v>98</v>
      </c>
      <c r="C46" s="147">
        <v>275000</v>
      </c>
      <c r="D46" s="133">
        <v>250000</v>
      </c>
      <c r="E46" s="133">
        <v>375000</v>
      </c>
      <c r="F46" s="148">
        <f>100*(E46/D46-1)</f>
        <v>50</v>
      </c>
      <c r="G46" s="133">
        <v>329750</v>
      </c>
      <c r="H46" s="133">
        <v>319250</v>
      </c>
      <c r="I46" s="133">
        <v>330315</v>
      </c>
      <c r="J46" s="134">
        <f>100*(I46/H46-1)</f>
        <v>3.4659357870007845</v>
      </c>
    </row>
    <row r="47" spans="1:10" ht="15">
      <c r="A47" s="214"/>
      <c r="B47" s="135" t="s">
        <v>106</v>
      </c>
      <c r="C47" s="136">
        <v>138000</v>
      </c>
      <c r="D47" s="137">
        <v>138000</v>
      </c>
      <c r="E47" s="137">
        <v>100000</v>
      </c>
      <c r="F47" s="138">
        <f>100*(E47/D47-1)</f>
        <v>-27.536231884057973</v>
      </c>
      <c r="G47" s="139">
        <v>150236</v>
      </c>
      <c r="H47" s="139">
        <v>150236</v>
      </c>
      <c r="I47" s="139">
        <v>108866</v>
      </c>
      <c r="J47" s="140">
        <f>100*(I47/H47-1)</f>
        <v>-27.536675630341602</v>
      </c>
    </row>
    <row r="48" spans="1:10" ht="15">
      <c r="A48" s="213"/>
      <c r="B48" s="135" t="s">
        <v>113</v>
      </c>
      <c r="C48" s="136">
        <v>74925</v>
      </c>
      <c r="D48" s="137">
        <v>74925</v>
      </c>
      <c r="E48" s="137">
        <v>0</v>
      </c>
      <c r="F48" s="138">
        <f>100*(E48/D48-1)</f>
        <v>-100</v>
      </c>
      <c r="G48" s="139">
        <v>66010</v>
      </c>
      <c r="H48" s="139">
        <v>66010</v>
      </c>
      <c r="I48" s="139">
        <v>0</v>
      </c>
      <c r="J48" s="140">
        <f>100*(I48/H48-1)</f>
        <v>-100</v>
      </c>
    </row>
    <row r="49" spans="1:10" ht="15">
      <c r="A49" s="141" t="s">
        <v>168</v>
      </c>
      <c r="B49" s="142"/>
      <c r="C49" s="143">
        <v>487925</v>
      </c>
      <c r="D49" s="144">
        <v>462925</v>
      </c>
      <c r="E49" s="144">
        <v>475000</v>
      </c>
      <c r="F49" s="145">
        <f>100*(E49/D49-1)</f>
        <v>2.6084138899389764</v>
      </c>
      <c r="G49" s="144">
        <v>545996</v>
      </c>
      <c r="H49" s="144">
        <v>535496</v>
      </c>
      <c r="I49" s="144">
        <v>439181</v>
      </c>
      <c r="J49" s="146">
        <f>100*(I49/H49-1)</f>
        <v>-17.986128747927154</v>
      </c>
    </row>
    <row r="50" spans="1:10" ht="15">
      <c r="A50" s="149" t="s">
        <v>123</v>
      </c>
      <c r="B50" s="150"/>
      <c r="C50" s="151">
        <v>1625937</v>
      </c>
      <c r="D50" s="152">
        <v>1332884</v>
      </c>
      <c r="E50" s="152">
        <v>1398536</v>
      </c>
      <c r="F50" s="153">
        <v>4.9255599136909245</v>
      </c>
      <c r="G50" s="154">
        <v>2989079</v>
      </c>
      <c r="H50" s="154">
        <v>2246284</v>
      </c>
      <c r="I50" s="154">
        <v>1772204</v>
      </c>
      <c r="J50" s="155">
        <v>-21.10507843175663</v>
      </c>
    </row>
    <row r="51" spans="1:10" ht="15">
      <c r="A51" s="218" t="s">
        <v>124</v>
      </c>
      <c r="B51" s="219"/>
      <c r="C51" s="219"/>
      <c r="D51" s="219"/>
      <c r="E51" s="219"/>
      <c r="F51" s="219"/>
      <c r="G51" s="219"/>
      <c r="H51" s="219"/>
      <c r="I51" s="219"/>
      <c r="J51" s="220"/>
    </row>
  </sheetData>
  <sheetProtection/>
  <mergeCells count="13">
    <mergeCell ref="A22:A30"/>
    <mergeCell ref="A34:A38"/>
    <mergeCell ref="A40:A41"/>
    <mergeCell ref="A10:A20"/>
    <mergeCell ref="A43:A44"/>
    <mergeCell ref="A46:A48"/>
    <mergeCell ref="A1:J1"/>
    <mergeCell ref="A51:J51"/>
    <mergeCell ref="A2:A3"/>
    <mergeCell ref="B2:B3"/>
    <mergeCell ref="C2:F2"/>
    <mergeCell ref="G2:J2"/>
    <mergeCell ref="A4:A8"/>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3" r:id="rId1"/>
  <headerFooter>
    <oddFooter>&amp;C&amp;"Arial,Normal"&amp;10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58">
      <selection activeCell="A1" sqref="A1:J1"/>
    </sheetView>
  </sheetViews>
  <sheetFormatPr defaultColWidth="11.421875" defaultRowHeight="15"/>
  <cols>
    <col min="1" max="1" width="17.421875" style="0" customWidth="1"/>
    <col min="2" max="2" width="18.421875" style="0" customWidth="1"/>
    <col min="6" max="6" width="9.421875" style="0" customWidth="1"/>
    <col min="10" max="10" width="9.57421875" style="0" customWidth="1"/>
  </cols>
  <sheetData>
    <row r="1" spans="1:10" ht="15">
      <c r="A1" s="215" t="s">
        <v>149</v>
      </c>
      <c r="B1" s="216"/>
      <c r="C1" s="216"/>
      <c r="D1" s="216"/>
      <c r="E1" s="216"/>
      <c r="F1" s="216"/>
      <c r="G1" s="216"/>
      <c r="H1" s="216"/>
      <c r="I1" s="216"/>
      <c r="J1" s="217"/>
    </row>
    <row r="2" spans="1:10" ht="15">
      <c r="A2" s="227" t="s">
        <v>93</v>
      </c>
      <c r="B2" s="228" t="s">
        <v>94</v>
      </c>
      <c r="C2" s="215" t="s">
        <v>95</v>
      </c>
      <c r="D2" s="216"/>
      <c r="E2" s="216"/>
      <c r="F2" s="217"/>
      <c r="G2" s="215" t="s">
        <v>125</v>
      </c>
      <c r="H2" s="216"/>
      <c r="I2" s="216"/>
      <c r="J2" s="217"/>
    </row>
    <row r="3" spans="1:10" ht="26.25">
      <c r="A3" s="224"/>
      <c r="B3" s="229"/>
      <c r="C3" s="109" t="s">
        <v>156</v>
      </c>
      <c r="D3" s="110" t="s">
        <v>184</v>
      </c>
      <c r="E3" s="110" t="s">
        <v>185</v>
      </c>
      <c r="F3" s="111" t="s">
        <v>90</v>
      </c>
      <c r="G3" s="109" t="s">
        <v>156</v>
      </c>
      <c r="H3" s="110" t="s">
        <v>184</v>
      </c>
      <c r="I3" s="110" t="s">
        <v>185</v>
      </c>
      <c r="J3" s="112" t="s">
        <v>90</v>
      </c>
    </row>
    <row r="4" spans="1:10" ht="15" customHeight="1">
      <c r="A4" s="235" t="s">
        <v>115</v>
      </c>
      <c r="B4" s="129" t="s">
        <v>128</v>
      </c>
      <c r="C4" s="130">
        <v>19726992</v>
      </c>
      <c r="D4" s="131">
        <v>13604008</v>
      </c>
      <c r="E4" s="131">
        <v>18283308</v>
      </c>
      <c r="F4" s="132">
        <v>34.39648080183429</v>
      </c>
      <c r="G4" s="133">
        <v>19196508</v>
      </c>
      <c r="H4" s="133">
        <v>13523639</v>
      </c>
      <c r="I4" s="133">
        <v>14906965</v>
      </c>
      <c r="J4" s="134">
        <v>10.228947992474513</v>
      </c>
    </row>
    <row r="5" spans="1:10" ht="15">
      <c r="A5" s="210"/>
      <c r="B5" s="135" t="s">
        <v>101</v>
      </c>
      <c r="C5" s="136">
        <v>9512098</v>
      </c>
      <c r="D5" s="137">
        <v>7057482</v>
      </c>
      <c r="E5" s="137">
        <v>7292529</v>
      </c>
      <c r="F5" s="138">
        <v>3.330465454959719</v>
      </c>
      <c r="G5" s="139">
        <v>10837362</v>
      </c>
      <c r="H5" s="139">
        <v>7756931</v>
      </c>
      <c r="I5" s="139">
        <v>8939473</v>
      </c>
      <c r="J5" s="140">
        <v>15.244972528439416</v>
      </c>
    </row>
    <row r="6" spans="1:10" ht="15">
      <c r="A6" s="210"/>
      <c r="B6" s="135" t="s">
        <v>188</v>
      </c>
      <c r="C6" s="136">
        <v>5743993</v>
      </c>
      <c r="D6" s="137">
        <v>4427347</v>
      </c>
      <c r="E6" s="137">
        <v>6775668</v>
      </c>
      <c r="F6" s="138">
        <v>53.04126828098181</v>
      </c>
      <c r="G6" s="139">
        <v>5990284</v>
      </c>
      <c r="H6" s="139">
        <v>4676801</v>
      </c>
      <c r="I6" s="139">
        <v>5682704</v>
      </c>
      <c r="J6" s="140">
        <v>21.50835581843229</v>
      </c>
    </row>
    <row r="7" spans="1:10" ht="15">
      <c r="A7" s="210"/>
      <c r="B7" s="135" t="s">
        <v>127</v>
      </c>
      <c r="C7" s="136">
        <v>451899</v>
      </c>
      <c r="D7" s="137">
        <v>173491</v>
      </c>
      <c r="E7" s="137">
        <v>2016648</v>
      </c>
      <c r="F7" s="138">
        <v>1062.393438276337</v>
      </c>
      <c r="G7" s="139">
        <v>444695</v>
      </c>
      <c r="H7" s="139">
        <v>196813</v>
      </c>
      <c r="I7" s="139">
        <v>1525056</v>
      </c>
      <c r="J7" s="140">
        <v>674.875643377216</v>
      </c>
    </row>
    <row r="8" spans="1:10" ht="15">
      <c r="A8" s="210"/>
      <c r="B8" s="135" t="s">
        <v>135</v>
      </c>
      <c r="C8" s="136">
        <v>247150</v>
      </c>
      <c r="D8" s="137">
        <v>0</v>
      </c>
      <c r="E8" s="137">
        <v>1750738</v>
      </c>
      <c r="F8" s="138" t="s">
        <v>103</v>
      </c>
      <c r="G8" s="139">
        <v>200856</v>
      </c>
      <c r="H8" s="139">
        <v>0</v>
      </c>
      <c r="I8" s="139">
        <v>1450443</v>
      </c>
      <c r="J8" s="140" t="s">
        <v>103</v>
      </c>
    </row>
    <row r="9" spans="1:10" ht="15">
      <c r="A9" s="210"/>
      <c r="B9" s="135" t="s">
        <v>126</v>
      </c>
      <c r="C9" s="136">
        <v>77580</v>
      </c>
      <c r="D9" s="137">
        <v>53734</v>
      </c>
      <c r="E9" s="137">
        <v>32346</v>
      </c>
      <c r="F9" s="138">
        <v>-39.8034763836677</v>
      </c>
      <c r="G9" s="139">
        <v>132273</v>
      </c>
      <c r="H9" s="139">
        <v>91500</v>
      </c>
      <c r="I9" s="139">
        <v>83525</v>
      </c>
      <c r="J9" s="140">
        <v>-8.715846994535514</v>
      </c>
    </row>
    <row r="10" spans="1:10" ht="15">
      <c r="A10" s="210"/>
      <c r="B10" s="135" t="s">
        <v>138</v>
      </c>
      <c r="C10" s="136">
        <v>22020</v>
      </c>
      <c r="D10" s="137">
        <v>22020</v>
      </c>
      <c r="E10" s="137">
        <v>0</v>
      </c>
      <c r="F10" s="138">
        <v>-100</v>
      </c>
      <c r="G10" s="139">
        <v>22954</v>
      </c>
      <c r="H10" s="139">
        <v>22954</v>
      </c>
      <c r="I10" s="139">
        <v>0</v>
      </c>
      <c r="J10" s="140">
        <v>-100</v>
      </c>
    </row>
    <row r="11" spans="1:10" ht="15">
      <c r="A11" s="210"/>
      <c r="B11" s="135" t="s">
        <v>99</v>
      </c>
      <c r="C11" s="136">
        <v>1216</v>
      </c>
      <c r="D11" s="137">
        <v>0</v>
      </c>
      <c r="E11" s="137">
        <v>17010</v>
      </c>
      <c r="F11" s="138" t="s">
        <v>103</v>
      </c>
      <c r="G11" s="139">
        <v>2413</v>
      </c>
      <c r="H11" s="139">
        <v>0</v>
      </c>
      <c r="I11" s="139">
        <v>32409</v>
      </c>
      <c r="J11" s="140" t="s">
        <v>103</v>
      </c>
    </row>
    <row r="12" spans="1:10" ht="15">
      <c r="A12" s="211"/>
      <c r="B12" s="135" t="s">
        <v>169</v>
      </c>
      <c r="C12" s="136">
        <v>0</v>
      </c>
      <c r="D12" s="137">
        <v>0</v>
      </c>
      <c r="E12" s="137">
        <v>425</v>
      </c>
      <c r="F12" s="138" t="s">
        <v>103</v>
      </c>
      <c r="G12" s="139">
        <v>0</v>
      </c>
      <c r="H12" s="139">
        <v>0</v>
      </c>
      <c r="I12" s="139">
        <v>2323</v>
      </c>
      <c r="J12" s="140" t="s">
        <v>103</v>
      </c>
    </row>
    <row r="13" spans="1:10" ht="15">
      <c r="A13" s="141" t="s">
        <v>161</v>
      </c>
      <c r="B13" s="142"/>
      <c r="C13" s="143">
        <v>35782948</v>
      </c>
      <c r="D13" s="144">
        <v>25338082</v>
      </c>
      <c r="E13" s="144">
        <v>36168672</v>
      </c>
      <c r="F13" s="145">
        <v>42.74431663769973</v>
      </c>
      <c r="G13" s="144">
        <v>36827345</v>
      </c>
      <c r="H13" s="144">
        <v>26268638</v>
      </c>
      <c r="I13" s="144">
        <v>32622898</v>
      </c>
      <c r="J13" s="146">
        <v>24.18952973503994</v>
      </c>
    </row>
    <row r="14" spans="1:10" ht="15" customHeight="1">
      <c r="A14" s="209" t="s">
        <v>119</v>
      </c>
      <c r="B14" s="129" t="s">
        <v>131</v>
      </c>
      <c r="C14" s="147">
        <v>844248</v>
      </c>
      <c r="D14" s="133">
        <v>618602</v>
      </c>
      <c r="E14" s="133">
        <v>1220459</v>
      </c>
      <c r="F14" s="148">
        <v>97.29308990271612</v>
      </c>
      <c r="G14" s="133">
        <v>3791669</v>
      </c>
      <c r="H14" s="133">
        <v>2745184</v>
      </c>
      <c r="I14" s="133">
        <v>5747408</v>
      </c>
      <c r="J14" s="134">
        <v>109.3633067947358</v>
      </c>
    </row>
    <row r="15" spans="1:10" ht="15">
      <c r="A15" s="210"/>
      <c r="B15" s="135" t="s">
        <v>126</v>
      </c>
      <c r="C15" s="136">
        <v>467682</v>
      </c>
      <c r="D15" s="137">
        <v>365850</v>
      </c>
      <c r="E15" s="137">
        <v>316710</v>
      </c>
      <c r="F15" s="138">
        <v>-13.43173431734317</v>
      </c>
      <c r="G15" s="139">
        <v>3222558</v>
      </c>
      <c r="H15" s="139">
        <v>2456818</v>
      </c>
      <c r="I15" s="139">
        <v>2203323</v>
      </c>
      <c r="J15" s="140">
        <v>-10.318021115117194</v>
      </c>
    </row>
    <row r="16" spans="1:10" ht="15">
      <c r="A16" s="210"/>
      <c r="B16" s="135" t="s">
        <v>108</v>
      </c>
      <c r="C16" s="136">
        <v>133326</v>
      </c>
      <c r="D16" s="137">
        <v>86566</v>
      </c>
      <c r="E16" s="137">
        <v>158270</v>
      </c>
      <c r="F16" s="138">
        <v>82.83159670078322</v>
      </c>
      <c r="G16" s="139">
        <v>786465</v>
      </c>
      <c r="H16" s="139">
        <v>505505</v>
      </c>
      <c r="I16" s="139">
        <v>924861</v>
      </c>
      <c r="J16" s="140">
        <v>82.95783424496295</v>
      </c>
    </row>
    <row r="17" spans="1:10" ht="15">
      <c r="A17" s="210"/>
      <c r="B17" s="135" t="s">
        <v>188</v>
      </c>
      <c r="C17" s="136">
        <v>362880</v>
      </c>
      <c r="D17" s="137">
        <v>362880</v>
      </c>
      <c r="E17" s="137">
        <v>223456</v>
      </c>
      <c r="F17" s="138">
        <v>-38.421516754850096</v>
      </c>
      <c r="G17" s="139">
        <v>442902</v>
      </c>
      <c r="H17" s="139">
        <v>442902</v>
      </c>
      <c r="I17" s="139">
        <v>239976</v>
      </c>
      <c r="J17" s="140">
        <v>-45.817359144912416</v>
      </c>
    </row>
    <row r="18" spans="1:10" ht="15">
      <c r="A18" s="210"/>
      <c r="B18" s="135" t="s">
        <v>139</v>
      </c>
      <c r="C18" s="136">
        <v>12305</v>
      </c>
      <c r="D18" s="137">
        <v>7041</v>
      </c>
      <c r="E18" s="137">
        <v>2</v>
      </c>
      <c r="F18" s="138">
        <v>-99.97159494390002</v>
      </c>
      <c r="G18" s="139">
        <v>57968</v>
      </c>
      <c r="H18" s="139">
        <v>33254</v>
      </c>
      <c r="I18" s="139">
        <v>45</v>
      </c>
      <c r="J18" s="140">
        <v>-99.86467793348169</v>
      </c>
    </row>
    <row r="19" spans="1:10" ht="15">
      <c r="A19" s="210"/>
      <c r="B19" s="135" t="s">
        <v>99</v>
      </c>
      <c r="C19" s="136">
        <v>7878</v>
      </c>
      <c r="D19" s="137">
        <v>2586</v>
      </c>
      <c r="E19" s="137">
        <v>24645</v>
      </c>
      <c r="F19" s="138">
        <v>853.0162412993039</v>
      </c>
      <c r="G19" s="139">
        <v>56424</v>
      </c>
      <c r="H19" s="139">
        <v>25165</v>
      </c>
      <c r="I19" s="139">
        <v>139553</v>
      </c>
      <c r="J19" s="140">
        <v>454.55195708325056</v>
      </c>
    </row>
    <row r="20" spans="1:10" ht="15">
      <c r="A20" s="210"/>
      <c r="B20" s="135" t="s">
        <v>153</v>
      </c>
      <c r="C20" s="136">
        <v>1000</v>
      </c>
      <c r="D20" s="137">
        <v>1000</v>
      </c>
      <c r="E20" s="137">
        <v>0</v>
      </c>
      <c r="F20" s="138">
        <v>-100</v>
      </c>
      <c r="G20" s="139">
        <v>6715</v>
      </c>
      <c r="H20" s="139">
        <v>6715</v>
      </c>
      <c r="I20" s="139">
        <v>0</v>
      </c>
      <c r="J20" s="140">
        <v>-100</v>
      </c>
    </row>
    <row r="21" spans="1:10" ht="15">
      <c r="A21" s="210"/>
      <c r="B21" s="135" t="s">
        <v>140</v>
      </c>
      <c r="C21" s="136">
        <v>339</v>
      </c>
      <c r="D21" s="137">
        <v>339</v>
      </c>
      <c r="E21" s="137">
        <v>556</v>
      </c>
      <c r="F21" s="138">
        <v>64.0117994100295</v>
      </c>
      <c r="G21" s="139">
        <v>6666</v>
      </c>
      <c r="H21" s="139">
        <v>6666</v>
      </c>
      <c r="I21" s="139">
        <v>11244</v>
      </c>
      <c r="J21" s="140">
        <v>68.67686768676869</v>
      </c>
    </row>
    <row r="22" spans="1:10" ht="15">
      <c r="A22" s="210"/>
      <c r="B22" s="135" t="s">
        <v>127</v>
      </c>
      <c r="C22" s="136">
        <v>248</v>
      </c>
      <c r="D22" s="137">
        <v>248</v>
      </c>
      <c r="E22" s="137">
        <v>21186</v>
      </c>
      <c r="F22" s="138">
        <v>8442.741935483871</v>
      </c>
      <c r="G22" s="139">
        <v>2050</v>
      </c>
      <c r="H22" s="139">
        <v>2045</v>
      </c>
      <c r="I22" s="139">
        <v>31234</v>
      </c>
      <c r="J22" s="140">
        <v>1427.3349633251835</v>
      </c>
    </row>
    <row r="23" spans="1:10" ht="15">
      <c r="A23" s="210"/>
      <c r="B23" s="135" t="s">
        <v>101</v>
      </c>
      <c r="C23" s="136">
        <v>1</v>
      </c>
      <c r="D23" s="137">
        <v>1</v>
      </c>
      <c r="E23" s="137">
        <v>0</v>
      </c>
      <c r="F23" s="138">
        <v>-100</v>
      </c>
      <c r="G23" s="139">
        <v>139</v>
      </c>
      <c r="H23" s="139">
        <v>139</v>
      </c>
      <c r="I23" s="139">
        <v>0</v>
      </c>
      <c r="J23" s="140">
        <v>-100</v>
      </c>
    </row>
    <row r="24" spans="1:10" ht="15">
      <c r="A24" s="210"/>
      <c r="B24" s="135" t="s">
        <v>98</v>
      </c>
      <c r="C24" s="136">
        <v>2</v>
      </c>
      <c r="D24" s="137">
        <v>2</v>
      </c>
      <c r="E24" s="137">
        <v>0</v>
      </c>
      <c r="F24" s="138">
        <v>-100</v>
      </c>
      <c r="G24" s="139">
        <v>17</v>
      </c>
      <c r="H24" s="139">
        <v>17</v>
      </c>
      <c r="I24" s="139">
        <v>0</v>
      </c>
      <c r="J24" s="140">
        <v>-100</v>
      </c>
    </row>
    <row r="25" spans="1:10" ht="15">
      <c r="A25" s="210"/>
      <c r="B25" s="135" t="s">
        <v>174</v>
      </c>
      <c r="C25" s="136">
        <v>0</v>
      </c>
      <c r="D25" s="137">
        <v>0</v>
      </c>
      <c r="E25" s="137">
        <v>10</v>
      </c>
      <c r="F25" s="138" t="s">
        <v>103</v>
      </c>
      <c r="G25" s="139">
        <v>0</v>
      </c>
      <c r="H25" s="139">
        <v>0</v>
      </c>
      <c r="I25" s="139">
        <v>193</v>
      </c>
      <c r="J25" s="140" t="s">
        <v>103</v>
      </c>
    </row>
    <row r="26" spans="1:10" ht="15">
      <c r="A26" s="210"/>
      <c r="B26" s="135" t="s">
        <v>133</v>
      </c>
      <c r="C26" s="136">
        <v>0</v>
      </c>
      <c r="D26" s="137">
        <v>0</v>
      </c>
      <c r="E26" s="137">
        <v>1130</v>
      </c>
      <c r="F26" s="138" t="s">
        <v>103</v>
      </c>
      <c r="G26" s="139">
        <v>0</v>
      </c>
      <c r="H26" s="139">
        <v>0</v>
      </c>
      <c r="I26" s="139">
        <v>6382</v>
      </c>
      <c r="J26" s="140" t="s">
        <v>103</v>
      </c>
    </row>
    <row r="27" spans="1:10" ht="15">
      <c r="A27" s="211"/>
      <c r="B27" s="135" t="s">
        <v>137</v>
      </c>
      <c r="C27" s="136">
        <v>0</v>
      </c>
      <c r="D27" s="137">
        <v>0</v>
      </c>
      <c r="E27" s="137">
        <v>12</v>
      </c>
      <c r="F27" s="138" t="s">
        <v>103</v>
      </c>
      <c r="G27" s="139">
        <v>0</v>
      </c>
      <c r="H27" s="139">
        <v>0</v>
      </c>
      <c r="I27" s="139">
        <v>26</v>
      </c>
      <c r="J27" s="140" t="s">
        <v>103</v>
      </c>
    </row>
    <row r="28" spans="1:10" ht="15">
      <c r="A28" s="141" t="s">
        <v>162</v>
      </c>
      <c r="B28" s="142"/>
      <c r="C28" s="143">
        <v>1829909</v>
      </c>
      <c r="D28" s="144">
        <v>1445115</v>
      </c>
      <c r="E28" s="144">
        <v>1966436</v>
      </c>
      <c r="F28" s="145">
        <v>36.074706857239725</v>
      </c>
      <c r="G28" s="144">
        <v>8373573</v>
      </c>
      <c r="H28" s="144">
        <v>6224410</v>
      </c>
      <c r="I28" s="144">
        <v>9304245</v>
      </c>
      <c r="J28" s="146">
        <v>49.4799507101878</v>
      </c>
    </row>
    <row r="29" spans="1:10" ht="15">
      <c r="A29" s="209" t="s">
        <v>97</v>
      </c>
      <c r="B29" s="129" t="s">
        <v>126</v>
      </c>
      <c r="C29" s="147">
        <v>1539332</v>
      </c>
      <c r="D29" s="133">
        <v>1155012</v>
      </c>
      <c r="E29" s="133">
        <v>1157816</v>
      </c>
      <c r="F29" s="148">
        <v>0.2427680405052035</v>
      </c>
      <c r="G29" s="133">
        <v>2767819</v>
      </c>
      <c r="H29" s="133">
        <v>2075844</v>
      </c>
      <c r="I29" s="133">
        <v>2137629</v>
      </c>
      <c r="J29" s="134">
        <v>2.9763797279564352</v>
      </c>
    </row>
    <row r="30" spans="1:10" ht="15">
      <c r="A30" s="210"/>
      <c r="B30" s="135" t="s">
        <v>101</v>
      </c>
      <c r="C30" s="136">
        <v>703808</v>
      </c>
      <c r="D30" s="137">
        <v>413648</v>
      </c>
      <c r="E30" s="137">
        <v>88360</v>
      </c>
      <c r="F30" s="138">
        <v>-78.63884268750242</v>
      </c>
      <c r="G30" s="139">
        <v>1247334</v>
      </c>
      <c r="H30" s="139">
        <v>670468</v>
      </c>
      <c r="I30" s="139">
        <v>187549</v>
      </c>
      <c r="J30" s="140">
        <v>-72.02715118394913</v>
      </c>
    </row>
    <row r="31" spans="1:10" ht="15">
      <c r="A31" s="210"/>
      <c r="B31" s="135" t="s">
        <v>127</v>
      </c>
      <c r="C31" s="136">
        <v>350197</v>
      </c>
      <c r="D31" s="137">
        <v>149940</v>
      </c>
      <c r="E31" s="137">
        <v>1036462</v>
      </c>
      <c r="F31" s="138">
        <v>591.2511671335201</v>
      </c>
      <c r="G31" s="139">
        <v>597290</v>
      </c>
      <c r="H31" s="139">
        <v>256019</v>
      </c>
      <c r="I31" s="139">
        <v>1660475</v>
      </c>
      <c r="J31" s="140">
        <v>548.5749104558646</v>
      </c>
    </row>
    <row r="32" spans="1:10" ht="15">
      <c r="A32" s="210"/>
      <c r="B32" s="135" t="s">
        <v>128</v>
      </c>
      <c r="C32" s="136">
        <v>185251</v>
      </c>
      <c r="D32" s="137">
        <v>166501</v>
      </c>
      <c r="E32" s="137">
        <v>309240</v>
      </c>
      <c r="F32" s="138">
        <v>85.72861424255711</v>
      </c>
      <c r="G32" s="139">
        <v>292653</v>
      </c>
      <c r="H32" s="139">
        <v>262750</v>
      </c>
      <c r="I32" s="139">
        <v>520530</v>
      </c>
      <c r="J32" s="140">
        <v>98.10846812559465</v>
      </c>
    </row>
    <row r="33" spans="1:10" ht="15">
      <c r="A33" s="210"/>
      <c r="B33" s="135" t="s">
        <v>129</v>
      </c>
      <c r="C33" s="136">
        <v>100000</v>
      </c>
      <c r="D33" s="137">
        <v>50000</v>
      </c>
      <c r="E33" s="137">
        <v>0</v>
      </c>
      <c r="F33" s="138">
        <v>-100</v>
      </c>
      <c r="G33" s="139">
        <v>165550</v>
      </c>
      <c r="H33" s="139">
        <v>82771</v>
      </c>
      <c r="I33" s="139">
        <v>0</v>
      </c>
      <c r="J33" s="140">
        <v>-100</v>
      </c>
    </row>
    <row r="34" spans="1:10" ht="15">
      <c r="A34" s="210"/>
      <c r="B34" s="135" t="s">
        <v>188</v>
      </c>
      <c r="C34" s="136">
        <v>95645</v>
      </c>
      <c r="D34" s="137">
        <v>40908</v>
      </c>
      <c r="E34" s="137">
        <v>1272491</v>
      </c>
      <c r="F34" s="138">
        <v>3010.616505329031</v>
      </c>
      <c r="G34" s="139">
        <v>156427</v>
      </c>
      <c r="H34" s="139">
        <v>68594</v>
      </c>
      <c r="I34" s="139">
        <v>1947502</v>
      </c>
      <c r="J34" s="140">
        <v>2739.1725223780504</v>
      </c>
    </row>
    <row r="35" spans="1:10" ht="15">
      <c r="A35" s="210"/>
      <c r="B35" s="135" t="s">
        <v>108</v>
      </c>
      <c r="C35" s="136">
        <v>22226</v>
      </c>
      <c r="D35" s="137">
        <v>0</v>
      </c>
      <c r="E35" s="137">
        <v>0</v>
      </c>
      <c r="F35" s="138" t="s">
        <v>103</v>
      </c>
      <c r="G35" s="139">
        <v>37230</v>
      </c>
      <c r="H35" s="139">
        <v>0</v>
      </c>
      <c r="I35" s="139">
        <v>0</v>
      </c>
      <c r="J35" s="140" t="s">
        <v>103</v>
      </c>
    </row>
    <row r="36" spans="1:10" ht="15">
      <c r="A36" s="210"/>
      <c r="B36" s="135" t="s">
        <v>131</v>
      </c>
      <c r="C36" s="136">
        <v>2010</v>
      </c>
      <c r="D36" s="137">
        <v>0</v>
      </c>
      <c r="E36" s="137">
        <v>0</v>
      </c>
      <c r="F36" s="138" t="s">
        <v>103</v>
      </c>
      <c r="G36" s="139">
        <v>4429</v>
      </c>
      <c r="H36" s="139">
        <v>0</v>
      </c>
      <c r="I36" s="139">
        <v>0</v>
      </c>
      <c r="J36" s="140" t="s">
        <v>103</v>
      </c>
    </row>
    <row r="37" spans="1:10" ht="15">
      <c r="A37" s="210"/>
      <c r="B37" s="135" t="s">
        <v>132</v>
      </c>
      <c r="C37" s="136">
        <v>400</v>
      </c>
      <c r="D37" s="137">
        <v>100</v>
      </c>
      <c r="E37" s="137">
        <v>0</v>
      </c>
      <c r="F37" s="138">
        <v>-100</v>
      </c>
      <c r="G37" s="139">
        <v>807</v>
      </c>
      <c r="H37" s="139">
        <v>220</v>
      </c>
      <c r="I37" s="139">
        <v>0</v>
      </c>
      <c r="J37" s="140">
        <v>-100</v>
      </c>
    </row>
    <row r="38" spans="1:10" ht="15">
      <c r="A38" s="210"/>
      <c r="B38" s="135" t="s">
        <v>99</v>
      </c>
      <c r="C38" s="136">
        <v>5</v>
      </c>
      <c r="D38" s="137">
        <v>5</v>
      </c>
      <c r="E38" s="137">
        <v>0</v>
      </c>
      <c r="F38" s="138">
        <v>-100</v>
      </c>
      <c r="G38" s="139">
        <v>81</v>
      </c>
      <c r="H38" s="139">
        <v>81</v>
      </c>
      <c r="I38" s="139">
        <v>0</v>
      </c>
      <c r="J38" s="140">
        <v>-100</v>
      </c>
    </row>
    <row r="39" spans="1:10" ht="15">
      <c r="A39" s="210"/>
      <c r="B39" s="135" t="s">
        <v>133</v>
      </c>
      <c r="C39" s="136">
        <v>0</v>
      </c>
      <c r="D39" s="137">
        <v>0</v>
      </c>
      <c r="E39" s="137">
        <v>20000</v>
      </c>
      <c r="F39" s="138" t="s">
        <v>103</v>
      </c>
      <c r="G39" s="139">
        <v>63</v>
      </c>
      <c r="H39" s="139">
        <v>63</v>
      </c>
      <c r="I39" s="139">
        <v>46922</v>
      </c>
      <c r="J39" s="140">
        <v>74379.36507936509</v>
      </c>
    </row>
    <row r="40" spans="1:10" ht="15" customHeight="1">
      <c r="A40" s="210"/>
      <c r="B40" s="135" t="s">
        <v>134</v>
      </c>
      <c r="C40" s="136">
        <v>1</v>
      </c>
      <c r="D40" s="137">
        <v>0</v>
      </c>
      <c r="E40" s="137">
        <v>303641</v>
      </c>
      <c r="F40" s="138" t="s">
        <v>103</v>
      </c>
      <c r="G40" s="139">
        <v>30</v>
      </c>
      <c r="H40" s="139">
        <v>0</v>
      </c>
      <c r="I40" s="139">
        <v>435061</v>
      </c>
      <c r="J40" s="140" t="s">
        <v>103</v>
      </c>
    </row>
    <row r="41" spans="1:10" ht="15">
      <c r="A41" s="210"/>
      <c r="B41" s="135" t="s">
        <v>186</v>
      </c>
      <c r="C41" s="136">
        <v>0</v>
      </c>
      <c r="D41" s="137">
        <v>0</v>
      </c>
      <c r="E41" s="137">
        <v>18768</v>
      </c>
      <c r="F41" s="138" t="s">
        <v>103</v>
      </c>
      <c r="G41" s="139">
        <v>0</v>
      </c>
      <c r="H41" s="139">
        <v>0</v>
      </c>
      <c r="I41" s="139">
        <v>81303</v>
      </c>
      <c r="J41" s="140" t="s">
        <v>103</v>
      </c>
    </row>
    <row r="42" spans="1:10" ht="15">
      <c r="A42" s="211"/>
      <c r="B42" s="135" t="s">
        <v>136</v>
      </c>
      <c r="C42" s="136">
        <v>0</v>
      </c>
      <c r="D42" s="137">
        <v>0</v>
      </c>
      <c r="E42" s="137">
        <v>6177</v>
      </c>
      <c r="F42" s="138" t="s">
        <v>103</v>
      </c>
      <c r="G42" s="139">
        <v>0</v>
      </c>
      <c r="H42" s="139">
        <v>0</v>
      </c>
      <c r="I42" s="139">
        <v>8675</v>
      </c>
      <c r="J42" s="140" t="s">
        <v>103</v>
      </c>
    </row>
    <row r="43" spans="1:10" ht="15">
      <c r="A43" s="141" t="s">
        <v>163</v>
      </c>
      <c r="B43" s="142"/>
      <c r="C43" s="143">
        <v>2998875</v>
      </c>
      <c r="D43" s="144">
        <v>1976114</v>
      </c>
      <c r="E43" s="144">
        <v>4212955</v>
      </c>
      <c r="F43" s="145">
        <v>113.19392504683434</v>
      </c>
      <c r="G43" s="144">
        <v>5269713</v>
      </c>
      <c r="H43" s="144">
        <v>3416810</v>
      </c>
      <c r="I43" s="144">
        <v>7025646</v>
      </c>
      <c r="J43" s="146">
        <v>105.62003740330894</v>
      </c>
    </row>
    <row r="44" spans="1:10" ht="15">
      <c r="A44" s="209" t="s">
        <v>107</v>
      </c>
      <c r="B44" s="129" t="s">
        <v>127</v>
      </c>
      <c r="C44" s="147">
        <v>293524</v>
      </c>
      <c r="D44" s="133">
        <v>194500</v>
      </c>
      <c r="E44" s="133">
        <v>278980</v>
      </c>
      <c r="F44" s="148">
        <v>43.43444730077122</v>
      </c>
      <c r="G44" s="133">
        <v>352305</v>
      </c>
      <c r="H44" s="133">
        <v>232704</v>
      </c>
      <c r="I44" s="133">
        <v>212951</v>
      </c>
      <c r="J44" s="134">
        <v>-8.488466034103414</v>
      </c>
    </row>
    <row r="45" spans="1:10" ht="15">
      <c r="A45" s="210"/>
      <c r="B45" s="135" t="s">
        <v>136</v>
      </c>
      <c r="C45" s="136">
        <v>231000</v>
      </c>
      <c r="D45" s="137">
        <v>210000</v>
      </c>
      <c r="E45" s="137">
        <v>271000</v>
      </c>
      <c r="F45" s="138">
        <v>29.047619047619055</v>
      </c>
      <c r="G45" s="139">
        <v>267659</v>
      </c>
      <c r="H45" s="139">
        <v>247854</v>
      </c>
      <c r="I45" s="139">
        <v>245855</v>
      </c>
      <c r="J45" s="140">
        <v>-0.8065231951068008</v>
      </c>
    </row>
    <row r="46" spans="1:10" ht="15">
      <c r="A46" s="210"/>
      <c r="B46" s="135" t="s">
        <v>188</v>
      </c>
      <c r="C46" s="136">
        <v>220001</v>
      </c>
      <c r="D46" s="137">
        <v>200001</v>
      </c>
      <c r="E46" s="137">
        <v>122525</v>
      </c>
      <c r="F46" s="138">
        <v>-38.737806310968445</v>
      </c>
      <c r="G46" s="139">
        <v>242264</v>
      </c>
      <c r="H46" s="139">
        <v>219264</v>
      </c>
      <c r="I46" s="139">
        <v>110449</v>
      </c>
      <c r="J46" s="140">
        <v>-49.627389813193226</v>
      </c>
    </row>
    <row r="47" spans="1:10" ht="15">
      <c r="A47" s="210"/>
      <c r="B47" s="135" t="s">
        <v>134</v>
      </c>
      <c r="C47" s="136">
        <v>126000</v>
      </c>
      <c r="D47" s="137">
        <v>0</v>
      </c>
      <c r="E47" s="137">
        <v>147000</v>
      </c>
      <c r="F47" s="138" t="s">
        <v>103</v>
      </c>
      <c r="G47" s="139">
        <v>146858</v>
      </c>
      <c r="H47" s="139">
        <v>0</v>
      </c>
      <c r="I47" s="139">
        <v>117134</v>
      </c>
      <c r="J47" s="140" t="s">
        <v>103</v>
      </c>
    </row>
    <row r="48" spans="1:10" ht="15">
      <c r="A48" s="210"/>
      <c r="B48" s="135" t="s">
        <v>135</v>
      </c>
      <c r="C48" s="136">
        <v>82000</v>
      </c>
      <c r="D48" s="137">
        <v>61000</v>
      </c>
      <c r="E48" s="137">
        <v>59500</v>
      </c>
      <c r="F48" s="138">
        <v>-2.4590163934426257</v>
      </c>
      <c r="G48" s="139">
        <v>79494</v>
      </c>
      <c r="H48" s="139">
        <v>60174</v>
      </c>
      <c r="I48" s="139">
        <v>85540</v>
      </c>
      <c r="J48" s="140">
        <v>42.15441885199589</v>
      </c>
    </row>
    <row r="49" spans="1:10" ht="15">
      <c r="A49" s="210"/>
      <c r="B49" s="135" t="s">
        <v>98</v>
      </c>
      <c r="C49" s="136">
        <v>3000</v>
      </c>
      <c r="D49" s="137">
        <v>0</v>
      </c>
      <c r="E49" s="137">
        <v>0</v>
      </c>
      <c r="F49" s="138" t="s">
        <v>103</v>
      </c>
      <c r="G49" s="139">
        <v>3425</v>
      </c>
      <c r="H49" s="139">
        <v>0</v>
      </c>
      <c r="I49" s="139">
        <v>0</v>
      </c>
      <c r="J49" s="140" t="s">
        <v>103</v>
      </c>
    </row>
    <row r="50" spans="1:10" ht="15">
      <c r="A50" s="210"/>
      <c r="B50" s="135" t="s">
        <v>137</v>
      </c>
      <c r="C50" s="136">
        <v>125</v>
      </c>
      <c r="D50" s="137">
        <v>125</v>
      </c>
      <c r="E50" s="137">
        <v>0</v>
      </c>
      <c r="F50" s="138">
        <v>-100</v>
      </c>
      <c r="G50" s="139">
        <v>237</v>
      </c>
      <c r="H50" s="139">
        <v>237</v>
      </c>
      <c r="I50" s="139">
        <v>0</v>
      </c>
      <c r="J50" s="140">
        <v>-100</v>
      </c>
    </row>
    <row r="51" spans="1:10" ht="15">
      <c r="A51" s="210"/>
      <c r="B51" s="135" t="s">
        <v>187</v>
      </c>
      <c r="C51" s="136">
        <v>1</v>
      </c>
      <c r="D51" s="137">
        <v>1</v>
      </c>
      <c r="E51" s="137">
        <v>0</v>
      </c>
      <c r="F51" s="138">
        <v>-100</v>
      </c>
      <c r="G51" s="139">
        <v>151</v>
      </c>
      <c r="H51" s="139">
        <v>151</v>
      </c>
      <c r="I51" s="139">
        <v>68</v>
      </c>
      <c r="J51" s="140">
        <v>-54.96688741721854</v>
      </c>
    </row>
    <row r="52" spans="1:10" ht="15">
      <c r="A52" s="210"/>
      <c r="B52" s="135" t="s">
        <v>126</v>
      </c>
      <c r="C52" s="136">
        <v>60</v>
      </c>
      <c r="D52" s="137">
        <v>60</v>
      </c>
      <c r="E52" s="137">
        <v>1134</v>
      </c>
      <c r="F52" s="138">
        <v>1789.9999999999998</v>
      </c>
      <c r="G52" s="139">
        <v>139</v>
      </c>
      <c r="H52" s="139">
        <v>139</v>
      </c>
      <c r="I52" s="139">
        <v>3516</v>
      </c>
      <c r="J52" s="140">
        <v>2429.4964028776976</v>
      </c>
    </row>
    <row r="53" spans="1:10" ht="15">
      <c r="A53" s="211"/>
      <c r="B53" s="135" t="s">
        <v>157</v>
      </c>
      <c r="C53" s="136">
        <v>0</v>
      </c>
      <c r="D53" s="137">
        <v>0</v>
      </c>
      <c r="E53" s="137">
        <v>59750</v>
      </c>
      <c r="F53" s="138" t="s">
        <v>103</v>
      </c>
      <c r="G53" s="139">
        <v>0</v>
      </c>
      <c r="H53" s="139">
        <v>0</v>
      </c>
      <c r="I53" s="139">
        <v>63139</v>
      </c>
      <c r="J53" s="140" t="s">
        <v>103</v>
      </c>
    </row>
    <row r="54" spans="1:10" ht="15">
      <c r="A54" s="141" t="s">
        <v>164</v>
      </c>
      <c r="B54" s="142"/>
      <c r="C54" s="143">
        <v>955711</v>
      </c>
      <c r="D54" s="144">
        <v>665687</v>
      </c>
      <c r="E54" s="144">
        <v>939889</v>
      </c>
      <c r="F54" s="145">
        <v>41.19082992457417</v>
      </c>
      <c r="G54" s="144">
        <v>1092532</v>
      </c>
      <c r="H54" s="144">
        <v>760523</v>
      </c>
      <c r="I54" s="144">
        <v>838652</v>
      </c>
      <c r="J54" s="146">
        <v>10.273062090166896</v>
      </c>
    </row>
    <row r="55" spans="1:10" ht="15">
      <c r="A55" s="209" t="s">
        <v>109</v>
      </c>
      <c r="B55" s="129" t="s">
        <v>133</v>
      </c>
      <c r="C55" s="147">
        <v>20134</v>
      </c>
      <c r="D55" s="133">
        <v>134</v>
      </c>
      <c r="E55" s="133">
        <v>40</v>
      </c>
      <c r="F55" s="148">
        <v>-70.1492537313433</v>
      </c>
      <c r="G55" s="133">
        <v>49388</v>
      </c>
      <c r="H55" s="133">
        <v>2568</v>
      </c>
      <c r="I55" s="133">
        <v>40</v>
      </c>
      <c r="J55" s="134">
        <v>-98.4423676012461</v>
      </c>
    </row>
    <row r="56" spans="1:10" ht="15">
      <c r="A56" s="210"/>
      <c r="B56" s="135" t="s">
        <v>134</v>
      </c>
      <c r="C56" s="136">
        <v>21000</v>
      </c>
      <c r="D56" s="137">
        <v>0</v>
      </c>
      <c r="E56" s="137">
        <v>21000</v>
      </c>
      <c r="F56" s="138" t="s">
        <v>103</v>
      </c>
      <c r="G56" s="139">
        <v>26332</v>
      </c>
      <c r="H56" s="139">
        <v>0</v>
      </c>
      <c r="I56" s="139">
        <v>18959</v>
      </c>
      <c r="J56" s="140" t="s">
        <v>103</v>
      </c>
    </row>
    <row r="57" spans="1:10" ht="15">
      <c r="A57" s="210"/>
      <c r="B57" s="135" t="s">
        <v>98</v>
      </c>
      <c r="C57" s="136">
        <v>150</v>
      </c>
      <c r="D57" s="137">
        <v>0</v>
      </c>
      <c r="E57" s="137">
        <v>900</v>
      </c>
      <c r="F57" s="138" t="s">
        <v>103</v>
      </c>
      <c r="G57" s="139">
        <v>781</v>
      </c>
      <c r="H57" s="139">
        <v>0</v>
      </c>
      <c r="I57" s="139">
        <v>4759</v>
      </c>
      <c r="J57" s="140" t="s">
        <v>103</v>
      </c>
    </row>
    <row r="58" spans="1:10" ht="15">
      <c r="A58" s="210"/>
      <c r="B58" s="135" t="s">
        <v>132</v>
      </c>
      <c r="C58" s="136">
        <v>280</v>
      </c>
      <c r="D58" s="137">
        <v>0</v>
      </c>
      <c r="E58" s="137">
        <v>0</v>
      </c>
      <c r="F58" s="138" t="s">
        <v>103</v>
      </c>
      <c r="G58" s="139">
        <v>635</v>
      </c>
      <c r="H58" s="139">
        <v>0</v>
      </c>
      <c r="I58" s="139">
        <v>0</v>
      </c>
      <c r="J58" s="140" t="s">
        <v>103</v>
      </c>
    </row>
    <row r="59" spans="1:10" ht="15">
      <c r="A59" s="210"/>
      <c r="B59" s="135" t="s">
        <v>137</v>
      </c>
      <c r="C59" s="136">
        <v>78</v>
      </c>
      <c r="D59" s="137">
        <v>78</v>
      </c>
      <c r="E59" s="137">
        <v>200</v>
      </c>
      <c r="F59" s="138">
        <v>156.41025641025644</v>
      </c>
      <c r="G59" s="139">
        <v>142</v>
      </c>
      <c r="H59" s="139">
        <v>142</v>
      </c>
      <c r="I59" s="139">
        <v>393</v>
      </c>
      <c r="J59" s="140">
        <v>176.7605633802817</v>
      </c>
    </row>
    <row r="60" spans="1:10" ht="15">
      <c r="A60" s="210"/>
      <c r="B60" s="135" t="s">
        <v>128</v>
      </c>
      <c r="C60" s="136">
        <v>0</v>
      </c>
      <c r="D60" s="137">
        <v>0</v>
      </c>
      <c r="E60" s="137">
        <v>64800</v>
      </c>
      <c r="F60" s="138" t="s">
        <v>103</v>
      </c>
      <c r="G60" s="139">
        <v>0</v>
      </c>
      <c r="H60" s="139">
        <v>0</v>
      </c>
      <c r="I60" s="139">
        <v>103356</v>
      </c>
      <c r="J60" s="140" t="s">
        <v>103</v>
      </c>
    </row>
    <row r="61" spans="1:10" ht="15">
      <c r="A61" s="210"/>
      <c r="B61" s="135" t="s">
        <v>126</v>
      </c>
      <c r="C61" s="136">
        <v>0</v>
      </c>
      <c r="D61" s="137">
        <v>0</v>
      </c>
      <c r="E61" s="137">
        <v>12746</v>
      </c>
      <c r="F61" s="138" t="s">
        <v>103</v>
      </c>
      <c r="G61" s="139">
        <v>0</v>
      </c>
      <c r="H61" s="139">
        <v>0</v>
      </c>
      <c r="I61" s="139">
        <v>82038</v>
      </c>
      <c r="J61" s="140" t="s">
        <v>103</v>
      </c>
    </row>
    <row r="62" spans="1:10" ht="15">
      <c r="A62" s="211"/>
      <c r="B62" s="135" t="s">
        <v>131</v>
      </c>
      <c r="C62" s="136">
        <v>0</v>
      </c>
      <c r="D62" s="137">
        <v>0</v>
      </c>
      <c r="E62" s="137">
        <v>1</v>
      </c>
      <c r="F62" s="138" t="s">
        <v>103</v>
      </c>
      <c r="G62" s="139">
        <v>0</v>
      </c>
      <c r="H62" s="139">
        <v>0</v>
      </c>
      <c r="I62" s="139">
        <v>46</v>
      </c>
      <c r="J62" s="140" t="s">
        <v>103</v>
      </c>
    </row>
    <row r="63" spans="1:10" ht="15">
      <c r="A63" s="141" t="s">
        <v>165</v>
      </c>
      <c r="B63" s="142"/>
      <c r="C63" s="143">
        <v>41642</v>
      </c>
      <c r="D63" s="144">
        <v>212</v>
      </c>
      <c r="E63" s="144">
        <v>99687</v>
      </c>
      <c r="F63" s="145">
        <v>46922.16981132075</v>
      </c>
      <c r="G63" s="144">
        <v>77278</v>
      </c>
      <c r="H63" s="144">
        <v>2710</v>
      </c>
      <c r="I63" s="144">
        <v>209591</v>
      </c>
      <c r="J63" s="146">
        <v>7633.985239852399</v>
      </c>
    </row>
    <row r="64" spans="1:10" ht="15">
      <c r="A64" s="209" t="s">
        <v>114</v>
      </c>
      <c r="B64" s="129" t="s">
        <v>133</v>
      </c>
      <c r="C64" s="147">
        <v>22260</v>
      </c>
      <c r="D64" s="133">
        <v>22260</v>
      </c>
      <c r="E64" s="133">
        <v>0</v>
      </c>
      <c r="F64" s="148">
        <v>-100</v>
      </c>
      <c r="G64" s="133">
        <v>23941</v>
      </c>
      <c r="H64" s="133">
        <v>23941</v>
      </c>
      <c r="I64" s="133">
        <v>0</v>
      </c>
      <c r="J64" s="134">
        <v>-100</v>
      </c>
    </row>
    <row r="65" spans="1:10" ht="15">
      <c r="A65" s="210"/>
      <c r="B65" s="135" t="s">
        <v>99</v>
      </c>
      <c r="C65" s="136">
        <v>16634</v>
      </c>
      <c r="D65" s="137">
        <v>16634</v>
      </c>
      <c r="E65" s="137">
        <v>60207</v>
      </c>
      <c r="F65" s="138">
        <v>261.9514247925935</v>
      </c>
      <c r="G65" s="139">
        <v>18504</v>
      </c>
      <c r="H65" s="139">
        <v>18504</v>
      </c>
      <c r="I65" s="139">
        <v>22230</v>
      </c>
      <c r="J65" s="140">
        <v>20.13618677042801</v>
      </c>
    </row>
    <row r="66" spans="1:10" ht="15">
      <c r="A66" s="211"/>
      <c r="B66" s="135" t="s">
        <v>128</v>
      </c>
      <c r="C66" s="136">
        <v>0</v>
      </c>
      <c r="D66" s="137">
        <v>0</v>
      </c>
      <c r="E66" s="137">
        <v>42183</v>
      </c>
      <c r="F66" s="138" t="s">
        <v>103</v>
      </c>
      <c r="G66" s="139">
        <v>0</v>
      </c>
      <c r="H66" s="139">
        <v>0</v>
      </c>
      <c r="I66" s="139">
        <v>30786</v>
      </c>
      <c r="J66" s="140" t="s">
        <v>103</v>
      </c>
    </row>
    <row r="67" spans="1:10" ht="15">
      <c r="A67" s="141" t="s">
        <v>166</v>
      </c>
      <c r="B67" s="142"/>
      <c r="C67" s="143">
        <v>38894</v>
      </c>
      <c r="D67" s="144">
        <v>38894</v>
      </c>
      <c r="E67" s="144">
        <v>102390</v>
      </c>
      <c r="F67" s="145">
        <v>163.2539723350645</v>
      </c>
      <c r="G67" s="144">
        <v>42445</v>
      </c>
      <c r="H67" s="144">
        <v>42445</v>
      </c>
      <c r="I67" s="144">
        <v>53016</v>
      </c>
      <c r="J67" s="146">
        <v>24.905171398280125</v>
      </c>
    </row>
    <row r="68" spans="1:10" ht="15">
      <c r="A68" s="209" t="s">
        <v>111</v>
      </c>
      <c r="B68" s="129" t="s">
        <v>101</v>
      </c>
      <c r="C68" s="147">
        <v>1667010</v>
      </c>
      <c r="D68" s="133">
        <v>831010</v>
      </c>
      <c r="E68" s="133">
        <v>571200</v>
      </c>
      <c r="F68" s="148">
        <v>-31.264365049758723</v>
      </c>
      <c r="G68" s="133">
        <v>317610</v>
      </c>
      <c r="H68" s="133">
        <v>134821</v>
      </c>
      <c r="I68" s="133">
        <v>91440</v>
      </c>
      <c r="J68" s="134">
        <v>-32.17673804526001</v>
      </c>
    </row>
    <row r="69" spans="1:10" ht="15">
      <c r="A69" s="210"/>
      <c r="B69" s="135" t="s">
        <v>99</v>
      </c>
      <c r="C69" s="136">
        <v>3</v>
      </c>
      <c r="D69" s="137">
        <v>0</v>
      </c>
      <c r="E69" s="137">
        <v>0</v>
      </c>
      <c r="F69" s="138" t="s">
        <v>103</v>
      </c>
      <c r="G69" s="139">
        <v>184</v>
      </c>
      <c r="H69" s="139">
        <v>0</v>
      </c>
      <c r="I69" s="139">
        <v>0</v>
      </c>
      <c r="J69" s="140" t="s">
        <v>103</v>
      </c>
    </row>
    <row r="70" spans="1:10" ht="15">
      <c r="A70" s="210"/>
      <c r="B70" s="135" t="s">
        <v>126</v>
      </c>
      <c r="C70" s="136">
        <v>0</v>
      </c>
      <c r="D70" s="137">
        <v>0</v>
      </c>
      <c r="E70" s="137">
        <v>10</v>
      </c>
      <c r="F70" s="138" t="s">
        <v>103</v>
      </c>
      <c r="G70" s="139">
        <v>0</v>
      </c>
      <c r="H70" s="139">
        <v>0</v>
      </c>
      <c r="I70" s="139">
        <v>20</v>
      </c>
      <c r="J70" s="140" t="s">
        <v>103</v>
      </c>
    </row>
    <row r="71" spans="1:10" ht="15">
      <c r="A71" s="211"/>
      <c r="B71" s="135" t="s">
        <v>128</v>
      </c>
      <c r="C71" s="136">
        <v>0</v>
      </c>
      <c r="D71" s="137">
        <v>0</v>
      </c>
      <c r="E71" s="137">
        <v>25040</v>
      </c>
      <c r="F71" s="138" t="s">
        <v>103</v>
      </c>
      <c r="G71" s="139">
        <v>0</v>
      </c>
      <c r="H71" s="139">
        <v>0</v>
      </c>
      <c r="I71" s="139">
        <v>18128</v>
      </c>
      <c r="J71" s="140" t="s">
        <v>103</v>
      </c>
    </row>
    <row r="72" spans="1:10" ht="15">
      <c r="A72" s="141" t="s">
        <v>167</v>
      </c>
      <c r="B72" s="142"/>
      <c r="C72" s="143">
        <v>1667013</v>
      </c>
      <c r="D72" s="144">
        <v>831010</v>
      </c>
      <c r="E72" s="144">
        <v>596250</v>
      </c>
      <c r="F72" s="145">
        <v>-28.24996089096401</v>
      </c>
      <c r="G72" s="144">
        <v>317794</v>
      </c>
      <c r="H72" s="144">
        <v>134821</v>
      </c>
      <c r="I72" s="144">
        <v>109588</v>
      </c>
      <c r="J72" s="146">
        <v>-18.7159270440065</v>
      </c>
    </row>
    <row r="73" spans="1:10" ht="15">
      <c r="A73" s="230" t="s">
        <v>112</v>
      </c>
      <c r="B73" s="113" t="s">
        <v>126</v>
      </c>
      <c r="C73" s="124">
        <v>658</v>
      </c>
      <c r="D73" s="114">
        <v>0</v>
      </c>
      <c r="E73" s="114">
        <v>0</v>
      </c>
      <c r="F73" s="125" t="s">
        <v>103</v>
      </c>
      <c r="G73" s="114">
        <v>79028</v>
      </c>
      <c r="H73" s="114">
        <v>0</v>
      </c>
      <c r="I73" s="114">
        <v>0</v>
      </c>
      <c r="J73" s="125" t="s">
        <v>103</v>
      </c>
    </row>
    <row r="74" spans="1:10" ht="15">
      <c r="A74" s="231"/>
      <c r="B74" s="115" t="s">
        <v>101</v>
      </c>
      <c r="C74" s="116">
        <v>0</v>
      </c>
      <c r="D74" s="117">
        <v>0</v>
      </c>
      <c r="E74" s="117">
        <v>32</v>
      </c>
      <c r="F74" s="118" t="s">
        <v>103</v>
      </c>
      <c r="G74" s="117">
        <v>0</v>
      </c>
      <c r="H74" s="117">
        <v>0</v>
      </c>
      <c r="I74" s="117">
        <v>536</v>
      </c>
      <c r="J74" s="118" t="s">
        <v>103</v>
      </c>
    </row>
    <row r="75" spans="1:10" ht="15">
      <c r="A75" s="119" t="s">
        <v>168</v>
      </c>
      <c r="B75" s="120"/>
      <c r="C75" s="121">
        <v>658</v>
      </c>
      <c r="D75" s="122">
        <v>0</v>
      </c>
      <c r="E75" s="122">
        <v>32</v>
      </c>
      <c r="F75" s="123" t="s">
        <v>103</v>
      </c>
      <c r="G75" s="122">
        <v>79028</v>
      </c>
      <c r="H75" s="122">
        <v>0</v>
      </c>
      <c r="I75" s="122">
        <v>536</v>
      </c>
      <c r="J75" s="123" t="s">
        <v>103</v>
      </c>
    </row>
    <row r="76" spans="1:10" ht="15">
      <c r="A76" s="232" t="s">
        <v>158</v>
      </c>
      <c r="B76" s="156" t="s">
        <v>101</v>
      </c>
      <c r="C76" s="124">
        <v>344</v>
      </c>
      <c r="D76" s="114">
        <v>0</v>
      </c>
      <c r="E76" s="114">
        <v>154</v>
      </c>
      <c r="F76" s="125" t="s">
        <v>103</v>
      </c>
      <c r="G76" s="114">
        <v>6639</v>
      </c>
      <c r="H76" s="114">
        <v>0</v>
      </c>
      <c r="I76" s="114">
        <v>3897</v>
      </c>
      <c r="J76" s="125" t="s">
        <v>103</v>
      </c>
    </row>
    <row r="77" spans="1:10" ht="15">
      <c r="A77" s="233"/>
      <c r="B77" s="157" t="s">
        <v>188</v>
      </c>
      <c r="C77" s="116">
        <v>0</v>
      </c>
      <c r="D77" s="117">
        <v>0</v>
      </c>
      <c r="E77" s="117">
        <v>75</v>
      </c>
      <c r="F77" s="118" t="s">
        <v>103</v>
      </c>
      <c r="G77" s="117">
        <v>0</v>
      </c>
      <c r="H77" s="117">
        <v>0</v>
      </c>
      <c r="I77" s="117">
        <v>733</v>
      </c>
      <c r="J77" s="118" t="s">
        <v>103</v>
      </c>
    </row>
    <row r="78" spans="1:10" ht="15">
      <c r="A78" s="234"/>
      <c r="B78" s="157" t="s">
        <v>127</v>
      </c>
      <c r="C78" s="116">
        <v>0</v>
      </c>
      <c r="D78" s="117">
        <v>0</v>
      </c>
      <c r="E78" s="117">
        <v>1</v>
      </c>
      <c r="F78" s="158" t="s">
        <v>103</v>
      </c>
      <c r="G78" s="117">
        <v>0</v>
      </c>
      <c r="H78" s="117">
        <v>0</v>
      </c>
      <c r="I78" s="117">
        <v>317</v>
      </c>
      <c r="J78" s="118" t="s">
        <v>103</v>
      </c>
    </row>
    <row r="79" spans="1:10" ht="15">
      <c r="A79" s="126" t="s">
        <v>170</v>
      </c>
      <c r="B79" s="119"/>
      <c r="C79" s="121">
        <v>344</v>
      </c>
      <c r="D79" s="122">
        <v>0</v>
      </c>
      <c r="E79" s="122">
        <f>SUM(E76:E78)</f>
        <v>230</v>
      </c>
      <c r="F79" s="123" t="s">
        <v>103</v>
      </c>
      <c r="G79" s="122">
        <v>6639</v>
      </c>
      <c r="H79" s="122">
        <v>0</v>
      </c>
      <c r="I79" s="122">
        <f>SUM(I76:I78)</f>
        <v>4947</v>
      </c>
      <c r="J79" s="123" t="s">
        <v>103</v>
      </c>
    </row>
    <row r="80" spans="1:10" ht="15">
      <c r="A80" s="149" t="s">
        <v>123</v>
      </c>
      <c r="B80" s="150"/>
      <c r="C80" s="151">
        <v>43315994</v>
      </c>
      <c r="D80" s="152">
        <v>30295114</v>
      </c>
      <c r="E80" s="152">
        <v>44086541</v>
      </c>
      <c r="F80" s="153">
        <v>45.52359829377106</v>
      </c>
      <c r="G80" s="154">
        <v>52086347</v>
      </c>
      <c r="H80" s="154">
        <v>36850357</v>
      </c>
      <c r="I80" s="154">
        <v>50169119</v>
      </c>
      <c r="J80" s="155">
        <v>36.14283031233592</v>
      </c>
    </row>
    <row r="81" spans="1:10" ht="15">
      <c r="A81" s="218" t="s">
        <v>124</v>
      </c>
      <c r="B81" s="219"/>
      <c r="C81" s="219"/>
      <c r="D81" s="219"/>
      <c r="E81" s="219"/>
      <c r="F81" s="219"/>
      <c r="G81" s="219"/>
      <c r="H81" s="219"/>
      <c r="I81" s="219"/>
      <c r="J81" s="220"/>
    </row>
    <row r="95" ht="15" customHeight="1"/>
    <row r="106" ht="15" customHeight="1"/>
    <row r="112" ht="15" customHeight="1"/>
  </sheetData>
  <sheetProtection/>
  <mergeCells count="15">
    <mergeCell ref="A68:A71"/>
    <mergeCell ref="A81:J81"/>
    <mergeCell ref="A73:A74"/>
    <mergeCell ref="A76:A78"/>
    <mergeCell ref="A4:A12"/>
    <mergeCell ref="A14:A27"/>
    <mergeCell ref="A29:A42"/>
    <mergeCell ref="A44:A53"/>
    <mergeCell ref="A55:A62"/>
    <mergeCell ref="A1:J1"/>
    <mergeCell ref="A2:A3"/>
    <mergeCell ref="B2:B3"/>
    <mergeCell ref="C2:F2"/>
    <mergeCell ref="G2:J2"/>
    <mergeCell ref="A64:A66"/>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56" r:id="rId1"/>
  <headerFooter>
    <oddFooter>&amp;C&amp;"Arial,Normal"&amp;10 15</oddFooter>
  </headerFooter>
  <ignoredErrors>
    <ignoredError sqref="C3 G3" numberStoredAsText="1"/>
  </ignoredErrors>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167"/>
      <c r="C1" s="167"/>
    </row>
    <row r="5" spans="2:8" ht="15">
      <c r="B5" s="1"/>
      <c r="C5" s="1"/>
      <c r="D5" s="5"/>
      <c r="E5" s="102" t="s">
        <v>159</v>
      </c>
      <c r="F5" s="5"/>
      <c r="G5" s="1"/>
      <c r="H5" s="1"/>
    </row>
    <row r="6" spans="2:8" ht="15">
      <c r="B6" s="1"/>
      <c r="C6" s="1"/>
      <c r="D6" s="177" t="s">
        <v>182</v>
      </c>
      <c r="E6" s="178"/>
      <c r="F6" s="178"/>
      <c r="G6" s="1"/>
      <c r="H6" s="1"/>
    </row>
    <row r="7" spans="2:9" ht="15">
      <c r="B7" s="1"/>
      <c r="C7" s="1"/>
      <c r="D7" s="5"/>
      <c r="E7" s="5"/>
      <c r="F7" s="5"/>
      <c r="G7" s="1"/>
      <c r="H7" s="1"/>
      <c r="I7" s="4"/>
    </row>
    <row r="8" spans="2:8" ht="15">
      <c r="B8" s="1"/>
      <c r="C8" s="1"/>
      <c r="D8" s="5"/>
      <c r="E8" s="5"/>
      <c r="F8" s="5"/>
      <c r="G8" s="1"/>
      <c r="H8" s="1"/>
    </row>
    <row r="9" spans="2:8" ht="15">
      <c r="B9" s="1"/>
      <c r="C9" s="182" t="s">
        <v>76</v>
      </c>
      <c r="D9" s="182"/>
      <c r="E9" s="182"/>
      <c r="F9" s="182"/>
      <c r="G9" s="182"/>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80" t="s">
        <v>171</v>
      </c>
      <c r="D16" s="180"/>
      <c r="E16" s="180"/>
      <c r="F16" s="180"/>
      <c r="G16" s="180"/>
      <c r="H16" s="5"/>
    </row>
    <row r="17" spans="2:8" ht="15">
      <c r="B17" s="1"/>
      <c r="C17" s="180" t="s">
        <v>0</v>
      </c>
      <c r="D17" s="180"/>
      <c r="E17" s="180"/>
      <c r="F17" s="180"/>
      <c r="G17" s="180"/>
      <c r="H17" s="1"/>
    </row>
    <row r="18" spans="2:8" ht="15">
      <c r="B18" s="5"/>
      <c r="C18" s="181" t="s">
        <v>3</v>
      </c>
      <c r="D18" s="181"/>
      <c r="E18" s="181"/>
      <c r="F18" s="181"/>
      <c r="G18" s="181"/>
      <c r="H18" s="5"/>
    </row>
    <row r="19" spans="2:8" ht="15">
      <c r="B19" s="5"/>
      <c r="C19" s="5"/>
      <c r="D19" s="5"/>
      <c r="E19" s="5"/>
      <c r="F19" s="5"/>
      <c r="G19" s="5"/>
      <c r="H19" s="5"/>
    </row>
    <row r="20" spans="2:8" ht="15">
      <c r="B20" s="5"/>
      <c r="C20" s="182" t="s">
        <v>1</v>
      </c>
      <c r="D20" s="182"/>
      <c r="E20" s="182"/>
      <c r="F20" s="182"/>
      <c r="G20" s="182"/>
      <c r="H20" s="5"/>
    </row>
    <row r="21" spans="2:8" ht="15">
      <c r="B21" s="5"/>
      <c r="C21" s="180" t="s">
        <v>2</v>
      </c>
      <c r="D21" s="180"/>
      <c r="E21" s="180"/>
      <c r="F21" s="180"/>
      <c r="G21" s="180"/>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79" t="s">
        <v>150</v>
      </c>
      <c r="D28" s="179"/>
      <c r="E28" s="179"/>
      <c r="F28" s="179"/>
      <c r="G28" s="179"/>
      <c r="H28" s="6"/>
    </row>
    <row r="29" spans="2:8" ht="15">
      <c r="B29" s="1"/>
      <c r="C29" s="1"/>
      <c r="D29" s="1"/>
      <c r="E29" s="1"/>
      <c r="F29" s="1"/>
      <c r="G29" s="1"/>
      <c r="H29" s="1"/>
    </row>
  </sheetData>
  <sheetProtection/>
  <mergeCells count="8">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A1" sqref="A1:C1"/>
    </sheetView>
  </sheetViews>
  <sheetFormatPr defaultColWidth="11.421875" defaultRowHeight="15"/>
  <cols>
    <col min="1" max="1" width="10.8515625" style="54" customWidth="1"/>
    <col min="2" max="2" width="82.8515625" style="53" customWidth="1"/>
    <col min="3" max="3" width="6.57421875" style="53" bestFit="1" customWidth="1"/>
    <col min="4" max="6" width="9.421875" style="52" customWidth="1"/>
    <col min="7" max="85" width="11.421875" style="52" customWidth="1"/>
    <col min="86" max="16384" width="11.421875" style="51" customWidth="1"/>
  </cols>
  <sheetData>
    <row r="1" spans="1:85" ht="12.75">
      <c r="A1" s="183" t="s">
        <v>71</v>
      </c>
      <c r="B1" s="183"/>
      <c r="C1" s="183"/>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row>
    <row r="2" spans="1:85" ht="6.75" customHeight="1">
      <c r="A2" s="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row>
    <row r="3" spans="1:85" ht="12.75">
      <c r="A3" s="89" t="s">
        <v>70</v>
      </c>
      <c r="B3" s="90" t="s">
        <v>67</v>
      </c>
      <c r="C3" s="89" t="s">
        <v>66</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row>
    <row r="4" spans="1:85" ht="8.25" customHeight="1">
      <c r="A4" s="88"/>
      <c r="B4" s="67"/>
      <c r="C4" s="66"/>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row>
    <row r="5" spans="1:85" ht="12.75" customHeight="1">
      <c r="A5" s="56">
        <v>1</v>
      </c>
      <c r="B5" s="91" t="s">
        <v>144</v>
      </c>
      <c r="C5" s="92">
        <v>4</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row>
    <row r="6" spans="1:85" ht="12.75" customHeight="1">
      <c r="A6" s="56">
        <v>2</v>
      </c>
      <c r="B6" s="91" t="s">
        <v>145</v>
      </c>
      <c r="C6" s="103">
        <v>4</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row>
    <row r="7" spans="1:85" ht="12.75" customHeight="1">
      <c r="A7" s="56">
        <v>3</v>
      </c>
      <c r="B7" s="91" t="s">
        <v>175</v>
      </c>
      <c r="C7" s="103">
        <v>4</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row>
    <row r="8" spans="1:85" ht="12.75" customHeight="1">
      <c r="A8" s="56">
        <v>4</v>
      </c>
      <c r="B8" s="91" t="s">
        <v>181</v>
      </c>
      <c r="C8" s="103">
        <v>5</v>
      </c>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row>
    <row r="9" spans="1:85" ht="12.75" customHeight="1">
      <c r="A9" s="56">
        <v>5</v>
      </c>
      <c r="B9" s="53" t="s">
        <v>143</v>
      </c>
      <c r="C9" s="103">
        <v>5</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row>
    <row r="10" spans="1:85" ht="9.75" customHeight="1">
      <c r="A10" s="65"/>
      <c r="B10" s="64"/>
      <c r="C10" s="63"/>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row>
    <row r="11" spans="1:85" ht="12.75">
      <c r="A11" s="89" t="s">
        <v>69</v>
      </c>
      <c r="B11" s="90" t="s">
        <v>67</v>
      </c>
      <c r="C11" s="89" t="s">
        <v>66</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row>
    <row r="12" spans="1:85" ht="3.75" customHeight="1">
      <c r="A12" s="58"/>
      <c r="B12" s="60"/>
      <c r="C12" s="62"/>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row>
    <row r="13" spans="1:85" ht="12.75">
      <c r="A13" s="58">
        <v>1</v>
      </c>
      <c r="B13" s="55" t="s">
        <v>154</v>
      </c>
      <c r="C13" s="93">
        <v>6</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row>
    <row r="14" spans="1:85" ht="12.75">
      <c r="A14" s="58">
        <v>2</v>
      </c>
      <c r="B14" s="55" t="s">
        <v>82</v>
      </c>
      <c r="C14" s="94">
        <v>7</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row>
    <row r="15" spans="1:85" ht="12.75">
      <c r="A15" s="58">
        <v>3</v>
      </c>
      <c r="B15" s="55" t="s">
        <v>146</v>
      </c>
      <c r="C15" s="94">
        <v>8</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row>
    <row r="16" spans="1:85" ht="12.75">
      <c r="A16" s="58">
        <v>4</v>
      </c>
      <c r="B16" s="55" t="s">
        <v>92</v>
      </c>
      <c r="C16" s="94">
        <v>9</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row>
    <row r="17" spans="1:85" ht="12.75">
      <c r="A17" s="58">
        <v>5</v>
      </c>
      <c r="B17" s="55" t="s">
        <v>20</v>
      </c>
      <c r="C17" s="94">
        <v>10</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row>
    <row r="18" spans="1:85" ht="12.75">
      <c r="A18" s="58">
        <v>6</v>
      </c>
      <c r="B18" s="55" t="s">
        <v>64</v>
      </c>
      <c r="C18" s="93">
        <v>11</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row>
    <row r="19" spans="1:85" ht="12.75">
      <c r="A19" s="58">
        <v>7</v>
      </c>
      <c r="B19" s="55" t="s">
        <v>63</v>
      </c>
      <c r="C19" s="93">
        <v>12</v>
      </c>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row>
    <row r="20" spans="1:85" ht="12.75">
      <c r="A20" s="58">
        <v>8</v>
      </c>
      <c r="B20" s="55" t="s">
        <v>62</v>
      </c>
      <c r="C20" s="93">
        <v>13</v>
      </c>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row>
    <row r="21" spans="1:85" ht="12.75">
      <c r="A21" s="58">
        <v>9</v>
      </c>
      <c r="B21" s="55" t="s">
        <v>141</v>
      </c>
      <c r="C21" s="93">
        <v>14</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row>
    <row r="22" spans="1:85" ht="12.75">
      <c r="A22" s="58">
        <v>10</v>
      </c>
      <c r="B22" s="55" t="s">
        <v>142</v>
      </c>
      <c r="C22" s="93">
        <v>15</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row>
    <row r="23" spans="1:85" ht="4.5" customHeight="1">
      <c r="A23" s="58"/>
      <c r="B23" s="60"/>
      <c r="C23" s="59"/>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row>
    <row r="24" spans="1:85" ht="12.75">
      <c r="A24" s="89" t="s">
        <v>68</v>
      </c>
      <c r="B24" s="95" t="s">
        <v>67</v>
      </c>
      <c r="C24" s="96" t="s">
        <v>66</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row>
    <row r="25" spans="1:85" ht="5.25" customHeight="1">
      <c r="A25" s="61"/>
      <c r="B25" s="60"/>
      <c r="C25" s="59"/>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row>
    <row r="26" spans="1:85" ht="12.75">
      <c r="A26" s="58">
        <v>1</v>
      </c>
      <c r="B26" s="97" t="s">
        <v>61</v>
      </c>
      <c r="C26" s="93">
        <v>6</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row>
    <row r="27" spans="1:85" ht="12.75">
      <c r="A27" s="58">
        <v>2</v>
      </c>
      <c r="B27" s="98" t="s">
        <v>151</v>
      </c>
      <c r="C27" s="93">
        <v>7</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row>
    <row r="28" spans="1:85" ht="12.75">
      <c r="A28" s="58">
        <v>3</v>
      </c>
      <c r="B28" s="53" t="s">
        <v>146</v>
      </c>
      <c r="C28" s="94">
        <v>8</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row>
    <row r="29" spans="1:85" ht="12.75">
      <c r="A29" s="58">
        <v>4</v>
      </c>
      <c r="B29" s="55" t="s">
        <v>92</v>
      </c>
      <c r="C29" s="94">
        <v>9</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row>
    <row r="30" spans="1:85" ht="12.75">
      <c r="A30" s="58">
        <v>5</v>
      </c>
      <c r="B30" s="53" t="s">
        <v>65</v>
      </c>
      <c r="C30" s="94">
        <v>10</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row>
    <row r="31" spans="1:85" ht="12.75">
      <c r="A31" s="58">
        <v>6</v>
      </c>
      <c r="B31" s="53" t="s">
        <v>64</v>
      </c>
      <c r="C31" s="93">
        <v>11</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row>
    <row r="32" spans="1:85" ht="12.75">
      <c r="A32" s="58">
        <v>7</v>
      </c>
      <c r="B32" s="53" t="s">
        <v>63</v>
      </c>
      <c r="C32" s="93">
        <v>12</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row>
    <row r="33" spans="1:85" ht="12.75">
      <c r="A33" s="58">
        <v>8</v>
      </c>
      <c r="B33" s="53" t="s">
        <v>62</v>
      </c>
      <c r="C33" s="93">
        <v>13</v>
      </c>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row>
    <row r="34" spans="1:85" ht="12.75">
      <c r="A34" s="58"/>
      <c r="B34" s="55"/>
      <c r="C34" s="57"/>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row>
    <row r="35" spans="1:85" ht="12.75">
      <c r="A35" s="58"/>
      <c r="B35" s="55"/>
      <c r="C35" s="57"/>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row>
    <row r="36" spans="1:85" ht="12.75">
      <c r="A36" s="58"/>
      <c r="B36" s="55"/>
      <c r="C36" s="57"/>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row>
    <row r="37" spans="1:85" ht="12.75">
      <c r="A37" s="58"/>
      <c r="B37" s="55"/>
      <c r="C37" s="57"/>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row>
    <row r="38" spans="1:85" ht="12.75">
      <c r="A38" s="58"/>
      <c r="B38" s="55"/>
      <c r="C38" s="57"/>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row>
    <row r="39" spans="1:85" ht="12.75">
      <c r="A39" s="58"/>
      <c r="B39" s="55"/>
      <c r="C39" s="57"/>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row>
    <row r="40" spans="1:85" ht="12.75">
      <c r="A40" s="58"/>
      <c r="B40" s="55"/>
      <c r="C40" s="57"/>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row>
    <row r="41" spans="1:85" ht="12.75">
      <c r="A41" s="58"/>
      <c r="B41" s="55"/>
      <c r="C41" s="57"/>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row>
    <row r="42" spans="1:85" ht="12.75">
      <c r="A42" s="58"/>
      <c r="B42" s="55"/>
      <c r="C42" s="57"/>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row>
    <row r="43" spans="1:85" ht="12.75">
      <c r="A43" s="58"/>
      <c r="B43" s="55"/>
      <c r="C43" s="57"/>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row>
    <row r="44" spans="1:85" ht="12.75">
      <c r="A44" s="58"/>
      <c r="B44" s="55"/>
      <c r="C44" s="57"/>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row>
    <row r="45" spans="1:85" ht="12.75">
      <c r="A45" s="58"/>
      <c r="B45" s="55"/>
      <c r="C45" s="57"/>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row>
    <row r="46" spans="1:85" ht="12.75">
      <c r="A46" s="58"/>
      <c r="B46" s="55"/>
      <c r="C46" s="57"/>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row>
    <row r="47" spans="1:85" ht="12.75">
      <c r="A47" s="52"/>
      <c r="B47" s="52"/>
      <c r="C47" s="52"/>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row>
    <row r="48" spans="1:85" ht="12.75">
      <c r="A48" s="52"/>
      <c r="B48" s="52"/>
      <c r="C48" s="52"/>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row>
    <row r="49" spans="1:85" ht="12.75">
      <c r="A49" s="52"/>
      <c r="B49" s="52"/>
      <c r="C49" s="52"/>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row>
    <row r="50" spans="1:85" ht="12.75">
      <c r="A50" s="52"/>
      <c r="B50" s="52"/>
      <c r="C50" s="52"/>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row>
    <row r="51" spans="1:85" ht="12.75">
      <c r="A51" s="52"/>
      <c r="B51" s="52"/>
      <c r="C51" s="52"/>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row>
    <row r="52" spans="1:85" ht="12.75">
      <c r="A52" s="56"/>
      <c r="B52" s="55"/>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30" display="Comentario!A30"/>
    <hyperlink ref="C8" location="Comentario!A49" display="Comentario!A49"/>
    <hyperlink ref="C9" location="Comentario!A64" display="Comentario!A64"/>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Q85"/>
  <sheetViews>
    <sheetView zoomScaleSheetLayoutView="100" workbookViewId="0" topLeftCell="A1">
      <selection activeCell="K72" sqref="K72"/>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54" ht="17.25" customHeight="1"/>
    <row r="55" ht="30.75" customHeight="1"/>
    <row r="56" ht="10.5" customHeight="1"/>
    <row r="57" ht="10.5" customHeight="1"/>
    <row r="80" spans="14:17" ht="12.75">
      <c r="N80" s="11"/>
      <c r="O80" s="11"/>
      <c r="P80" s="11"/>
      <c r="Q80" s="11"/>
    </row>
    <row r="81" spans="14:17" ht="12.75">
      <c r="N81" s="11"/>
      <c r="O81" s="11"/>
      <c r="P81" s="11"/>
      <c r="Q81" s="11"/>
    </row>
    <row r="82" spans="14:17" ht="12.75">
      <c r="N82" s="11"/>
      <c r="O82" s="11"/>
      <c r="P82" s="11"/>
      <c r="Q82" s="11"/>
    </row>
    <row r="83" spans="14:17" ht="12.75">
      <c r="N83" s="11"/>
      <c r="O83" s="11"/>
      <c r="P83" s="11"/>
      <c r="Q83" s="11"/>
    </row>
    <row r="84" spans="14:17" ht="15">
      <c r="N84" s="11"/>
      <c r="O84" s="137"/>
      <c r="P84" s="137"/>
      <c r="Q84" s="168"/>
    </row>
    <row r="85" spans="14:17" ht="12.75">
      <c r="N85" s="11"/>
      <c r="O85" s="11"/>
      <c r="P85" s="11"/>
      <c r="Q85" s="11"/>
    </row>
  </sheetData>
  <sheetProtection/>
  <printOptions horizontalCentered="1"/>
  <pageMargins left="0.7086614173228347" right="0.7086614173228347" top="0.8661417322834646" bottom="0.7480314960629921" header="0.31496062992125984" footer="0.31496062992125984"/>
  <pageSetup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120" zoomScaleSheetLayoutView="120" zoomScalePageLayoutView="0" workbookViewId="0" topLeftCell="A22">
      <selection activeCell="I34" sqref="I34"/>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87" t="s">
        <v>72</v>
      </c>
      <c r="B1" s="187"/>
      <c r="C1" s="187"/>
      <c r="D1" s="187"/>
      <c r="E1" s="187"/>
      <c r="F1" s="187"/>
    </row>
    <row r="2" spans="1:6" ht="12.75" customHeight="1">
      <c r="A2" s="187" t="s">
        <v>59</v>
      </c>
      <c r="B2" s="187"/>
      <c r="C2" s="187"/>
      <c r="D2" s="187"/>
      <c r="E2" s="187"/>
      <c r="F2" s="187"/>
    </row>
    <row r="3" spans="1:6" ht="12.75">
      <c r="A3" s="187" t="s">
        <v>58</v>
      </c>
      <c r="B3" s="187"/>
      <c r="C3" s="187"/>
      <c r="D3" s="187"/>
      <c r="E3" s="187"/>
      <c r="F3" s="187"/>
    </row>
    <row r="4" spans="1:6" ht="12.75">
      <c r="A4" s="11"/>
      <c r="B4" s="11"/>
      <c r="C4" s="11"/>
      <c r="D4" s="11"/>
      <c r="E4" s="11"/>
      <c r="F4" s="11"/>
    </row>
    <row r="5" spans="1:6" ht="12.75">
      <c r="A5" s="185" t="s">
        <v>57</v>
      </c>
      <c r="B5" s="184" t="s">
        <v>56</v>
      </c>
      <c r="C5" s="184"/>
      <c r="D5" s="184"/>
      <c r="E5" s="184" t="s">
        <v>55</v>
      </c>
      <c r="F5" s="184"/>
    </row>
    <row r="6" spans="1:6" ht="12.75">
      <c r="A6" s="186"/>
      <c r="B6" s="45">
        <v>2010</v>
      </c>
      <c r="C6" s="44">
        <v>2011</v>
      </c>
      <c r="D6" s="44">
        <v>2012</v>
      </c>
      <c r="E6" s="44" t="s">
        <v>54</v>
      </c>
      <c r="F6" s="44" t="s">
        <v>53</v>
      </c>
    </row>
    <row r="7" spans="1:6" ht="12.75">
      <c r="A7" s="43" t="s">
        <v>52</v>
      </c>
      <c r="B7" s="42">
        <v>4878.3</v>
      </c>
      <c r="C7" s="42">
        <v>3229.1</v>
      </c>
      <c r="D7" s="42">
        <v>9909.8</v>
      </c>
      <c r="E7" s="41">
        <f>(D7/C18-1)*100</f>
        <v>6.077927638621272</v>
      </c>
      <c r="F7" s="41">
        <f aca="true" t="shared" si="0" ref="F7:F14">(D7/C7-1)*100</f>
        <v>206.89046483540304</v>
      </c>
    </row>
    <row r="8" spans="1:6" ht="12.75">
      <c r="A8" s="22" t="s">
        <v>51</v>
      </c>
      <c r="B8" s="40">
        <v>4961.42</v>
      </c>
      <c r="C8" s="40">
        <v>4483.29</v>
      </c>
      <c r="D8" s="40">
        <v>10867.49</v>
      </c>
      <c r="E8" s="39">
        <f aca="true" t="shared" si="1" ref="E8:E14">(D8/D7-1)*100</f>
        <v>9.664069910593565</v>
      </c>
      <c r="F8" s="39">
        <f t="shared" si="0"/>
        <v>142.39988936696042</v>
      </c>
    </row>
    <row r="9" spans="1:6" ht="12.75">
      <c r="A9" s="22" t="s">
        <v>50</v>
      </c>
      <c r="B9" s="40">
        <v>4962.49</v>
      </c>
      <c r="C9" s="40">
        <v>5067.85</v>
      </c>
      <c r="D9" s="40">
        <v>9975.7</v>
      </c>
      <c r="E9" s="39">
        <f t="shared" si="1"/>
        <v>-8.206034696144183</v>
      </c>
      <c r="F9" s="39">
        <f t="shared" si="0"/>
        <v>96.842842625571</v>
      </c>
    </row>
    <row r="10" spans="1:6" ht="12.75">
      <c r="A10" s="22" t="s">
        <v>49</v>
      </c>
      <c r="B10" s="40">
        <v>5822.2</v>
      </c>
      <c r="C10" s="40">
        <v>4746.82</v>
      </c>
      <c r="D10" s="40">
        <v>8147.7</v>
      </c>
      <c r="E10" s="39">
        <f t="shared" si="1"/>
        <v>-18.32452860450896</v>
      </c>
      <c r="F10" s="39">
        <f t="shared" si="0"/>
        <v>71.64543841982633</v>
      </c>
    </row>
    <row r="11" spans="1:6" ht="12.75">
      <c r="A11" s="22" t="s">
        <v>48</v>
      </c>
      <c r="B11" s="40">
        <v>6829.44</v>
      </c>
      <c r="C11" s="40">
        <v>4411.94</v>
      </c>
      <c r="D11" s="40">
        <v>9005.69</v>
      </c>
      <c r="E11" s="39">
        <f t="shared" si="1"/>
        <v>10.530456447831904</v>
      </c>
      <c r="F11" s="39">
        <f t="shared" si="0"/>
        <v>104.12086293104625</v>
      </c>
    </row>
    <row r="12" spans="1:6" ht="12.75">
      <c r="A12" s="22" t="s">
        <v>47</v>
      </c>
      <c r="B12" s="40">
        <v>7088.11</v>
      </c>
      <c r="C12" s="40">
        <v>4992.48</v>
      </c>
      <c r="D12" s="40">
        <v>10846.24</v>
      </c>
      <c r="E12" s="39">
        <f t="shared" si="1"/>
        <v>20.43763442889994</v>
      </c>
      <c r="F12" s="39">
        <f t="shared" si="0"/>
        <v>117.25154632567384</v>
      </c>
    </row>
    <row r="13" spans="1:6" ht="12.75">
      <c r="A13" s="22" t="s">
        <v>46</v>
      </c>
      <c r="B13" s="40">
        <v>6871.09</v>
      </c>
      <c r="C13" s="40">
        <v>5742.31</v>
      </c>
      <c r="D13" s="40">
        <v>11525.88</v>
      </c>
      <c r="E13" s="39">
        <f t="shared" si="1"/>
        <v>6.266134623611497</v>
      </c>
      <c r="F13" s="39">
        <f t="shared" si="0"/>
        <v>100.71852616804038</v>
      </c>
    </row>
    <row r="14" spans="1:6" ht="12.75">
      <c r="A14" s="22" t="s">
        <v>45</v>
      </c>
      <c r="B14" s="40">
        <v>6764.87</v>
      </c>
      <c r="C14" s="40">
        <v>6853.9</v>
      </c>
      <c r="D14" s="40">
        <v>13396.1</v>
      </c>
      <c r="E14" s="39">
        <f t="shared" si="1"/>
        <v>16.226266454275095</v>
      </c>
      <c r="F14" s="39">
        <f t="shared" si="0"/>
        <v>95.45222428106628</v>
      </c>
    </row>
    <row r="15" spans="1:6" ht="12.75">
      <c r="A15" s="22" t="s">
        <v>44</v>
      </c>
      <c r="B15" s="40">
        <v>6504.82</v>
      </c>
      <c r="C15" s="40">
        <v>7924.75</v>
      </c>
      <c r="D15" s="40">
        <v>18330.99</v>
      </c>
      <c r="E15" s="39">
        <f>(D15/D14-1)*100</f>
        <v>36.838258896245925</v>
      </c>
      <c r="F15" s="39">
        <f>(D15/C15-1)*100</f>
        <v>131.31316445313735</v>
      </c>
    </row>
    <row r="16" spans="1:6" ht="12.75">
      <c r="A16" s="22" t="s">
        <v>43</v>
      </c>
      <c r="B16" s="40">
        <v>6862.79</v>
      </c>
      <c r="C16" s="40">
        <v>7913</v>
      </c>
      <c r="D16" s="40"/>
      <c r="E16" s="39"/>
      <c r="F16" s="39"/>
    </row>
    <row r="17" spans="1:6" ht="12.75">
      <c r="A17" s="22" t="s">
        <v>42</v>
      </c>
      <c r="B17" s="40">
        <v>6671.3</v>
      </c>
      <c r="C17" s="40">
        <v>8542.76</v>
      </c>
      <c r="D17" s="40"/>
      <c r="E17" s="39"/>
      <c r="F17" s="39"/>
    </row>
    <row r="18" spans="1:6" ht="12.75">
      <c r="A18" s="22" t="s">
        <v>41</v>
      </c>
      <c r="B18" s="40">
        <v>3379.7</v>
      </c>
      <c r="C18" s="40">
        <v>9342</v>
      </c>
      <c r="D18" s="40"/>
      <c r="E18" s="39"/>
      <c r="F18" s="39"/>
    </row>
    <row r="19" spans="1:6" ht="12.75">
      <c r="A19" s="38" t="s">
        <v>40</v>
      </c>
      <c r="B19" s="37">
        <f>AVERAGE(B7:B18)</f>
        <v>5966.3775</v>
      </c>
      <c r="C19" s="37">
        <f>AVERAGE(C7:C18)</f>
        <v>6104.183333333333</v>
      </c>
      <c r="D19" s="37"/>
      <c r="E19" s="36"/>
      <c r="F19" s="36"/>
    </row>
    <row r="20" spans="1:6" ht="12.75">
      <c r="A20" s="35" t="s">
        <v>179</v>
      </c>
      <c r="B20" s="34">
        <f>AVERAGE(B7:B15)</f>
        <v>6075.860000000001</v>
      </c>
      <c r="C20" s="34">
        <f>AVERAGE(C7:C15)</f>
        <v>5272.493333333333</v>
      </c>
      <c r="D20" s="34">
        <f>AVERAGE(D7:D15)</f>
        <v>11333.954444444445</v>
      </c>
      <c r="E20" s="33"/>
      <c r="F20" s="33">
        <f>(D20/C20-1)*100</f>
        <v>114.96384590550038</v>
      </c>
    </row>
    <row r="21" spans="1:6" ht="12.75" customHeight="1">
      <c r="A21" s="12" t="s">
        <v>60</v>
      </c>
      <c r="B21" s="101"/>
      <c r="C21" s="11"/>
      <c r="D21" s="11"/>
      <c r="E21" s="11"/>
      <c r="F21" s="11"/>
    </row>
    <row r="22" spans="1:6" ht="12.75">
      <c r="A22" s="22"/>
      <c r="B22" s="22"/>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19:D19"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0">
      <selection activeCell="J8" sqref="J8"/>
    </sheetView>
  </sheetViews>
  <sheetFormatPr defaultColWidth="11.421875" defaultRowHeight="15"/>
  <cols>
    <col min="2" max="8" width="11.8515625" style="0" customWidth="1"/>
  </cols>
  <sheetData>
    <row r="1" spans="1:8" ht="15">
      <c r="A1" s="187" t="s">
        <v>73</v>
      </c>
      <c r="B1" s="187"/>
      <c r="C1" s="187"/>
      <c r="D1" s="187"/>
      <c r="E1" s="187"/>
      <c r="F1" s="187"/>
      <c r="G1" s="187"/>
      <c r="H1" s="187"/>
    </row>
    <row r="2" spans="1:8" ht="15">
      <c r="A2" s="187" t="s">
        <v>82</v>
      </c>
      <c r="B2" s="187"/>
      <c r="C2" s="187"/>
      <c r="D2" s="187"/>
      <c r="E2" s="187"/>
      <c r="F2" s="187"/>
      <c r="G2" s="187"/>
      <c r="H2" s="187"/>
    </row>
    <row r="3" spans="1:8" ht="15">
      <c r="A3" s="187" t="s">
        <v>84</v>
      </c>
      <c r="B3" s="187"/>
      <c r="C3" s="187"/>
      <c r="D3" s="187"/>
      <c r="E3" s="187"/>
      <c r="F3" s="187"/>
      <c r="G3" s="187"/>
      <c r="H3" s="187"/>
    </row>
    <row r="4" spans="1:8" ht="26.25">
      <c r="A4" s="70" t="s">
        <v>81</v>
      </c>
      <c r="B4" s="71" t="s">
        <v>77</v>
      </c>
      <c r="C4" s="166" t="s">
        <v>78</v>
      </c>
      <c r="D4" s="166" t="s">
        <v>79</v>
      </c>
      <c r="E4" s="166" t="s">
        <v>80</v>
      </c>
      <c r="F4" s="166" t="s">
        <v>155</v>
      </c>
      <c r="G4" s="71" t="s">
        <v>180</v>
      </c>
      <c r="H4" s="86" t="s">
        <v>88</v>
      </c>
    </row>
    <row r="5" spans="1:8" ht="15">
      <c r="A5" s="68">
        <v>41155</v>
      </c>
      <c r="B5" s="69">
        <v>16020.021985815603</v>
      </c>
      <c r="C5" s="69"/>
      <c r="D5" s="69">
        <v>16347.89</v>
      </c>
      <c r="E5" s="69">
        <v>16327.58</v>
      </c>
      <c r="F5" s="69"/>
      <c r="G5" s="69"/>
      <c r="H5" s="69">
        <v>16178.347745974956</v>
      </c>
    </row>
    <row r="6" spans="1:8" ht="15">
      <c r="A6" s="68">
        <v>41156</v>
      </c>
      <c r="B6" s="69">
        <v>16418.88</v>
      </c>
      <c r="C6" s="69"/>
      <c r="D6" s="69">
        <v>16559.56</v>
      </c>
      <c r="E6" s="69">
        <v>16371.18</v>
      </c>
      <c r="F6" s="69"/>
      <c r="G6" s="69"/>
      <c r="H6" s="69">
        <v>16456.83621818182</v>
      </c>
    </row>
    <row r="7" spans="1:8" ht="15">
      <c r="A7" s="68">
        <v>41157</v>
      </c>
      <c r="B7" s="69">
        <v>17726.71657427938</v>
      </c>
      <c r="C7" s="69"/>
      <c r="D7" s="69">
        <v>16261.89</v>
      </c>
      <c r="E7" s="69">
        <v>16806.72</v>
      </c>
      <c r="F7" s="69"/>
      <c r="G7" s="69"/>
      <c r="H7" s="69">
        <v>17138.87711187215</v>
      </c>
    </row>
    <row r="8" spans="1:8" ht="15">
      <c r="A8" s="68">
        <v>41158</v>
      </c>
      <c r="B8" s="69">
        <v>16902.97836155378</v>
      </c>
      <c r="C8" s="69"/>
      <c r="D8" s="69">
        <v>16337.839999999998</v>
      </c>
      <c r="E8" s="69">
        <v>16583.91</v>
      </c>
      <c r="F8" s="69">
        <v>16439.82</v>
      </c>
      <c r="G8" s="69"/>
      <c r="H8" s="69">
        <v>16643.725079063883</v>
      </c>
    </row>
    <row r="9" spans="1:8" ht="15">
      <c r="A9" s="68">
        <v>41159</v>
      </c>
      <c r="B9" s="69">
        <v>16671.67</v>
      </c>
      <c r="C9" s="69"/>
      <c r="D9" s="69">
        <v>16445.18</v>
      </c>
      <c r="E9" s="69">
        <v>16544.12</v>
      </c>
      <c r="F9" s="69">
        <v>16684.17</v>
      </c>
      <c r="G9" s="69"/>
      <c r="H9" s="69">
        <v>16572.461507936507</v>
      </c>
    </row>
    <row r="10" spans="1:8" ht="15">
      <c r="A10" s="68">
        <v>41162</v>
      </c>
      <c r="B10" s="69">
        <v>16958.496007604565</v>
      </c>
      <c r="C10" s="69"/>
      <c r="D10" s="69">
        <v>15269.18</v>
      </c>
      <c r="E10" s="69">
        <v>16514.43</v>
      </c>
      <c r="F10" s="69">
        <v>16460.43</v>
      </c>
      <c r="G10" s="69"/>
      <c r="H10" s="69">
        <v>16366.866325524044</v>
      </c>
    </row>
    <row r="11" spans="1:8" ht="15">
      <c r="A11" s="68">
        <v>41163</v>
      </c>
      <c r="B11" s="69">
        <v>17401.965</v>
      </c>
      <c r="C11" s="69"/>
      <c r="D11" s="69">
        <v>16561.62</v>
      </c>
      <c r="E11" s="69">
        <v>16094.77</v>
      </c>
      <c r="F11" s="69">
        <v>16316.53</v>
      </c>
      <c r="G11" s="69"/>
      <c r="H11" s="69">
        <v>16715.686333333335</v>
      </c>
    </row>
    <row r="12" spans="1:8" ht="15">
      <c r="A12" s="68">
        <v>41164</v>
      </c>
      <c r="B12" s="69">
        <v>17086.83</v>
      </c>
      <c r="C12" s="69"/>
      <c r="D12" s="69">
        <v>16666.67</v>
      </c>
      <c r="E12" s="69">
        <v>16443.85</v>
      </c>
      <c r="F12" s="69">
        <v>16339.29</v>
      </c>
      <c r="G12" s="69"/>
      <c r="H12" s="69">
        <v>16607.014197530865</v>
      </c>
    </row>
    <row r="13" spans="1:8" ht="15">
      <c r="A13" s="68">
        <v>41165</v>
      </c>
      <c r="B13" s="69">
        <v>17469.553832442067</v>
      </c>
      <c r="C13" s="69"/>
      <c r="D13" s="69">
        <v>16549.95</v>
      </c>
      <c r="E13" s="69">
        <v>16316.53</v>
      </c>
      <c r="F13" s="69">
        <v>16549.95</v>
      </c>
      <c r="G13" s="69"/>
      <c r="H13" s="69">
        <v>16892.88583146905</v>
      </c>
    </row>
    <row r="14" spans="1:8" ht="15">
      <c r="A14" s="68">
        <v>41166</v>
      </c>
      <c r="B14" s="69">
        <v>17261.98510158014</v>
      </c>
      <c r="C14" s="69"/>
      <c r="D14" s="69">
        <v>15499.53</v>
      </c>
      <c r="E14" s="69">
        <v>16386.55</v>
      </c>
      <c r="F14" s="69">
        <v>16246.5</v>
      </c>
      <c r="G14" s="69"/>
      <c r="H14" s="69">
        <v>16415.5429758936</v>
      </c>
    </row>
    <row r="15" spans="1:8" ht="15">
      <c r="A15" s="68">
        <v>41172</v>
      </c>
      <c r="B15" s="69">
        <v>16404.06</v>
      </c>
      <c r="C15" s="69"/>
      <c r="D15" s="69">
        <v>15449.26</v>
      </c>
      <c r="E15" s="69">
        <v>16059.76</v>
      </c>
      <c r="F15" s="69">
        <v>16141.46</v>
      </c>
      <c r="G15" s="69"/>
      <c r="H15" s="69">
        <v>16023.553877551021</v>
      </c>
    </row>
    <row r="16" spans="1:8" ht="15">
      <c r="A16" s="68">
        <v>41173</v>
      </c>
      <c r="B16" s="69">
        <v>15792.871</v>
      </c>
      <c r="C16" s="69"/>
      <c r="D16" s="69">
        <v>14957.98</v>
      </c>
      <c r="E16" s="69">
        <v>16303.57</v>
      </c>
      <c r="F16" s="69">
        <v>16302.52</v>
      </c>
      <c r="G16" s="69"/>
      <c r="H16" s="69">
        <v>15806.247793493632</v>
      </c>
    </row>
    <row r="17" spans="1:8" ht="15">
      <c r="A17" s="68">
        <v>41176</v>
      </c>
      <c r="B17" s="69">
        <v>15333.09</v>
      </c>
      <c r="C17" s="69"/>
      <c r="D17" s="69">
        <v>15406.16</v>
      </c>
      <c r="E17" s="69">
        <v>16407.56</v>
      </c>
      <c r="F17" s="69">
        <v>16609.61</v>
      </c>
      <c r="G17" s="69"/>
      <c r="H17" s="69">
        <v>15854.04179144385</v>
      </c>
    </row>
    <row r="18" spans="1:8" ht="15">
      <c r="A18" s="68">
        <v>41177</v>
      </c>
      <c r="B18" s="69">
        <v>24934.7193220339</v>
      </c>
      <c r="C18" s="69"/>
      <c r="D18" s="69">
        <v>24836.6</v>
      </c>
      <c r="E18" s="69">
        <v>25840.34</v>
      </c>
      <c r="F18" s="69">
        <v>25723.619999999995</v>
      </c>
      <c r="G18" s="69"/>
      <c r="H18" s="69">
        <v>25262.479136690647</v>
      </c>
    </row>
    <row r="19" spans="1:8" ht="15">
      <c r="A19" s="68">
        <v>41178</v>
      </c>
      <c r="B19" s="69">
        <v>24845.94</v>
      </c>
      <c r="C19" s="69"/>
      <c r="D19" s="69">
        <v>24229.69</v>
      </c>
      <c r="E19" s="69">
        <v>26015.41</v>
      </c>
      <c r="F19" s="69">
        <v>26127.689999999995</v>
      </c>
      <c r="G19" s="69"/>
      <c r="H19" s="69">
        <v>25485.886307692308</v>
      </c>
    </row>
    <row r="20" spans="1:8" ht="15">
      <c r="A20" s="68">
        <v>41179</v>
      </c>
      <c r="B20" s="69">
        <v>25186.366774193553</v>
      </c>
      <c r="C20" s="69"/>
      <c r="D20" s="69">
        <v>24054.62</v>
      </c>
      <c r="E20" s="69">
        <v>26470.59</v>
      </c>
      <c r="F20" s="69">
        <v>27147.529999999995</v>
      </c>
      <c r="G20" s="69"/>
      <c r="H20" s="69">
        <v>25725.621052631577</v>
      </c>
    </row>
    <row r="21" spans="1:8" ht="15">
      <c r="A21" s="68">
        <v>41180</v>
      </c>
      <c r="B21" s="69">
        <v>26015.97770491803</v>
      </c>
      <c r="C21" s="69"/>
      <c r="D21" s="69"/>
      <c r="E21" s="69">
        <v>26268.29</v>
      </c>
      <c r="F21" s="69">
        <v>26531.96</v>
      </c>
      <c r="G21" s="69"/>
      <c r="H21" s="69">
        <v>26245.357492163013</v>
      </c>
    </row>
    <row r="22" spans="1:8" ht="15">
      <c r="A22" s="68">
        <v>41183</v>
      </c>
      <c r="B22" s="69">
        <v>24569.14559322034</v>
      </c>
      <c r="C22" s="69"/>
      <c r="D22" s="69"/>
      <c r="E22" s="69">
        <v>24282.21</v>
      </c>
      <c r="F22" s="69">
        <v>25119.59</v>
      </c>
      <c r="G22" s="69"/>
      <c r="H22" s="69">
        <v>24723.57350877193</v>
      </c>
    </row>
    <row r="23" spans="1:8" ht="15">
      <c r="A23" s="68">
        <v>41184</v>
      </c>
      <c r="B23" s="69">
        <v>24649.86</v>
      </c>
      <c r="C23" s="69"/>
      <c r="D23" s="69">
        <v>23529.41</v>
      </c>
      <c r="E23" s="69">
        <v>23109.240000000005</v>
      </c>
      <c r="F23" s="69">
        <v>24809.92</v>
      </c>
      <c r="G23" s="69"/>
      <c r="H23" s="69">
        <v>24122.98</v>
      </c>
    </row>
    <row r="24" spans="1:8" ht="15">
      <c r="A24" s="68">
        <v>41185</v>
      </c>
      <c r="B24" s="69">
        <v>19887.96</v>
      </c>
      <c r="C24" s="69"/>
      <c r="D24" s="69">
        <v>23996.269999999997</v>
      </c>
      <c r="E24" s="69"/>
      <c r="F24" s="69">
        <v>26470.59</v>
      </c>
      <c r="G24" s="69"/>
      <c r="H24" s="69">
        <v>23119.251428571428</v>
      </c>
    </row>
    <row r="25" spans="1:8" ht="15">
      <c r="A25" s="68">
        <v>41186</v>
      </c>
      <c r="B25" s="69">
        <v>24332.75150943396</v>
      </c>
      <c r="C25" s="69"/>
      <c r="D25" s="69">
        <v>22945.84</v>
      </c>
      <c r="E25" s="69">
        <v>23739.5</v>
      </c>
      <c r="F25" s="69">
        <v>25326.8</v>
      </c>
      <c r="G25" s="69"/>
      <c r="H25" s="69">
        <v>24244.81572769953</v>
      </c>
    </row>
    <row r="26" spans="1:8" ht="15">
      <c r="A26" s="68">
        <v>41187</v>
      </c>
      <c r="B26" s="69"/>
      <c r="C26" s="69"/>
      <c r="D26" s="69">
        <v>24500.47</v>
      </c>
      <c r="E26" s="69">
        <v>24386.9</v>
      </c>
      <c r="F26" s="69">
        <v>25770.31</v>
      </c>
      <c r="G26" s="69"/>
      <c r="H26" s="69">
        <v>24868.96004950495</v>
      </c>
    </row>
    <row r="27" spans="1:8" ht="15">
      <c r="A27" s="68">
        <v>41190</v>
      </c>
      <c r="B27" s="69">
        <v>23165.27</v>
      </c>
      <c r="C27" s="69"/>
      <c r="D27" s="69"/>
      <c r="E27" s="69">
        <v>22961.91</v>
      </c>
      <c r="F27" s="69">
        <v>24607.09</v>
      </c>
      <c r="G27" s="69"/>
      <c r="H27" s="69">
        <v>23693.37884146341</v>
      </c>
    </row>
    <row r="28" spans="1:8" ht="15">
      <c r="A28" s="68">
        <v>41191</v>
      </c>
      <c r="B28" s="69">
        <v>23477.96020408163</v>
      </c>
      <c r="C28" s="69"/>
      <c r="D28" s="69">
        <v>13781.51</v>
      </c>
      <c r="E28" s="69">
        <v>24369.75</v>
      </c>
      <c r="F28" s="69">
        <v>24852.16</v>
      </c>
      <c r="G28" s="69"/>
      <c r="H28" s="69">
        <v>22675.88007246377</v>
      </c>
    </row>
    <row r="29" spans="1:8" ht="15">
      <c r="A29" s="68">
        <v>41192</v>
      </c>
      <c r="B29" s="69">
        <v>23211.099999999995</v>
      </c>
      <c r="C29" s="69"/>
      <c r="D29" s="69"/>
      <c r="E29" s="69">
        <v>23996.269999999997</v>
      </c>
      <c r="F29" s="69">
        <v>26050.419999999995</v>
      </c>
      <c r="G29" s="69"/>
      <c r="H29" s="69">
        <v>24770.672213740458</v>
      </c>
    </row>
    <row r="30" spans="1:8" ht="15">
      <c r="A30" s="68">
        <v>41193</v>
      </c>
      <c r="B30" s="69">
        <v>24977.058232235708</v>
      </c>
      <c r="C30" s="69"/>
      <c r="D30" s="69">
        <v>23193.28</v>
      </c>
      <c r="E30" s="69">
        <v>23984.18</v>
      </c>
      <c r="F30" s="69">
        <v>25048.31</v>
      </c>
      <c r="G30" s="69"/>
      <c r="H30" s="69">
        <v>24534.03501297578</v>
      </c>
    </row>
    <row r="31" spans="1:8" ht="15">
      <c r="A31" s="68">
        <v>41194</v>
      </c>
      <c r="B31" s="69">
        <v>24056.68117647059</v>
      </c>
      <c r="C31" s="69"/>
      <c r="D31" s="69"/>
      <c r="E31" s="69">
        <v>23529.41</v>
      </c>
      <c r="F31" s="69">
        <v>25080.03</v>
      </c>
      <c r="G31" s="69">
        <v>20308.125</v>
      </c>
      <c r="H31" s="69">
        <v>23893.939999999995</v>
      </c>
    </row>
    <row r="32" spans="1:8" ht="15">
      <c r="A32" s="68">
        <v>41198</v>
      </c>
      <c r="B32" s="69">
        <v>22187.823684210525</v>
      </c>
      <c r="C32" s="69"/>
      <c r="D32" s="69">
        <v>23193.28</v>
      </c>
      <c r="E32" s="69"/>
      <c r="F32" s="69">
        <v>25136.21</v>
      </c>
      <c r="G32" s="69"/>
      <c r="H32" s="69">
        <v>23576.30886588659</v>
      </c>
    </row>
    <row r="33" spans="1:8" ht="15">
      <c r="A33" s="68">
        <v>41199</v>
      </c>
      <c r="B33" s="69">
        <v>21694.11368</v>
      </c>
      <c r="C33" s="69"/>
      <c r="D33" s="69"/>
      <c r="E33" s="69"/>
      <c r="F33" s="69">
        <v>22724.09</v>
      </c>
      <c r="G33" s="69"/>
      <c r="H33" s="69">
        <v>22141.524208144798</v>
      </c>
    </row>
    <row r="34" spans="1:8" ht="15">
      <c r="A34" s="68">
        <v>41200</v>
      </c>
      <c r="B34" s="69">
        <v>21483.592857142856</v>
      </c>
      <c r="C34" s="69"/>
      <c r="D34" s="69">
        <v>20788.32</v>
      </c>
      <c r="E34" s="69"/>
      <c r="F34" s="69">
        <v>22875.82</v>
      </c>
      <c r="G34" s="69"/>
      <c r="H34" s="69">
        <v>21838.367592592593</v>
      </c>
    </row>
    <row r="35" spans="1:8" ht="15">
      <c r="A35" s="68">
        <v>41201</v>
      </c>
      <c r="B35" s="69">
        <v>22855.065679012347</v>
      </c>
      <c r="C35" s="69"/>
      <c r="D35" s="69">
        <v>20588.240000000005</v>
      </c>
      <c r="E35" s="69"/>
      <c r="F35" s="69">
        <v>21428.57</v>
      </c>
      <c r="G35" s="69"/>
      <c r="H35" s="69">
        <v>22071.001811594204</v>
      </c>
    </row>
    <row r="36" spans="1:8" ht="15">
      <c r="A36" s="68">
        <v>41204</v>
      </c>
      <c r="B36" s="69">
        <v>20855.61</v>
      </c>
      <c r="C36" s="69">
        <v>20563.52</v>
      </c>
      <c r="D36" s="69">
        <v>19772.61</v>
      </c>
      <c r="E36" s="69"/>
      <c r="F36" s="69">
        <v>20063.03</v>
      </c>
      <c r="G36" s="69"/>
      <c r="H36" s="69">
        <v>20273.769433962265</v>
      </c>
    </row>
    <row r="37" spans="1:8" ht="15">
      <c r="A37" s="68">
        <v>41205</v>
      </c>
      <c r="B37" s="69">
        <v>19967.11652173913</v>
      </c>
      <c r="C37" s="69">
        <v>20638.66</v>
      </c>
      <c r="D37" s="69">
        <v>20084.03</v>
      </c>
      <c r="E37" s="69"/>
      <c r="F37" s="69">
        <v>20601.79</v>
      </c>
      <c r="G37" s="69"/>
      <c r="H37" s="69">
        <v>20312.057247191013</v>
      </c>
    </row>
    <row r="38" spans="1:8" ht="15">
      <c r="A38" s="72">
        <v>41206</v>
      </c>
      <c r="B38" s="73">
        <v>19655.03</v>
      </c>
      <c r="C38" s="73">
        <v>19775.91</v>
      </c>
      <c r="D38" s="73">
        <v>19289.53</v>
      </c>
      <c r="E38" s="73"/>
      <c r="F38" s="73">
        <v>18444.011858407084</v>
      </c>
      <c r="G38" s="73"/>
      <c r="H38" s="73">
        <v>19079.21687061823</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4">
      <selection activeCell="A1" sqref="A1:I1"/>
    </sheetView>
  </sheetViews>
  <sheetFormatPr defaultColWidth="11.421875" defaultRowHeight="15"/>
  <cols>
    <col min="1" max="1" width="15.8515625" style="8" customWidth="1"/>
    <col min="2" max="8" width="9.28125" style="8" customWidth="1"/>
    <col min="9" max="9" width="9.00390625" style="8" customWidth="1"/>
    <col min="10" max="12" width="11.421875" style="8" hidden="1" customWidth="1"/>
    <col min="13" max="13" width="11.421875" style="8" customWidth="1"/>
    <col min="14" max="16384" width="11.421875" style="8" customWidth="1"/>
  </cols>
  <sheetData>
    <row r="1" spans="1:9" ht="12.75">
      <c r="A1" s="187" t="s">
        <v>160</v>
      </c>
      <c r="B1" s="187"/>
      <c r="C1" s="187"/>
      <c r="D1" s="187"/>
      <c r="E1" s="187"/>
      <c r="F1" s="187"/>
      <c r="G1" s="187"/>
      <c r="H1" s="187"/>
      <c r="I1" s="187"/>
    </row>
    <row r="2" spans="1:9" ht="12.75">
      <c r="A2" s="187" t="s">
        <v>146</v>
      </c>
      <c r="B2" s="187"/>
      <c r="C2" s="187"/>
      <c r="D2" s="187"/>
      <c r="E2" s="187"/>
      <c r="F2" s="187"/>
      <c r="G2" s="187"/>
      <c r="H2" s="187"/>
      <c r="I2" s="187"/>
    </row>
    <row r="3" spans="1:9" ht="12.75">
      <c r="A3" s="187" t="s">
        <v>152</v>
      </c>
      <c r="B3" s="187"/>
      <c r="C3" s="187"/>
      <c r="D3" s="187"/>
      <c r="E3" s="187"/>
      <c r="F3" s="187"/>
      <c r="G3" s="187"/>
      <c r="H3" s="187"/>
      <c r="I3" s="187"/>
    </row>
    <row r="4" spans="1:9" ht="15" customHeight="1">
      <c r="A4" s="188" t="s">
        <v>57</v>
      </c>
      <c r="B4" s="191" t="s">
        <v>85</v>
      </c>
      <c r="C4" s="192"/>
      <c r="D4" s="192"/>
      <c r="E4" s="193"/>
      <c r="F4" s="191" t="s">
        <v>86</v>
      </c>
      <c r="G4" s="192"/>
      <c r="H4" s="192"/>
      <c r="I4" s="193"/>
    </row>
    <row r="5" spans="1:12" ht="12.75">
      <c r="A5" s="189"/>
      <c r="B5" s="194" t="s">
        <v>56</v>
      </c>
      <c r="C5" s="184"/>
      <c r="D5" s="184" t="s">
        <v>55</v>
      </c>
      <c r="E5" s="195"/>
      <c r="F5" s="194" t="s">
        <v>56</v>
      </c>
      <c r="G5" s="184"/>
      <c r="H5" s="184" t="s">
        <v>55</v>
      </c>
      <c r="I5" s="195"/>
      <c r="K5" s="81" t="s">
        <v>85</v>
      </c>
      <c r="L5" s="81" t="s">
        <v>86</v>
      </c>
    </row>
    <row r="6" spans="1:12" ht="12.75">
      <c r="A6" s="190"/>
      <c r="B6" s="74">
        <v>2011</v>
      </c>
      <c r="C6" s="49">
        <v>2012</v>
      </c>
      <c r="D6" s="49" t="s">
        <v>54</v>
      </c>
      <c r="E6" s="75" t="s">
        <v>53</v>
      </c>
      <c r="F6" s="74">
        <v>2011</v>
      </c>
      <c r="G6" s="49">
        <v>2012</v>
      </c>
      <c r="H6" s="49" t="s">
        <v>54</v>
      </c>
      <c r="I6" s="75" t="s">
        <v>53</v>
      </c>
      <c r="J6" s="85">
        <v>40787</v>
      </c>
      <c r="K6" s="8">
        <v>376</v>
      </c>
      <c r="L6" s="8">
        <v>290</v>
      </c>
    </row>
    <row r="7" spans="1:12" ht="12.75">
      <c r="A7" s="22" t="s">
        <v>52</v>
      </c>
      <c r="B7" s="76">
        <v>447</v>
      </c>
      <c r="C7" s="50">
        <v>836.05</v>
      </c>
      <c r="D7" s="46">
        <f>+(C7/B18-1)*100</f>
        <v>1.0601005705444422</v>
      </c>
      <c r="E7" s="77">
        <f aca="true" t="shared" si="0" ref="E7:E15">(C7/B7-1)*100</f>
        <v>87.03579418344518</v>
      </c>
      <c r="F7" s="76">
        <v>216</v>
      </c>
      <c r="G7" s="47">
        <v>339.5</v>
      </c>
      <c r="H7" s="46">
        <f>+(G7/F18-1)*100</f>
        <v>3.1914893617021267</v>
      </c>
      <c r="I7" s="77">
        <f aca="true" t="shared" si="1" ref="I7:I15">(G7/F7-1)*100</f>
        <v>57.17592592592593</v>
      </c>
      <c r="J7" s="85">
        <v>40817</v>
      </c>
      <c r="K7" s="8">
        <v>399</v>
      </c>
      <c r="L7" s="8">
        <v>331</v>
      </c>
    </row>
    <row r="8" spans="1:12" ht="12.75">
      <c r="A8" s="22" t="s">
        <v>51</v>
      </c>
      <c r="B8" s="76">
        <v>420</v>
      </c>
      <c r="C8" s="50">
        <v>814</v>
      </c>
      <c r="D8" s="46">
        <f aca="true" t="shared" si="2" ref="D8:D15">+(C8/C7-1)*100</f>
        <v>-2.6374020692542244</v>
      </c>
      <c r="E8" s="77">
        <f t="shared" si="0"/>
        <v>93.80952380952381</v>
      </c>
      <c r="F8" s="76">
        <v>226</v>
      </c>
      <c r="G8" s="47">
        <v>427</v>
      </c>
      <c r="H8" s="46">
        <f aca="true" t="shared" si="3" ref="H8:H15">+(G8/G7-1)*100</f>
        <v>25.773195876288657</v>
      </c>
      <c r="I8" s="77">
        <f t="shared" si="1"/>
        <v>88.93805309734513</v>
      </c>
      <c r="J8" s="85">
        <v>40848</v>
      </c>
      <c r="K8" s="8">
        <v>647</v>
      </c>
      <c r="L8" s="8">
        <v>321</v>
      </c>
    </row>
    <row r="9" spans="1:12" ht="12.75">
      <c r="A9" s="22" t="s">
        <v>50</v>
      </c>
      <c r="B9" s="76">
        <v>433</v>
      </c>
      <c r="C9" s="50">
        <v>815</v>
      </c>
      <c r="D9" s="46">
        <f t="shared" si="2"/>
        <v>0.12285012285011554</v>
      </c>
      <c r="E9" s="77">
        <f t="shared" si="0"/>
        <v>88.2217090069284</v>
      </c>
      <c r="F9" s="76">
        <v>235</v>
      </c>
      <c r="G9" s="47">
        <v>407</v>
      </c>
      <c r="H9" s="46">
        <f t="shared" si="3"/>
        <v>-4.683840749414525</v>
      </c>
      <c r="I9" s="77">
        <f t="shared" si="1"/>
        <v>73.19148936170212</v>
      </c>
      <c r="J9" s="85">
        <v>40878</v>
      </c>
      <c r="K9" s="8">
        <v>827.28</v>
      </c>
      <c r="L9" s="8">
        <v>329</v>
      </c>
    </row>
    <row r="10" spans="1:12" ht="12.75">
      <c r="A10" s="22" t="s">
        <v>49</v>
      </c>
      <c r="B10" s="76">
        <v>433</v>
      </c>
      <c r="C10" s="50">
        <v>791</v>
      </c>
      <c r="D10" s="46">
        <f t="shared" si="2"/>
        <v>-2.944785276073625</v>
      </c>
      <c r="E10" s="77">
        <f t="shared" si="0"/>
        <v>82.67898383371826</v>
      </c>
      <c r="F10" s="76">
        <v>218</v>
      </c>
      <c r="G10" s="47">
        <v>372</v>
      </c>
      <c r="H10" s="46">
        <f t="shared" si="3"/>
        <v>-8.5995085995086</v>
      </c>
      <c r="I10" s="77">
        <f t="shared" si="1"/>
        <v>70.64220183486239</v>
      </c>
      <c r="J10" s="85">
        <v>40909</v>
      </c>
      <c r="K10" s="8">
        <v>836.05</v>
      </c>
      <c r="L10" s="8">
        <v>339.5</v>
      </c>
    </row>
    <row r="11" spans="1:12" ht="12.75">
      <c r="A11" s="22" t="s">
        <v>48</v>
      </c>
      <c r="B11" s="76">
        <v>423</v>
      </c>
      <c r="C11" s="50">
        <v>704</v>
      </c>
      <c r="D11" s="46">
        <f t="shared" si="2"/>
        <v>-10.998735777496837</v>
      </c>
      <c r="E11" s="77">
        <f t="shared" si="0"/>
        <v>66.43026004728132</v>
      </c>
      <c r="F11" s="76">
        <v>226</v>
      </c>
      <c r="G11" s="47">
        <v>353</v>
      </c>
      <c r="H11" s="46">
        <f t="shared" si="3"/>
        <v>-5.107526881720426</v>
      </c>
      <c r="I11" s="77">
        <f t="shared" si="1"/>
        <v>56.194690265486734</v>
      </c>
      <c r="J11" s="85">
        <v>40940</v>
      </c>
      <c r="K11" s="8">
        <v>814</v>
      </c>
      <c r="L11" s="8">
        <v>427</v>
      </c>
    </row>
    <row r="12" spans="1:12" ht="12.75">
      <c r="A12" s="22" t="s">
        <v>47</v>
      </c>
      <c r="B12" s="76">
        <v>399</v>
      </c>
      <c r="C12" s="11">
        <v>685</v>
      </c>
      <c r="D12" s="46">
        <f t="shared" si="2"/>
        <v>-2.6988636363636354</v>
      </c>
      <c r="E12" s="77">
        <f t="shared" si="0"/>
        <v>71.67919799498748</v>
      </c>
      <c r="F12" s="76">
        <v>220</v>
      </c>
      <c r="G12" s="47">
        <v>381</v>
      </c>
      <c r="H12" s="46">
        <f t="shared" si="3"/>
        <v>7.932011331444766</v>
      </c>
      <c r="I12" s="77">
        <f t="shared" si="1"/>
        <v>73.18181818181819</v>
      </c>
      <c r="J12" s="85">
        <v>40969</v>
      </c>
      <c r="K12" s="8">
        <v>815</v>
      </c>
      <c r="L12" s="8">
        <v>407</v>
      </c>
    </row>
    <row r="13" spans="1:12" ht="12.75">
      <c r="A13" s="22" t="s">
        <v>46</v>
      </c>
      <c r="B13" s="76">
        <v>352</v>
      </c>
      <c r="C13" s="11">
        <v>739</v>
      </c>
      <c r="D13" s="46">
        <f t="shared" si="2"/>
        <v>7.883211678832125</v>
      </c>
      <c r="E13" s="77">
        <f t="shared" si="0"/>
        <v>109.94318181818184</v>
      </c>
      <c r="F13" s="76">
        <v>240</v>
      </c>
      <c r="G13" s="48">
        <v>425</v>
      </c>
      <c r="H13" s="46">
        <f t="shared" si="3"/>
        <v>11.548556430446189</v>
      </c>
      <c r="I13" s="77">
        <f t="shared" si="1"/>
        <v>77.08333333333333</v>
      </c>
      <c r="J13" s="85">
        <v>41000</v>
      </c>
      <c r="K13" s="50">
        <v>791</v>
      </c>
      <c r="L13" s="47">
        <v>372</v>
      </c>
    </row>
    <row r="14" spans="1:12" ht="12.75">
      <c r="A14" s="22" t="s">
        <v>45</v>
      </c>
      <c r="B14" s="76">
        <v>323</v>
      </c>
      <c r="C14" s="11">
        <v>730</v>
      </c>
      <c r="D14" s="46">
        <f t="shared" si="2"/>
        <v>-1.2178619756427644</v>
      </c>
      <c r="E14" s="77">
        <f t="shared" si="0"/>
        <v>126.00619195046438</v>
      </c>
      <c r="F14" s="76">
        <v>251</v>
      </c>
      <c r="G14" s="48">
        <v>479</v>
      </c>
      <c r="H14" s="46">
        <f t="shared" si="3"/>
        <v>12.705882352941167</v>
      </c>
      <c r="I14" s="77">
        <f t="shared" si="1"/>
        <v>90.83665338645419</v>
      </c>
      <c r="J14" s="85">
        <v>41030</v>
      </c>
      <c r="K14" s="8">
        <v>704</v>
      </c>
      <c r="L14" s="8">
        <v>353</v>
      </c>
    </row>
    <row r="15" spans="1:12" ht="12.75">
      <c r="A15" s="22" t="s">
        <v>44</v>
      </c>
      <c r="B15" s="76">
        <v>376</v>
      </c>
      <c r="C15" s="11">
        <v>921</v>
      </c>
      <c r="D15" s="46">
        <f t="shared" si="2"/>
        <v>26.164383561643834</v>
      </c>
      <c r="E15" s="77">
        <f t="shared" si="0"/>
        <v>144.94680851063828</v>
      </c>
      <c r="F15" s="76">
        <v>290</v>
      </c>
      <c r="G15" s="48">
        <v>635</v>
      </c>
      <c r="H15" s="46">
        <f t="shared" si="3"/>
        <v>32.56784968684761</v>
      </c>
      <c r="I15" s="77">
        <f t="shared" si="1"/>
        <v>118.96551724137932</v>
      </c>
      <c r="J15" s="85">
        <v>41061</v>
      </c>
      <c r="K15" s="8">
        <v>685</v>
      </c>
      <c r="L15" s="8">
        <v>381</v>
      </c>
    </row>
    <row r="16" spans="1:12" ht="12.75">
      <c r="A16" s="22" t="s">
        <v>43</v>
      </c>
      <c r="B16" s="76">
        <v>399</v>
      </c>
      <c r="C16" s="11"/>
      <c r="D16" s="46"/>
      <c r="E16" s="77"/>
      <c r="F16" s="76">
        <v>331</v>
      </c>
      <c r="G16" s="48"/>
      <c r="H16" s="46"/>
      <c r="I16" s="77"/>
      <c r="J16" s="85">
        <v>41091</v>
      </c>
      <c r="K16" s="8">
        <v>739</v>
      </c>
      <c r="L16" s="8">
        <v>425</v>
      </c>
    </row>
    <row r="17" spans="1:12" ht="12.75">
      <c r="A17" s="22" t="s">
        <v>42</v>
      </c>
      <c r="B17" s="76">
        <v>647</v>
      </c>
      <c r="C17" s="11"/>
      <c r="D17" s="46"/>
      <c r="E17" s="77"/>
      <c r="F17" s="76">
        <v>321</v>
      </c>
      <c r="G17" s="48"/>
      <c r="H17" s="46"/>
      <c r="I17" s="77"/>
      <c r="J17" s="85">
        <v>41122</v>
      </c>
      <c r="K17" s="8">
        <v>730</v>
      </c>
      <c r="L17" s="8">
        <v>479</v>
      </c>
    </row>
    <row r="18" spans="1:12" ht="12.75">
      <c r="A18" s="20" t="s">
        <v>41</v>
      </c>
      <c r="B18" s="78">
        <v>827.28</v>
      </c>
      <c r="C18" s="100"/>
      <c r="D18" s="79"/>
      <c r="E18" s="80"/>
      <c r="F18" s="78">
        <v>329</v>
      </c>
      <c r="G18" s="99"/>
      <c r="H18" s="79"/>
      <c r="I18" s="80"/>
      <c r="J18" s="85">
        <v>41153</v>
      </c>
      <c r="K18" s="8">
        <v>921</v>
      </c>
      <c r="L18" s="8">
        <v>635</v>
      </c>
    </row>
    <row r="19" spans="1:9" ht="12.75">
      <c r="A19" s="22" t="s">
        <v>87</v>
      </c>
      <c r="B19" s="76">
        <f>AVERAGE(B7:B18)</f>
        <v>456.6066666666666</v>
      </c>
      <c r="C19" s="47"/>
      <c r="D19" s="47"/>
      <c r="E19" s="77"/>
      <c r="F19" s="76">
        <f>AVERAGE(F7:F18)</f>
        <v>258.5833333333333</v>
      </c>
      <c r="G19" s="47"/>
      <c r="H19" s="46"/>
      <c r="I19" s="77"/>
    </row>
    <row r="20" spans="1:9" ht="12.75">
      <c r="A20" s="22" t="s">
        <v>179</v>
      </c>
      <c r="B20" s="78">
        <f>AVERAGE(B7:B15)</f>
        <v>400.6666666666667</v>
      </c>
      <c r="C20" s="47">
        <f>AVERAGE(C7:C15)</f>
        <v>781.6722222222222</v>
      </c>
      <c r="D20" s="47"/>
      <c r="E20" s="77">
        <f>(C20/B20-1)*100</f>
        <v>95.0929007210205</v>
      </c>
      <c r="F20" s="78">
        <f>AVERAGE(F7:F15)</f>
        <v>235.77777777777777</v>
      </c>
      <c r="G20" s="47">
        <f>AVERAGE(G7:G15)</f>
        <v>424.27777777777777</v>
      </c>
      <c r="H20" s="46"/>
      <c r="I20" s="77">
        <f>(G20/F20-1)*100</f>
        <v>79.94816211121582</v>
      </c>
    </row>
    <row r="21" spans="1:9" ht="12.75">
      <c r="A21" s="82" t="s">
        <v>60</v>
      </c>
      <c r="B21" s="83"/>
      <c r="C21" s="83"/>
      <c r="D21" s="83"/>
      <c r="E21" s="83"/>
      <c r="F21" s="83"/>
      <c r="G21" s="83"/>
      <c r="H21" s="83"/>
      <c r="I21" s="84"/>
    </row>
  </sheetData>
  <sheetProtection/>
  <mergeCells count="10">
    <mergeCell ref="A4:A6"/>
    <mergeCell ref="A2:I2"/>
    <mergeCell ref="A3:I3"/>
    <mergeCell ref="A1:I1"/>
    <mergeCell ref="B4:E4"/>
    <mergeCell ref="F4:I4"/>
    <mergeCell ref="F5:G5"/>
    <mergeCell ref="H5:I5"/>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D20:E20 B19"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25">
      <selection activeCell="J12" sqref="J12:J13"/>
    </sheetView>
  </sheetViews>
  <sheetFormatPr defaultColWidth="11.421875" defaultRowHeight="15"/>
  <cols>
    <col min="1" max="1" width="17.00390625" style="1" customWidth="1"/>
    <col min="2" max="5" width="17.8515625" style="1" customWidth="1"/>
    <col min="6" max="16384" width="11.421875" style="1" customWidth="1"/>
  </cols>
  <sheetData>
    <row r="1" spans="1:5" ht="14.25">
      <c r="A1" s="196" t="s">
        <v>74</v>
      </c>
      <c r="B1" s="196"/>
      <c r="C1" s="196"/>
      <c r="D1" s="196"/>
      <c r="E1" s="196"/>
    </row>
    <row r="2" spans="1:5" ht="14.25">
      <c r="A2" s="196" t="s">
        <v>92</v>
      </c>
      <c r="B2" s="196"/>
      <c r="C2" s="196"/>
      <c r="D2" s="196"/>
      <c r="E2" s="196"/>
    </row>
    <row r="3" spans="1:5" ht="14.25">
      <c r="A3" s="196" t="s">
        <v>152</v>
      </c>
      <c r="B3" s="196"/>
      <c r="C3" s="196"/>
      <c r="D3" s="196"/>
      <c r="E3" s="196"/>
    </row>
    <row r="4" spans="1:5" ht="15" customHeight="1">
      <c r="A4" s="198" t="s">
        <v>81</v>
      </c>
      <c r="B4" s="197" t="s">
        <v>85</v>
      </c>
      <c r="C4" s="197"/>
      <c r="D4" s="197" t="s">
        <v>86</v>
      </c>
      <c r="E4" s="197"/>
    </row>
    <row r="5" spans="1:5" ht="14.25">
      <c r="A5" s="199"/>
      <c r="B5" s="161" t="s">
        <v>91</v>
      </c>
      <c r="C5" s="161" t="s">
        <v>55</v>
      </c>
      <c r="D5" s="161" t="s">
        <v>91</v>
      </c>
      <c r="E5" s="161" t="s">
        <v>55</v>
      </c>
    </row>
    <row r="6" spans="1:5" ht="14.25">
      <c r="A6" s="107">
        <v>40660</v>
      </c>
      <c r="B6" s="169">
        <v>445.8166666666667</v>
      </c>
      <c r="C6" s="171" t="s">
        <v>183</v>
      </c>
      <c r="D6" s="169">
        <v>194.44444444444446</v>
      </c>
      <c r="E6" s="171" t="s">
        <v>183</v>
      </c>
    </row>
    <row r="7" spans="1:5" ht="14.25">
      <c r="A7" s="107">
        <v>40674</v>
      </c>
      <c r="B7" s="169">
        <v>422.3622222222222</v>
      </c>
      <c r="C7" s="172">
        <f aca="true" t="shared" si="0" ref="C7:C25">100*(B7/B6-1)</f>
        <v>-5.261006641992861</v>
      </c>
      <c r="D7" s="169">
        <v>194.9404761904762</v>
      </c>
      <c r="E7" s="172">
        <f aca="true" t="shared" si="1" ref="E7:E18">100*(D7/D6-1)</f>
        <v>0.25510204081633514</v>
      </c>
    </row>
    <row r="8" spans="1:5" ht="14.25">
      <c r="A8" s="107">
        <v>40723</v>
      </c>
      <c r="B8" s="169">
        <v>375.8466666666667</v>
      </c>
      <c r="C8" s="172">
        <f t="shared" si="0"/>
        <v>-11.013190363195358</v>
      </c>
      <c r="D8" s="169">
        <v>210.83333333333331</v>
      </c>
      <c r="E8" s="172">
        <f t="shared" si="1"/>
        <v>8.152671755725184</v>
      </c>
    </row>
    <row r="9" spans="1:5" ht="14.25">
      <c r="A9" s="107">
        <v>40737</v>
      </c>
      <c r="B9" s="169">
        <v>364.4272222222222</v>
      </c>
      <c r="C9" s="172">
        <f t="shared" si="0"/>
        <v>-3.0383253217919903</v>
      </c>
      <c r="D9" s="169">
        <v>193.75</v>
      </c>
      <c r="E9" s="172">
        <f t="shared" si="1"/>
        <v>-8.102766798418958</v>
      </c>
    </row>
    <row r="10" spans="1:5" ht="14.25">
      <c r="A10" s="107">
        <v>40779</v>
      </c>
      <c r="B10" s="169">
        <v>368.0288888888889</v>
      </c>
      <c r="C10" s="172">
        <f t="shared" si="0"/>
        <v>0.9883088987437061</v>
      </c>
      <c r="D10" s="169">
        <v>198.21428571428572</v>
      </c>
      <c r="E10" s="172">
        <f t="shared" si="1"/>
        <v>2.304147465437789</v>
      </c>
    </row>
    <row r="11" spans="1:5" ht="14.25">
      <c r="A11" s="107">
        <v>40800</v>
      </c>
      <c r="B11" s="169">
        <v>385.9188888888889</v>
      </c>
      <c r="C11" s="172">
        <f t="shared" si="0"/>
        <v>4.861031440768526</v>
      </c>
      <c r="D11" s="169">
        <v>268.25396825396825</v>
      </c>
      <c r="E11" s="172">
        <f t="shared" si="1"/>
        <v>35.33533533533533</v>
      </c>
    </row>
    <row r="12" spans="1:5" ht="14.25">
      <c r="A12" s="107">
        <v>40814</v>
      </c>
      <c r="B12" s="169">
        <v>416.90666666666664</v>
      </c>
      <c r="C12" s="172">
        <f t="shared" si="0"/>
        <v>8.029608985192628</v>
      </c>
      <c r="D12" s="169">
        <v>266.66666666666663</v>
      </c>
      <c r="E12" s="172">
        <f t="shared" si="1"/>
        <v>-0.5917159763313751</v>
      </c>
    </row>
    <row r="13" spans="1:5" ht="14.25">
      <c r="A13" s="107">
        <v>40828</v>
      </c>
      <c r="B13" s="169">
        <v>434.00166666666667</v>
      </c>
      <c r="C13" s="172">
        <f t="shared" si="0"/>
        <v>4.1004381476269725</v>
      </c>
      <c r="D13" s="169">
        <v>308.3333333333333</v>
      </c>
      <c r="E13" s="172">
        <f t="shared" si="1"/>
        <v>15.625</v>
      </c>
    </row>
    <row r="14" spans="1:5" ht="14.25">
      <c r="A14" s="107">
        <v>40842</v>
      </c>
      <c r="B14" s="169">
        <v>445.10166666666663</v>
      </c>
      <c r="C14" s="172">
        <f t="shared" si="0"/>
        <v>2.5575938648469076</v>
      </c>
      <c r="D14" s="169">
        <v>298.6111111111111</v>
      </c>
      <c r="E14" s="172">
        <f t="shared" si="1"/>
        <v>-3.1531531531531543</v>
      </c>
    </row>
    <row r="15" spans="1:5" ht="14.25">
      <c r="A15" s="107">
        <v>40863</v>
      </c>
      <c r="B15" s="169">
        <v>731.3</v>
      </c>
      <c r="C15" s="172">
        <f t="shared" si="0"/>
        <v>64.29954205219033</v>
      </c>
      <c r="D15" s="169">
        <v>260.8333333333333</v>
      </c>
      <c r="E15" s="172">
        <f t="shared" si="1"/>
        <v>-12.65116279069768</v>
      </c>
    </row>
    <row r="16" spans="1:5" ht="14.25">
      <c r="A16" s="107">
        <v>40876</v>
      </c>
      <c r="B16" s="169">
        <v>582.7124999999999</v>
      </c>
      <c r="C16" s="172">
        <f t="shared" si="0"/>
        <v>-20.318268836318897</v>
      </c>
      <c r="D16" s="169">
        <v>284.95</v>
      </c>
      <c r="E16" s="172">
        <f t="shared" si="1"/>
        <v>9.246006389776351</v>
      </c>
    </row>
    <row r="17" spans="1:5" ht="14.25">
      <c r="A17" s="107">
        <v>40891</v>
      </c>
      <c r="B17" s="169">
        <v>755.0266666666666</v>
      </c>
      <c r="C17" s="172">
        <f t="shared" si="0"/>
        <v>29.57104346769064</v>
      </c>
      <c r="D17" s="169">
        <v>300</v>
      </c>
      <c r="E17" s="172">
        <f t="shared" si="1"/>
        <v>5.281628355851908</v>
      </c>
    </row>
    <row r="18" spans="1:5" ht="14.25">
      <c r="A18" s="107">
        <v>40905</v>
      </c>
      <c r="B18" s="169">
        <v>783.5316666666666</v>
      </c>
      <c r="C18" s="172">
        <f t="shared" si="0"/>
        <v>3.7753633425750888</v>
      </c>
      <c r="D18" s="169">
        <v>275</v>
      </c>
      <c r="E18" s="172">
        <f t="shared" si="1"/>
        <v>-8.333333333333337</v>
      </c>
    </row>
    <row r="19" spans="1:5" ht="14.25">
      <c r="A19" s="107">
        <v>40919</v>
      </c>
      <c r="B19" s="169">
        <v>773.3111111111111</v>
      </c>
      <c r="C19" s="172">
        <f t="shared" si="0"/>
        <v>-1.3044215046261298</v>
      </c>
      <c r="D19" s="169">
        <v>266.6666666666667</v>
      </c>
      <c r="E19" s="172">
        <f aca="true" t="shared" si="2" ref="E19:E25">100*(D19/D18-1)</f>
        <v>-3.0303030303030276</v>
      </c>
    </row>
    <row r="20" spans="1:5" ht="14.25">
      <c r="A20" s="107">
        <v>40947</v>
      </c>
      <c r="B20" s="169">
        <v>717</v>
      </c>
      <c r="C20" s="172">
        <f t="shared" si="0"/>
        <v>-7.281818443058707</v>
      </c>
      <c r="D20" s="169">
        <v>379</v>
      </c>
      <c r="E20" s="172">
        <f t="shared" si="2"/>
        <v>42.12499999999999</v>
      </c>
    </row>
    <row r="21" spans="1:5" ht="14.25">
      <c r="A21" s="107">
        <v>40975</v>
      </c>
      <c r="B21" s="169">
        <v>690.115</v>
      </c>
      <c r="C21" s="172">
        <f t="shared" si="0"/>
        <v>-3.749651324965131</v>
      </c>
      <c r="D21" s="169">
        <v>347.2222222222222</v>
      </c>
      <c r="E21" s="172">
        <f t="shared" si="2"/>
        <v>-8.384637936089135</v>
      </c>
    </row>
    <row r="22" spans="1:5" ht="14.25">
      <c r="A22" s="107">
        <v>40989</v>
      </c>
      <c r="B22" s="169">
        <v>756.0344444444444</v>
      </c>
      <c r="C22" s="172">
        <f t="shared" si="0"/>
        <v>9.551950681327659</v>
      </c>
      <c r="D22" s="169">
        <v>388.8888888888889</v>
      </c>
      <c r="E22" s="172">
        <f t="shared" si="2"/>
        <v>12.000000000000032</v>
      </c>
    </row>
    <row r="23" spans="1:5" ht="14.25">
      <c r="A23" s="107">
        <v>41010</v>
      </c>
      <c r="B23" s="169">
        <v>728.551666666667</v>
      </c>
      <c r="C23" s="172">
        <f t="shared" si="0"/>
        <v>-3.6351224444506003</v>
      </c>
      <c r="D23" s="169">
        <v>364.8809523809524</v>
      </c>
      <c r="E23" s="172">
        <f t="shared" si="2"/>
        <v>-6.1734693877551035</v>
      </c>
    </row>
    <row r="24" spans="1:5" ht="14.25">
      <c r="A24" s="107">
        <v>41024</v>
      </c>
      <c r="B24" s="169">
        <v>725.6622222222222</v>
      </c>
      <c r="C24" s="172">
        <f t="shared" si="0"/>
        <v>-0.3966011714261475</v>
      </c>
      <c r="D24" s="169">
        <v>369.8412698412699</v>
      </c>
      <c r="E24" s="172">
        <f t="shared" si="2"/>
        <v>1.3594344752583032</v>
      </c>
    </row>
    <row r="25" spans="1:5" ht="14.25">
      <c r="A25" s="107">
        <v>41038</v>
      </c>
      <c r="B25" s="169">
        <v>680.3733333333333</v>
      </c>
      <c r="C25" s="172">
        <f t="shared" si="0"/>
        <v>-6.241042664478114</v>
      </c>
      <c r="D25" s="169">
        <v>364.5833333333333</v>
      </c>
      <c r="E25" s="172">
        <f t="shared" si="2"/>
        <v>-1.4216738197425083</v>
      </c>
    </row>
    <row r="26" spans="1:5" ht="14.25">
      <c r="A26" s="107">
        <v>41073</v>
      </c>
      <c r="B26" s="169">
        <v>695.6777777777777</v>
      </c>
      <c r="C26" s="172">
        <f aca="true" t="shared" si="3" ref="C26:C34">100*(B26/B25-1)</f>
        <v>2.2494186198426913</v>
      </c>
      <c r="D26" s="169">
        <v>363.8888888888889</v>
      </c>
      <c r="E26" s="172">
        <f aca="true" t="shared" si="4" ref="E26:E34">100*(D26/D25-1)</f>
        <v>-0.19047619047617426</v>
      </c>
    </row>
    <row r="27" spans="1:5" ht="14.25">
      <c r="A27" s="107">
        <v>41087</v>
      </c>
      <c r="B27" s="169">
        <v>749.9399999999999</v>
      </c>
      <c r="C27" s="172">
        <f t="shared" si="3"/>
        <v>7.7999073645206085</v>
      </c>
      <c r="D27" s="169">
        <v>363.3</v>
      </c>
      <c r="E27" s="172">
        <f t="shared" si="4"/>
        <v>-0.16183206106870074</v>
      </c>
    </row>
    <row r="28" spans="1:5" ht="14.25">
      <c r="A28" s="107">
        <v>41101</v>
      </c>
      <c r="B28" s="169">
        <v>725.8833333333334</v>
      </c>
      <c r="C28" s="172">
        <f t="shared" si="3"/>
        <v>-3.2078121805299786</v>
      </c>
      <c r="D28" s="169">
        <v>394.8412698412699</v>
      </c>
      <c r="E28" s="172">
        <f t="shared" si="4"/>
        <v>8.68187994529861</v>
      </c>
    </row>
    <row r="29" spans="1:5" ht="14.25">
      <c r="A29" s="107">
        <v>41115</v>
      </c>
      <c r="B29" s="169">
        <v>741.1066666666666</v>
      </c>
      <c r="C29" s="172">
        <f t="shared" si="3"/>
        <v>2.0972148876081675</v>
      </c>
      <c r="D29" s="169">
        <v>404.16666666666663</v>
      </c>
      <c r="E29" s="172">
        <f t="shared" si="4"/>
        <v>2.3618090452261153</v>
      </c>
    </row>
    <row r="30" spans="1:5" ht="14.25">
      <c r="A30" s="107">
        <v>41129</v>
      </c>
      <c r="B30" s="169">
        <v>722.2866666666666</v>
      </c>
      <c r="C30" s="172">
        <f t="shared" si="3"/>
        <v>-2.5394455139161165</v>
      </c>
      <c r="D30" s="169">
        <v>433.3333333333333</v>
      </c>
      <c r="E30" s="172">
        <f t="shared" si="4"/>
        <v>7.216494845360821</v>
      </c>
    </row>
    <row r="31" spans="1:5" ht="14.25">
      <c r="A31" s="107">
        <v>41143</v>
      </c>
      <c r="B31" s="169">
        <v>736.2533333333333</v>
      </c>
      <c r="C31" s="172">
        <f t="shared" si="3"/>
        <v>1.9336736106624342</v>
      </c>
      <c r="D31" s="169">
        <v>475</v>
      </c>
      <c r="E31" s="172">
        <f t="shared" si="4"/>
        <v>9.615384615384626</v>
      </c>
    </row>
    <row r="32" spans="1:5" ht="14.25">
      <c r="A32" s="107">
        <v>41164</v>
      </c>
      <c r="B32" s="169">
        <v>823.5714285714286</v>
      </c>
      <c r="C32" s="172">
        <f t="shared" si="3"/>
        <v>11.859789461701853</v>
      </c>
      <c r="D32" s="169">
        <v>516.6666666666666</v>
      </c>
      <c r="E32" s="172">
        <f t="shared" si="4"/>
        <v>8.771929824561386</v>
      </c>
    </row>
    <row r="33" spans="1:5" ht="14.25">
      <c r="A33" s="107">
        <v>41178</v>
      </c>
      <c r="B33" s="169">
        <v>883.3888888888888</v>
      </c>
      <c r="C33" s="172">
        <f t="shared" si="3"/>
        <v>7.263178182519026</v>
      </c>
      <c r="D33" s="169">
        <v>666.6666666666666</v>
      </c>
      <c r="E33" s="172">
        <f t="shared" si="4"/>
        <v>29.032258064516125</v>
      </c>
    </row>
    <row r="34" spans="1:5" ht="14.25">
      <c r="A34" s="108">
        <v>41192</v>
      </c>
      <c r="B34" s="170">
        <v>1205.875</v>
      </c>
      <c r="C34" s="173">
        <f t="shared" si="3"/>
        <v>36.50556568769261</v>
      </c>
      <c r="D34" s="170">
        <v>688.8888888888888</v>
      </c>
      <c r="E34" s="173">
        <f t="shared" si="4"/>
        <v>3.3333333333333215</v>
      </c>
    </row>
    <row r="35" ht="14.25">
      <c r="A35" s="87" t="s">
        <v>89</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6"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view="pageBreakPreview" zoomScaleSheetLayoutView="100" zoomScalePageLayoutView="0" workbookViewId="0" topLeftCell="A16">
      <selection activeCell="B1" sqref="B1:E1"/>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1"/>
      <c r="B1" s="196" t="s">
        <v>75</v>
      </c>
      <c r="C1" s="196"/>
      <c r="D1" s="196"/>
      <c r="E1" s="196"/>
      <c r="F1" s="17"/>
    </row>
    <row r="2" spans="1:6" ht="12.75">
      <c r="A2" s="11"/>
      <c r="B2" s="196" t="s">
        <v>177</v>
      </c>
      <c r="C2" s="196"/>
      <c r="D2" s="196"/>
      <c r="E2" s="196"/>
      <c r="F2" s="17"/>
    </row>
    <row r="3" spans="1:6" ht="12.75">
      <c r="A3" s="11"/>
      <c r="B3" s="162"/>
      <c r="C3" s="162"/>
      <c r="D3" s="162"/>
      <c r="E3" s="162"/>
      <c r="F3" s="15"/>
    </row>
    <row r="4" spans="1:6" ht="12.75" customHeight="1">
      <c r="A4" s="11"/>
      <c r="B4" s="201" t="s">
        <v>19</v>
      </c>
      <c r="C4" s="203" t="s">
        <v>18</v>
      </c>
      <c r="D4" s="203" t="s">
        <v>17</v>
      </c>
      <c r="E4" s="203" t="s">
        <v>16</v>
      </c>
      <c r="F4" s="16"/>
    </row>
    <row r="5" spans="1:6" ht="12.75">
      <c r="A5" s="11"/>
      <c r="B5" s="202"/>
      <c r="C5" s="204"/>
      <c r="D5" s="204"/>
      <c r="E5" s="204"/>
      <c r="F5" s="16"/>
    </row>
    <row r="6" spans="1:6" ht="12.75">
      <c r="A6" s="11"/>
      <c r="B6" s="162" t="s">
        <v>15</v>
      </c>
      <c r="C6" s="163">
        <v>63110</v>
      </c>
      <c r="D6" s="14">
        <v>1210044.3</v>
      </c>
      <c r="E6" s="13">
        <v>19.173574710822372</v>
      </c>
      <c r="F6" s="11"/>
    </row>
    <row r="7" spans="1:6" ht="12.75">
      <c r="A7" s="11"/>
      <c r="B7" s="162" t="s">
        <v>14</v>
      </c>
      <c r="C7" s="163">
        <v>61360</v>
      </c>
      <c r="D7" s="14">
        <v>1303267.5</v>
      </c>
      <c r="E7" s="13">
        <v>21.239691981747065</v>
      </c>
      <c r="F7" s="11"/>
    </row>
    <row r="8" spans="1:6" ht="12.75">
      <c r="A8" s="11"/>
      <c r="B8" s="162" t="s">
        <v>13</v>
      </c>
      <c r="C8" s="163">
        <v>56000</v>
      </c>
      <c r="D8" s="14">
        <v>1093728.4</v>
      </c>
      <c r="E8" s="13">
        <v>19.530864285714287</v>
      </c>
      <c r="F8" s="11"/>
    </row>
    <row r="9" spans="1:6" ht="12.75">
      <c r="A9" s="11"/>
      <c r="B9" s="162" t="s">
        <v>12</v>
      </c>
      <c r="C9" s="163">
        <v>59560</v>
      </c>
      <c r="D9" s="14">
        <v>1144170</v>
      </c>
      <c r="E9" s="13">
        <v>19.210376091336467</v>
      </c>
      <c r="F9" s="11"/>
    </row>
    <row r="10" spans="1:6" ht="12.75">
      <c r="A10" s="11"/>
      <c r="B10" s="162" t="s">
        <v>11</v>
      </c>
      <c r="C10" s="163">
        <v>55620</v>
      </c>
      <c r="D10" s="14">
        <v>1115735.7</v>
      </c>
      <c r="E10" s="13">
        <v>20.059973031283707</v>
      </c>
      <c r="F10" s="11"/>
    </row>
    <row r="11" spans="1:6" ht="12.75">
      <c r="A11" s="11"/>
      <c r="B11" s="162" t="s">
        <v>10</v>
      </c>
      <c r="C11" s="163">
        <v>63200</v>
      </c>
      <c r="D11" s="14">
        <v>1391378.2</v>
      </c>
      <c r="E11" s="13">
        <v>22.015477848101266</v>
      </c>
      <c r="F11" s="105"/>
    </row>
    <row r="12" spans="1:6" ht="12.75">
      <c r="A12" s="11"/>
      <c r="B12" s="162" t="s">
        <v>9</v>
      </c>
      <c r="C12" s="163">
        <v>54145</v>
      </c>
      <c r="D12" s="14">
        <v>834859.9</v>
      </c>
      <c r="E12" s="13">
        <f>+D12/C12</f>
        <v>15.41896574014221</v>
      </c>
      <c r="F12" s="105"/>
    </row>
    <row r="13" spans="1:6" ht="12.75">
      <c r="A13" s="11"/>
      <c r="B13" s="162" t="s">
        <v>8</v>
      </c>
      <c r="C13" s="163">
        <v>55976</v>
      </c>
      <c r="D13" s="14">
        <v>965939.5</v>
      </c>
      <c r="E13" s="13">
        <v>17.25631520651708</v>
      </c>
      <c r="F13" s="105"/>
    </row>
    <row r="14" spans="1:6" ht="12.75">
      <c r="A14" s="11"/>
      <c r="B14" s="162" t="s">
        <v>7</v>
      </c>
      <c r="C14" s="163">
        <v>45078</v>
      </c>
      <c r="D14" s="14">
        <v>924548.1</v>
      </c>
      <c r="E14" s="13">
        <v>20.50996273126581</v>
      </c>
      <c r="F14" s="105"/>
    </row>
    <row r="15" spans="1:7" ht="12.75">
      <c r="A15" s="11"/>
      <c r="B15" s="162" t="s">
        <v>6</v>
      </c>
      <c r="C15" s="163">
        <v>50771</v>
      </c>
      <c r="D15" s="14">
        <v>1081349.2</v>
      </c>
      <c r="E15" s="13">
        <v>21.3</v>
      </c>
      <c r="F15" s="105"/>
      <c r="G15" s="127"/>
    </row>
    <row r="16" spans="1:6" ht="12.75">
      <c r="A16" s="11"/>
      <c r="B16" s="162" t="s">
        <v>5</v>
      </c>
      <c r="C16" s="163">
        <v>53653</v>
      </c>
      <c r="D16" s="14">
        <v>1676444</v>
      </c>
      <c r="E16" s="13">
        <v>31.25</v>
      </c>
      <c r="F16" s="105"/>
    </row>
    <row r="17" spans="1:6" ht="12.75">
      <c r="A17" s="11"/>
      <c r="B17" s="162" t="s">
        <v>173</v>
      </c>
      <c r="C17" s="163">
        <v>41534</v>
      </c>
      <c r="D17" s="14">
        <v>1093452</v>
      </c>
      <c r="E17" s="13">
        <v>26.33</v>
      </c>
      <c r="F17" s="105"/>
    </row>
    <row r="18" spans="1:8" ht="12.75">
      <c r="A18" s="11"/>
      <c r="B18" s="164" t="s">
        <v>178</v>
      </c>
      <c r="C18" s="159">
        <f>+C17*1.097</f>
        <v>45562.798</v>
      </c>
      <c r="D18" s="159">
        <f>+C18*E18</f>
        <v>1311752.95442</v>
      </c>
      <c r="E18" s="160">
        <f>AVERAGE(E16:E17)</f>
        <v>28.79</v>
      </c>
      <c r="F18" s="106"/>
      <c r="G18" s="128">
        <f>+D18/D17</f>
        <v>1.199643838430951</v>
      </c>
      <c r="H18" s="104"/>
    </row>
    <row r="19" spans="1:6" ht="12.75">
      <c r="A19" s="11"/>
      <c r="B19" s="12" t="s">
        <v>4</v>
      </c>
      <c r="C19" s="11"/>
      <c r="D19" s="11"/>
      <c r="E19" s="11"/>
      <c r="F19" s="11"/>
    </row>
    <row r="20" spans="1:6" ht="24" customHeight="1">
      <c r="A20" s="11"/>
      <c r="B20" s="200" t="s">
        <v>176</v>
      </c>
      <c r="C20" s="200"/>
      <c r="D20" s="200"/>
      <c r="E20" s="200"/>
      <c r="F20" s="11"/>
    </row>
    <row r="21" ht="12.75">
      <c r="G21" s="104"/>
    </row>
  </sheetData>
  <sheetProtection/>
  <mergeCells count="7">
    <mergeCell ref="B20:E20"/>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2012-10-29T14:36:02Z</cp:lastPrinted>
  <dcterms:created xsi:type="dcterms:W3CDTF">2011-10-13T14:46:36Z</dcterms:created>
  <dcterms:modified xsi:type="dcterms:W3CDTF">2019-03-04T13:37:54Z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