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Prod. vino Tabla 15" sheetId="18" r:id="rId18"/>
    <sheet name="Prod. vino graf" sheetId="19" r:id="rId19"/>
    <sheet name="Sup.plantada de vides" sheetId="20" r:id="rId20"/>
  </sheets>
  <definedNames>
    <definedName name="area" localSheetId="15">'Existencias'!$A$1:$K$36</definedName>
    <definedName name="_xlnm.Print_Area" localSheetId="5">'Expo vinos DO x merc. '!$A$1:$J$19</definedName>
    <definedName name="_xlnm.Print_Area" localSheetId="4">'Expo_variedad_DO'!$A$1:$I$37</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6">'Pisco x mercado'!$A$1:$J$19</definedName>
    <definedName name="_xlnm.Print_Area" localSheetId="0">'Portada '!$A$1:$H$85</definedName>
    <definedName name="_xlnm.Print_Area" localSheetId="14">'Precios nominales VIII Reg.'!$A$1:$G$22</definedName>
    <definedName name="_xlnm.Print_Area" localSheetId="10">'Precios vinos nac.'!$A$1:$O$44</definedName>
    <definedName name="_xlnm.Print_Area" localSheetId="9">'Proyección'!$A$1:$N$27</definedName>
    <definedName name="_xlnm.Print_Area" localSheetId="19">'Sup.plantada de vides'!$A$1:$L$9</definedName>
    <definedName name="_xlnm.Print_Area" localSheetId="1">'Tabla de contenidos'!$A$1:$G$49</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7">'Prod. vino Tabla 15'!$B$1:$N$15</definedName>
    <definedName name="_xlnm.Print_Area" localSheetId="9">'Proyección'!$A$1:$N$27</definedName>
    <definedName name="_xlnm.Print_Area" localSheetId="19">'Sup.plantada de vides'!$A$1:$L$40</definedName>
    <definedName name="_xlnm.Print_Area" localSheetId="1">'Tabla de contenidos'!$A$1:$G$49</definedName>
    <definedName name="ss" localSheetId="12">'Precios VII Reg'!$A$1:$O$57</definedName>
    <definedName name="sss" localSheetId="10">'Precios vinos nac.'!$A$1:$O$43</definedName>
    <definedName name="sss" localSheetId="19">'Sup.plantada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<sst xmlns="http://schemas.openxmlformats.org/spreadsheetml/2006/main" count="892" uniqueCount="413">
  <si>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</si>
  <si>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</si>
  <si>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</si>
  <si>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</si>
  <si>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</si>
  <si>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</si>
  <si>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</si>
  <si>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</si>
  <si>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</si>
  <si>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</si>
  <si>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</si>
  <si>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</si>
  <si>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</si>
  <si>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</si>
  <si>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</si>
  <si>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</si>
  <si>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</si>
  <si>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</si>
  <si>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</si>
  <si>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</si>
  <si>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</si>
  <si>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</si>
  <si>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</si>
  <si>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</si>
  <si>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</si>
  <si>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</si>
  <si>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</si>
  <si>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</si>
  <si>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</si>
  <si>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</si>
  <si>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</si>
  <si>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</si>
  <si>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</si>
  <si>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</si>
  <si>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</si>
  <si>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</si>
  <si>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</si>
  <si>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</si>
  <si>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</si>
  <si>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</si>
  <si>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</si>
  <si>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</si>
  <si>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</si>
  <si>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</si>
  <si>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</si>
  <si>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</si>
  <si>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</si>
  <si>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</si>
  <si>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</si>
  <si>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</si>
  <si>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</si>
  <si>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</si>
  <si>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</si>
  <si>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</si>
  <si>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</si>
  <si>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</si>
  <si>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</si>
  <si>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</si>
  <si>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</si>
  <si>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</si>
  <si>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</si>
  <si>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</si>
  <si>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</si>
  <si>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</si>
  <si>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</si>
  <si>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</si>
  <si>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</si>
  <si>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</si>
  <si>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</si>
  <si>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</si>
  <si>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</si>
  <si>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</si>
  <si>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</si>
  <si>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</si>
  <si>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</si>
  <si>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</si>
  <si>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</si>
  <si>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</si>
  <si>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</si>
  <si>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</si>
  <si>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</si>
  <si>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</si>
  <si>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</si>
  <si>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</si>
  <si>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</si>
  <si>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</si>
  <si>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</si>
  <si>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</si>
  <si>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</si>
  <si>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</si>
  <si>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</si>
  <si>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</si>
  <si>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</si>
  <si>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</si>
  <si>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</si>
  <si>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</si>
  <si>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</si>
  <si>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</si>
  <si>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</si>
  <si>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</si>
  <si>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</si>
  <si>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</si>
  <si>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</si>
  <si>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</si>
  <si>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</si>
  <si>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</si>
  <si>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</si>
  <si>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</si>
  <si>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</si>
  <si>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</si>
  <si>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</si>
  <si>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</si>
  <si>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</si>
  <si>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</si>
  <si>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</si>
  <si>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</si>
  <si>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</si>
  <si>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</si>
  <si>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</si>
  <si>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</si>
  <si>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</si>
  <si>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</si>
  <si>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</si>
  <si>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</si>
  <si>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</si>
  <si>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</si>
  <si>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</si>
  <si>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</si>
  <si>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</si>
  <si>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</si>
  <si>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</si>
  <si>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</si>
  <si>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</si>
  <si>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</si>
  <si>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</si>
  <si>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</si>
  <si>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</si>
  <si>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</si>
  <si>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</si>
  <si>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</si>
  <si>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</si>
  <si>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</si>
  <si>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</si>
  <si>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</si>
  <si>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</si>
  <si>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</si>
  <si>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</si>
  <si>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</si>
  <si>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</si>
  <si>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</si>
  <si>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</si>
  <si>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</si>
  <si>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</si>
  <si>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</si>
  <si>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</si>
  <si>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</si>
  <si>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</si>
  <si>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</si>
  <si>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</si>
  <si>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</si>
  <si>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</si>
  <si>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</si>
  <si>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</si>
  <si>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</si>
  <si>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</si>
  <si>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</si>
  <si>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</si>
  <si>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</si>
  <si>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</si>
  <si>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</si>
  <si>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</si>
  <si>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</si>
  <si>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</si>
  <si>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</si>
  <si>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</si>
  <si>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</si>
  <si>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</si>
  <si>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</si>
  <si>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</si>
  <si>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</si>
  <si>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</si>
  <si>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</si>
  <si>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</si>
  <si>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</si>
  <si>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</si>
  <si>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</si>
  <si>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</si>
  <si>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</si>
  <si>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</si>
  <si>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</si>
  <si>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</si>
  <si>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</si>
  <si>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</si>
  <si>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</si>
  <si>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</si>
  <si>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</si>
  <si>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</si>
  <si>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</si>
  <si>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</si>
  <si>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O'Higgins</t>
  </si>
  <si>
    <t>Región</t>
  </si>
  <si>
    <t xml:space="preserve">Tabla 13. Existencias de vinos con DO por variedades </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</si>
  <si>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</si>
  <si>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</si>
  <si>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</si>
  <si>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</si>
  <si>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</si>
  <si>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</si>
  <si>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</si>
  <si>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</si>
  <si>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</si>
  <si>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</si>
  <si>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</si>
  <si>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</si>
  <si>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</si>
  <si>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</si>
  <si>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</si>
  <si>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</si>
  <si>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</si>
  <si>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</si>
  <si>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</si>
  <si>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</si>
  <si>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</si>
  <si>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</si>
  <si>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</si>
  <si>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</si>
  <si>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</si>
  <si>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</si>
  <si>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</si>
  <si>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</si>
  <si>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Evolución de la superficie plantada con vides período 2002 a 2010 (ha)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</si>
  <si>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</si>
  <si>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</si>
  <si>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</si>
  <si>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</si>
  <si>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</si>
  <si>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</si>
  <si>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</si>
  <si>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xml:space="preserve">Vinos de mesa </t>
  </si>
  <si>
    <t>Superficie plantada con vides (en hectáreas a diciembre de cada año)</t>
  </si>
  <si>
    <t>Noviembre</t>
  </si>
  <si>
    <t>Diciembre</t>
  </si>
  <si>
    <t>Fuente: elaborado por Odepa con antecedentes de la Seremi de Agricultura de la Región del Maule.</t>
  </si>
  <si>
    <t>Año 2011</t>
  </si>
  <si>
    <t xml:space="preserve">Chardonnay </t>
  </si>
  <si>
    <t xml:space="preserve">Pinot Noir </t>
  </si>
  <si>
    <t>Var. % 12/11</t>
  </si>
  <si>
    <t>100,0</t>
  </si>
  <si>
    <t>España</t>
  </si>
  <si>
    <t>% Part.2012</t>
  </si>
  <si>
    <t>2012 * (a)</t>
  </si>
  <si>
    <t>2012 * (b)</t>
  </si>
  <si>
    <t>2012 * (c)</t>
  </si>
  <si>
    <t>2,8</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</si>
  <si>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</si>
  <si>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</si>
  <si>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</si>
  <si>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</si>
  <si>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</si>
  <si>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</si>
  <si>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</si>
  <si>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</si>
  <si>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t>Acumulado años 2011 y 2012</t>
  </si>
  <si>
    <t>Último mes</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</si>
  <si>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</si>
  <si>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</si>
  <si>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</si>
  <si>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</si>
  <si>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</si>
  <si>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 xml:space="preserve">País </t>
  </si>
  <si>
    <t xml:space="preserve">  N° 11</t>
  </si>
  <si>
    <t>Argentina</t>
  </si>
  <si>
    <t>Irlanda</t>
  </si>
  <si>
    <t>Tabla 1. Exportaciones  de vinos y mostos: comparación de 2011 y 2012</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</si>
  <si>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</si>
  <si>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</si>
  <si>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</si>
  <si>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</si>
  <si>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</si>
  <si>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</si>
  <si>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</si>
  <si>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</si>
  <si>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</si>
  <si>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</si>
  <si>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</si>
  <si>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</si>
  <si>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</si>
  <si>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</si>
  <si>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</si>
  <si>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</si>
  <si>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</si>
  <si>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</si>
  <si>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</si>
  <si>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</si>
  <si>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</si>
  <si>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120 120 </t>
  </si>
  <si>
    <t xml:space="preserve">2010-2011 </t>
  </si>
  <si>
    <t xml:space="preserve">2011-2012 </t>
  </si>
  <si>
    <t xml:space="preserve">150-130 </t>
  </si>
  <si>
    <t xml:space="preserve">130-100 </t>
  </si>
  <si>
    <t>Precios nominales por kilo de uva a productor en la Región de Ñuble</t>
  </si>
  <si>
    <t>Sudáfrica</t>
  </si>
  <si>
    <t>Riesling y Viognier</t>
  </si>
  <si>
    <t xml:space="preserve">Cot (Malbec) </t>
  </si>
  <si>
    <t xml:space="preserve">Cabernet Franc </t>
  </si>
  <si>
    <t xml:space="preserve">% Part. 2011 </t>
  </si>
  <si>
    <t xml:space="preserve">Inicio cosecha </t>
  </si>
  <si>
    <t xml:space="preserve">Término de cosecha </t>
  </si>
  <si>
    <t>Fuente: Seremi de Agricultura Región del Bío Bío</t>
  </si>
  <si>
    <t>Tabla 12. Existencias por regiones al 31 de diciembre de cada año (litros)</t>
  </si>
  <si>
    <t xml:space="preserve">Chenin Blanc </t>
  </si>
  <si>
    <t xml:space="preserve">Pinot Blanc </t>
  </si>
  <si>
    <t xml:space="preserve">Sauvignon Blanc </t>
  </si>
  <si>
    <t>% Variación</t>
  </si>
  <si>
    <t>--</t>
  </si>
  <si>
    <t xml:space="preserve"> --</t>
  </si>
  <si>
    <t>Tabla 9. Precios de uvas en la Región del Maule ($/kg)</t>
  </si>
  <si>
    <t>% variación</t>
  </si>
  <si>
    <t>S/A</t>
  </si>
  <si>
    <t xml:space="preserve"> ---</t>
  </si>
  <si>
    <r>
      <rPr>
        <i/>
        <sz val="10"/>
        <rFont val="Arial"/>
        <family val="2"/>
      </rPr>
      <t>Stock</t>
    </r>
    <r>
      <rPr>
        <sz val="10"/>
        <rFont val="Arial"/>
        <family val="2"/>
      </rPr>
      <t xml:space="preserve"> </t>
    </r>
    <r>
      <rPr>
        <i/>
        <sz val="10"/>
        <rFont val="Arial"/>
        <family val="2"/>
      </rPr>
      <t>final **</t>
    </r>
  </si>
  <si>
    <t>Stock inicial **</t>
  </si>
  <si>
    <t>Francia (*)</t>
  </si>
  <si>
    <t>S/A: sin antecedentes.</t>
  </si>
  <si>
    <t>Tabla 14. Exportaciones de pisco y similares por país de destino (código 22082010)</t>
  </si>
  <si>
    <t>(*) De acuerdo con información proporcionada por la Asociación de Productores de Pisco, las exportaciones aparecidas en el código 22082010 no discriminan entre pisco y otros productos similares. En el caso de las exportaciones a Francia,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t>
  </si>
  <si>
    <t>Nota: las cifras de vides viníferas de los años 2008, 2009 y 2010 están ajustadas y no corresponden exactamente a las publicadas por el SAG.</t>
  </si>
  <si>
    <t>11,4</t>
  </si>
  <si>
    <t>2,7</t>
  </si>
  <si>
    <t xml:space="preserve">Tabla 11. Precios nominales por kilo de uva a productor en la provincia de Ñuble en las  temporadas 2001-2002 a 2011-2012 </t>
  </si>
  <si>
    <t>7,1</t>
  </si>
  <si>
    <t>2,4</t>
  </si>
  <si>
    <t>67,1</t>
  </si>
  <si>
    <t>-0,6</t>
  </si>
  <si>
    <t>32,9</t>
  </si>
  <si>
    <t>1,2</t>
  </si>
  <si>
    <t>2,9</t>
  </si>
  <si>
    <t>1,7</t>
  </si>
  <si>
    <t>Exportaciones de vinos y alcoholes</t>
  </si>
  <si>
    <t xml:space="preserve">   Vinos con D.O.</t>
  </si>
  <si>
    <t xml:space="preserve">   Vinos sin D.O.</t>
  </si>
  <si>
    <t>** Las cifras de stock inicial y stock final no incluyen las existencias de vino para pisco.</t>
  </si>
  <si>
    <t>Fuente: elaborado por Odepa sobre la base de antecedentes del SAG y el Servicio Nacional de Aduanas.</t>
  </si>
  <si>
    <t>Tabla 15. Producción de vinos en los años 2011 y 2012, por regiones y categorías (miles de litros)</t>
  </si>
  <si>
    <t>Tabla 16. Evolución de la superficie plantada con vides, período 2002 a 2010 (ha)</t>
  </si>
  <si>
    <t>Moscatel de Alejandría</t>
  </si>
  <si>
    <t xml:space="preserve"> Avance  noviembre de 2012</t>
  </si>
  <si>
    <t xml:space="preserve">        Diciembre 2012</t>
  </si>
  <si>
    <t>ene-nov 2011</t>
  </si>
  <si>
    <t>ene-nov 2012</t>
  </si>
  <si>
    <t>Dic 10 - Nov 11</t>
  </si>
  <si>
    <t>Dic 11 - Nov 12</t>
  </si>
  <si>
    <t>País - Mission</t>
  </si>
  <si>
    <t>Enero - noviembre</t>
  </si>
  <si>
    <t>-7,8</t>
  </si>
  <si>
    <t>-5,9</t>
  </si>
  <si>
    <t>15,2</t>
  </si>
  <si>
    <t>-9,1</t>
  </si>
  <si>
    <t>-7,9</t>
  </si>
  <si>
    <t>10,0</t>
  </si>
  <si>
    <t>5,1</t>
  </si>
  <si>
    <t>5,3</t>
  </si>
  <si>
    <t>-0,4</t>
  </si>
  <si>
    <t>6,8</t>
  </si>
  <si>
    <t>31,9</t>
  </si>
  <si>
    <t>33,4</t>
  </si>
  <si>
    <t>14,7</t>
  </si>
  <si>
    <t>20,4</t>
  </si>
  <si>
    <t>5,5</t>
  </si>
  <si>
    <t>2,1</t>
  </si>
  <si>
    <t>4,0</t>
  </si>
  <si>
    <t>3,3</t>
  </si>
  <si>
    <t>17,1</t>
  </si>
  <si>
    <t>19,2</t>
  </si>
  <si>
    <t>-10,8</t>
  </si>
  <si>
    <t>-15,7</t>
  </si>
  <si>
    <t>0,2</t>
  </si>
  <si>
    <t>Enero-noviembre</t>
  </si>
  <si>
    <t>2072,7</t>
  </si>
  <si>
    <t>604,5</t>
  </si>
  <si>
    <t>27,3</t>
  </si>
  <si>
    <t>17,8</t>
  </si>
  <si>
    <t>71,0</t>
  </si>
  <si>
    <t>22,4</t>
  </si>
  <si>
    <t>51,4</t>
  </si>
  <si>
    <t>129,2</t>
  </si>
  <si>
    <t>12,2</t>
  </si>
  <si>
    <t>71,7</t>
  </si>
  <si>
    <t>39,0</t>
  </si>
  <si>
    <t>8,1</t>
  </si>
  <si>
    <t>15,8</t>
  </si>
  <si>
    <t>12,7</t>
  </si>
  <si>
    <t>6,7</t>
  </si>
  <si>
    <t>91,4</t>
  </si>
  <si>
    <t>57,5</t>
  </si>
  <si>
    <t>-11,3</t>
  </si>
  <si>
    <t>-8,6</t>
  </si>
  <si>
    <t>82,4</t>
  </si>
  <si>
    <t>1,1</t>
  </si>
  <si>
    <t>1,5</t>
  </si>
  <si>
    <t>127,0</t>
  </si>
  <si>
    <t>112,2</t>
  </si>
  <si>
    <t>87,9</t>
  </si>
  <si>
    <t>-33,3</t>
  </si>
  <si>
    <t>-34,3</t>
  </si>
  <si>
    <t>12,1</t>
  </si>
  <si>
    <t>75,1</t>
  </si>
  <si>
    <t>67,2</t>
  </si>
  <si>
    <t>Subtotal</t>
  </si>
  <si>
    <t>EE.UU.</t>
  </si>
  <si>
    <t>Países Bajos</t>
  </si>
  <si>
    <t>SUBTOTAL</t>
  </si>
  <si>
    <r>
      <t>Carmén</t>
    </r>
    <r>
      <rPr>
        <sz val="11"/>
        <color indexed="8"/>
        <rFont val="Calibri"/>
        <family val="2"/>
      </rPr>
      <t>è</t>
    </r>
    <r>
      <rPr>
        <sz val="11"/>
        <color theme="1"/>
        <rFont val="Arial"/>
        <family val="2"/>
      </rPr>
      <t>re</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</si>
</sst>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mmm\-yy"/>
  </numFmts>
  <fonts count="145">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b/>
      <sz val="11"/>
      <color indexed="8"/>
      <name val="Calibri"/>
      <family val="0"/>
    </font>
    <font>
      <sz val="10"/>
      <color indexed="8"/>
      <name val="Calibri"/>
      <family val="0"/>
    </font>
    <font>
      <b/>
      <sz val="10"/>
      <color indexed="8"/>
      <name val="Calibri"/>
      <family val="0"/>
    </font>
    <font>
      <sz val="9"/>
      <color indexed="8"/>
      <name val="Calibri"/>
      <family val="0"/>
    </font>
    <font>
      <sz val="8"/>
      <color indexed="8"/>
      <name val="Calibri"/>
      <family val="0"/>
    </font>
    <font>
      <sz val="7"/>
      <color indexed="8"/>
      <name val="Calibri"/>
      <family val="0"/>
    </font>
    <font>
      <sz val="9.2"/>
      <color indexed="8"/>
      <name val="Calibri"/>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b/>
      <sz val="10"/>
      <color indexed="9"/>
      <name val="Arial"/>
      <family val="2"/>
    </font>
    <font>
      <sz val="10"/>
      <color indexed="9"/>
      <name val="Arial"/>
      <family val="2"/>
    </font>
    <font>
      <sz val="9"/>
      <color indexed="8"/>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sz val="16"/>
      <color indexed="30"/>
      <name val="Verdana"/>
      <family val="2"/>
    </font>
    <font>
      <sz val="11"/>
      <name val="Calibri"/>
      <family val="0"/>
    </font>
    <font>
      <b/>
      <sz val="9"/>
      <color indexed="8"/>
      <name val="Calibri"/>
      <family val="0"/>
    </font>
    <font>
      <b/>
      <sz val="10.5"/>
      <color indexed="8"/>
      <name val="Calibri"/>
      <family val="0"/>
    </font>
    <font>
      <b/>
      <sz val="12"/>
      <color indexed="8"/>
      <name val="Calibri"/>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sz val="16"/>
      <color rgb="FF0066CC"/>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top style="thin"/>
      <bottom/>
    </border>
    <border>
      <left style="medium"/>
      <right style="thin"/>
      <top style="medium"/>
      <bottom style="medium"/>
    </border>
    <border>
      <left style="thin"/>
      <right style="thin"/>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style="thin"/>
      <bottom style="thin"/>
    </border>
    <border>
      <left style="medium"/>
      <right/>
      <top style="thin"/>
      <bottom style="thin"/>
    </border>
    <border>
      <left style="medium"/>
      <right/>
      <top style="thin">
        <color rgb="FF808080"/>
      </top>
      <bottom style="medium"/>
    </border>
    <border>
      <left/>
      <right/>
      <top style="thin">
        <color rgb="FF808080"/>
      </top>
      <bottom style="medium"/>
    </border>
    <border>
      <left/>
      <right style="medium"/>
      <top style="thin">
        <color rgb="FF808080"/>
      </top>
      <bottom style="mediu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right style="medium"/>
      <top/>
      <bottom style="medium"/>
    </border>
    <border>
      <left/>
      <right style="thin"/>
      <top style="thin"/>
      <bottom/>
    </border>
    <border>
      <left/>
      <right/>
      <top style="thin">
        <color indexed="55"/>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right/>
      <top style="medium"/>
      <bottom style="thin"/>
    </border>
    <border>
      <left/>
      <right/>
      <top style="medium"/>
      <bottom style="thin"/>
    </border>
    <border>
      <left/>
      <right style="medium"/>
      <top style="medium"/>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4" fillId="2" borderId="0" applyNumberFormat="0" applyBorder="0" applyAlignment="0" applyProtection="0"/>
    <xf numFmtId="0" fontId="0" fillId="3" borderId="0" applyNumberFormat="0" applyBorder="0" applyAlignment="0" applyProtection="0"/>
    <xf numFmtId="0" fontId="84" fillId="3" borderId="0" applyNumberFormat="0" applyBorder="0" applyAlignment="0" applyProtection="0"/>
    <xf numFmtId="0" fontId="0" fillId="4" borderId="0" applyNumberFormat="0" applyBorder="0" applyAlignment="0" applyProtection="0"/>
    <xf numFmtId="0" fontId="84" fillId="4" borderId="0" applyNumberFormat="0" applyBorder="0" applyAlignment="0" applyProtection="0"/>
    <xf numFmtId="0" fontId="0" fillId="5" borderId="0" applyNumberFormat="0" applyBorder="0" applyAlignment="0" applyProtection="0"/>
    <xf numFmtId="0" fontId="84" fillId="5" borderId="0" applyNumberFormat="0" applyBorder="0" applyAlignment="0" applyProtection="0"/>
    <xf numFmtId="0" fontId="0" fillId="6" borderId="0" applyNumberFormat="0" applyBorder="0" applyAlignment="0" applyProtection="0"/>
    <xf numFmtId="0" fontId="84" fillId="6" borderId="0" applyNumberFormat="0" applyBorder="0" applyAlignment="0" applyProtection="0"/>
    <xf numFmtId="0" fontId="0" fillId="7" borderId="0" applyNumberFormat="0" applyBorder="0" applyAlignment="0" applyProtection="0"/>
    <xf numFmtId="0" fontId="84" fillId="7" borderId="0" applyNumberFormat="0" applyBorder="0" applyAlignment="0" applyProtection="0"/>
    <xf numFmtId="0" fontId="0" fillId="8" borderId="0" applyNumberFormat="0" applyBorder="0" applyAlignment="0" applyProtection="0"/>
    <xf numFmtId="0" fontId="84" fillId="8" borderId="0" applyNumberFormat="0" applyBorder="0" applyAlignment="0" applyProtection="0"/>
    <xf numFmtId="0" fontId="0" fillId="9" borderId="0" applyNumberFormat="0" applyBorder="0" applyAlignment="0" applyProtection="0"/>
    <xf numFmtId="0" fontId="84" fillId="9" borderId="0" applyNumberFormat="0" applyBorder="0" applyAlignment="0" applyProtection="0"/>
    <xf numFmtId="0" fontId="0" fillId="10" borderId="0" applyNumberFormat="0" applyBorder="0" applyAlignment="0" applyProtection="0"/>
    <xf numFmtId="0" fontId="84" fillId="10" borderId="0" applyNumberFormat="0" applyBorder="0" applyAlignment="0" applyProtection="0"/>
    <xf numFmtId="0" fontId="0" fillId="11" borderId="0" applyNumberFormat="0" applyBorder="0" applyAlignment="0" applyProtection="0"/>
    <xf numFmtId="0" fontId="84" fillId="11" borderId="0" applyNumberFormat="0" applyBorder="0" applyAlignment="0" applyProtection="0"/>
    <xf numFmtId="0" fontId="0" fillId="12" borderId="0" applyNumberFormat="0" applyBorder="0" applyAlignment="0" applyProtection="0"/>
    <xf numFmtId="0" fontId="84" fillId="12" borderId="0" applyNumberFormat="0" applyBorder="0" applyAlignment="0" applyProtection="0"/>
    <xf numFmtId="0" fontId="0" fillId="13"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6" fillId="14" borderId="0" applyNumberFormat="0" applyBorder="0" applyAlignment="0" applyProtection="0"/>
    <xf numFmtId="0" fontId="85" fillId="15" borderId="0" applyNumberFormat="0" applyBorder="0" applyAlignment="0" applyProtection="0"/>
    <xf numFmtId="0" fontId="86" fillId="15" borderId="0" applyNumberFormat="0" applyBorder="0" applyAlignment="0" applyProtection="0"/>
    <xf numFmtId="0" fontId="85" fillId="16" borderId="0" applyNumberFormat="0" applyBorder="0" applyAlignment="0" applyProtection="0"/>
    <xf numFmtId="0" fontId="86" fillId="16" borderId="0" applyNumberFormat="0" applyBorder="0" applyAlignment="0" applyProtection="0"/>
    <xf numFmtId="0" fontId="85" fillId="17" borderId="0" applyNumberFormat="0" applyBorder="0" applyAlignment="0" applyProtection="0"/>
    <xf numFmtId="0" fontId="86" fillId="17" borderId="0" applyNumberFormat="0" applyBorder="0" applyAlignment="0" applyProtection="0"/>
    <xf numFmtId="0" fontId="85" fillId="18" borderId="0" applyNumberFormat="0" applyBorder="0" applyAlignment="0" applyProtection="0"/>
    <xf numFmtId="0" fontId="86" fillId="18" borderId="0" applyNumberFormat="0" applyBorder="0" applyAlignment="0" applyProtection="0"/>
    <xf numFmtId="0" fontId="85" fillId="19" borderId="0" applyNumberFormat="0" applyBorder="0" applyAlignment="0" applyProtection="0"/>
    <xf numFmtId="0" fontId="86" fillId="19" borderId="0" applyNumberFormat="0" applyBorder="0" applyAlignment="0" applyProtection="0"/>
    <xf numFmtId="0" fontId="87" fillId="20" borderId="0" applyNumberFormat="0" applyBorder="0" applyAlignment="0" applyProtection="0"/>
    <xf numFmtId="0" fontId="88" fillId="20" borderId="0" applyNumberFormat="0" applyBorder="0" applyAlignment="0" applyProtection="0"/>
    <xf numFmtId="0" fontId="89" fillId="21" borderId="1" applyNumberFormat="0" applyAlignment="0" applyProtection="0"/>
    <xf numFmtId="0" fontId="90" fillId="21" borderId="1" applyNumberFormat="0" applyAlignment="0" applyProtection="0"/>
    <xf numFmtId="0" fontId="91" fillId="22" borderId="2" applyNumberFormat="0" applyAlignment="0" applyProtection="0"/>
    <xf numFmtId="0" fontId="92" fillId="22" borderId="2" applyNumberFormat="0" applyAlignment="0" applyProtection="0"/>
    <xf numFmtId="0" fontId="93" fillId="0" borderId="3" applyNumberFormat="0" applyFill="0" applyAlignment="0" applyProtection="0"/>
    <xf numFmtId="0" fontId="94" fillId="0" borderId="3" applyNumberFormat="0" applyFill="0" applyAlignment="0" applyProtection="0"/>
    <xf numFmtId="0" fontId="95" fillId="0" borderId="4"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85" fillId="23" borderId="0" applyNumberFormat="0" applyBorder="0" applyAlignment="0" applyProtection="0"/>
    <xf numFmtId="0" fontId="86" fillId="23" borderId="0" applyNumberFormat="0" applyBorder="0" applyAlignment="0" applyProtection="0"/>
    <xf numFmtId="0" fontId="85" fillId="24" borderId="0" applyNumberFormat="0" applyBorder="0" applyAlignment="0" applyProtection="0"/>
    <xf numFmtId="0" fontId="86" fillId="24" borderId="0" applyNumberFormat="0" applyBorder="0" applyAlignment="0" applyProtection="0"/>
    <xf numFmtId="0" fontId="85" fillId="25" borderId="0" applyNumberFormat="0" applyBorder="0" applyAlignment="0" applyProtection="0"/>
    <xf numFmtId="0" fontId="86" fillId="25" borderId="0" applyNumberFormat="0" applyBorder="0" applyAlignment="0" applyProtection="0"/>
    <xf numFmtId="0" fontId="85" fillId="26" borderId="0" applyNumberFormat="0" applyBorder="0" applyAlignment="0" applyProtection="0"/>
    <xf numFmtId="0" fontId="86" fillId="26" borderId="0" applyNumberFormat="0" applyBorder="0" applyAlignment="0" applyProtection="0"/>
    <xf numFmtId="0" fontId="85" fillId="27" borderId="0" applyNumberFormat="0" applyBorder="0" applyAlignment="0" applyProtection="0"/>
    <xf numFmtId="0" fontId="86" fillId="27" borderId="0" applyNumberFormat="0" applyBorder="0" applyAlignment="0" applyProtection="0"/>
    <xf numFmtId="0" fontId="85" fillId="28" borderId="0" applyNumberFormat="0" applyBorder="0" applyAlignment="0" applyProtection="0"/>
    <xf numFmtId="0" fontId="86" fillId="28" borderId="0" applyNumberFormat="0" applyBorder="0" applyAlignment="0" applyProtection="0"/>
    <xf numFmtId="0" fontId="98" fillId="29" borderId="1" applyNumberFormat="0" applyAlignment="0" applyProtection="0"/>
    <xf numFmtId="0" fontId="99" fillId="29" borderId="1" applyNumberFormat="0" applyAlignment="0" applyProtection="0"/>
    <xf numFmtId="0" fontId="100" fillId="0" borderId="0" applyNumberFormat="0" applyFill="0" applyBorder="0" applyAlignment="0" applyProtection="0"/>
    <xf numFmtId="0" fontId="101" fillId="30" borderId="0" applyNumberFormat="0" applyBorder="0" applyAlignment="0" applyProtection="0"/>
    <xf numFmtId="0" fontId="10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6"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31" borderId="0" applyNumberFormat="0" applyBorder="0" applyAlignment="0" applyProtection="0"/>
    <xf numFmtId="0" fontId="104" fillId="31" borderId="0" applyNumberFormat="0" applyBorder="0" applyAlignment="0" applyProtection="0"/>
    <xf numFmtId="0" fontId="84" fillId="0" borderId="0">
      <alignment/>
      <protection/>
    </xf>
    <xf numFmtId="0" fontId="3" fillId="0" borderId="0">
      <alignment/>
      <protection/>
    </xf>
    <xf numFmtId="0" fontId="84" fillId="0" borderId="0">
      <alignment/>
      <protection/>
    </xf>
    <xf numFmtId="0" fontId="3" fillId="0" borderId="0">
      <alignment/>
      <protection/>
    </xf>
    <xf numFmtId="0" fontId="84" fillId="0" borderId="0">
      <alignment/>
      <protection/>
    </xf>
    <xf numFmtId="0" fontId="3" fillId="0" borderId="0">
      <alignment/>
      <protection/>
    </xf>
    <xf numFmtId="0" fontId="3" fillId="0" borderId="0">
      <alignment/>
      <protection/>
    </xf>
    <xf numFmtId="0" fontId="84" fillId="0" borderId="0">
      <alignment/>
      <protection/>
    </xf>
    <xf numFmtId="0" fontId="84" fillId="0" borderId="0">
      <alignment/>
      <protection/>
    </xf>
    <xf numFmtId="0" fontId="3" fillId="0" borderId="0">
      <alignment/>
      <protection/>
    </xf>
    <xf numFmtId="0" fontId="84"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0" fontId="84"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5" fillId="21" borderId="6" applyNumberFormat="0" applyAlignment="0" applyProtection="0"/>
    <xf numFmtId="0" fontId="106" fillId="21" borderId="6"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4" applyNumberFormat="0" applyFill="0" applyAlignment="0" applyProtection="0"/>
    <xf numFmtId="0" fontId="113" fillId="0" borderId="7" applyNumberFormat="0" applyFill="0" applyAlignment="0" applyProtection="0"/>
    <xf numFmtId="0" fontId="114" fillId="0" borderId="7" applyNumberFormat="0" applyFill="0" applyAlignment="0" applyProtection="0"/>
    <xf numFmtId="0" fontId="96" fillId="0" borderId="8" applyNumberFormat="0" applyFill="0" applyAlignment="0" applyProtection="0"/>
    <xf numFmtId="0" fontId="97" fillId="0" borderId="8" applyNumberFormat="0" applyFill="0" applyAlignment="0" applyProtection="0"/>
    <xf numFmtId="0" fontId="115" fillId="0" borderId="9" applyNumberFormat="0" applyFill="0" applyAlignment="0" applyProtection="0"/>
    <xf numFmtId="0" fontId="116" fillId="0" borderId="9" applyNumberFormat="0" applyFill="0" applyAlignment="0" applyProtection="0"/>
  </cellStyleXfs>
  <cellXfs count="501">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6"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17" fillId="0" borderId="0" xfId="0" applyFont="1" applyAlignment="1">
      <alignment/>
    </xf>
    <xf numFmtId="175" fontId="3" fillId="34" borderId="11" xfId="79" applyNumberFormat="1" applyFont="1" applyFill="1" applyBorder="1" applyAlignment="1">
      <alignment horizontal="center"/>
    </xf>
    <xf numFmtId="175" fontId="3" fillId="34" borderId="11" xfId="79" applyNumberFormat="1" applyFont="1" applyFill="1" applyBorder="1" applyAlignment="1">
      <alignment/>
    </xf>
    <xf numFmtId="175" fontId="2" fillId="34" borderId="12" xfId="79" applyNumberFormat="1" applyFont="1" applyFill="1" applyBorder="1" applyAlignment="1">
      <alignment/>
    </xf>
    <xf numFmtId="0" fontId="3" fillId="34" borderId="11" xfId="0" applyFont="1" applyFill="1" applyBorder="1" applyAlignment="1">
      <alignment/>
    </xf>
    <xf numFmtId="0" fontId="115" fillId="0" borderId="0" xfId="0" applyFont="1" applyAlignment="1">
      <alignment/>
    </xf>
    <xf numFmtId="0" fontId="0" fillId="0" borderId="0" xfId="0" applyAlignment="1">
      <alignment vertical="center"/>
    </xf>
    <xf numFmtId="175" fontId="117" fillId="0" borderId="0" xfId="0" applyNumberFormat="1" applyFont="1" applyAlignment="1">
      <alignment/>
    </xf>
    <xf numFmtId="0" fontId="117" fillId="0" borderId="13" xfId="0" applyFont="1" applyBorder="1" applyAlignment="1">
      <alignment/>
    </xf>
    <xf numFmtId="0" fontId="117" fillId="0" borderId="14" xfId="0" applyFont="1" applyBorder="1" applyAlignment="1">
      <alignment/>
    </xf>
    <xf numFmtId="175" fontId="117" fillId="0" borderId="14" xfId="0" applyNumberFormat="1" applyFont="1" applyBorder="1" applyAlignment="1">
      <alignment/>
    </xf>
    <xf numFmtId="9" fontId="117" fillId="0" borderId="14" xfId="124" applyFont="1" applyBorder="1" applyAlignment="1">
      <alignment/>
    </xf>
    <xf numFmtId="0" fontId="117" fillId="0" borderId="15" xfId="0" applyFont="1" applyBorder="1" applyAlignment="1">
      <alignment/>
    </xf>
    <xf numFmtId="175" fontId="117" fillId="0" borderId="15" xfId="0" applyNumberFormat="1" applyFont="1" applyBorder="1" applyAlignment="1">
      <alignment/>
    </xf>
    <xf numFmtId="9" fontId="117" fillId="0" borderId="15" xfId="124" applyFont="1" applyBorder="1" applyAlignment="1">
      <alignment/>
    </xf>
    <xf numFmtId="0" fontId="118" fillId="0" borderId="0" xfId="0" applyFont="1" applyAlignment="1">
      <alignment horizontal="justify"/>
    </xf>
    <xf numFmtId="0" fontId="6" fillId="0" borderId="0" xfId="0" applyFont="1" applyAlignment="1">
      <alignment horizontal="justify"/>
    </xf>
    <xf numFmtId="0" fontId="119" fillId="0" borderId="0" xfId="0" applyFont="1" applyAlignment="1">
      <alignment horizontal="justify"/>
    </xf>
    <xf numFmtId="0" fontId="0" fillId="0" borderId="0" xfId="0" applyAlignment="1">
      <alignment/>
    </xf>
    <xf numFmtId="0" fontId="120" fillId="0" borderId="16" xfId="0" applyFont="1" applyBorder="1" applyAlignment="1">
      <alignment horizontal="center"/>
    </xf>
    <xf numFmtId="0" fontId="121" fillId="0" borderId="0" xfId="94" applyFont="1">
      <alignment/>
      <protection/>
    </xf>
    <xf numFmtId="0" fontId="122" fillId="0" borderId="0" xfId="94" applyFont="1">
      <alignment/>
      <protection/>
    </xf>
    <xf numFmtId="0" fontId="84" fillId="0" borderId="0" xfId="94">
      <alignment/>
      <protection/>
    </xf>
    <xf numFmtId="0" fontId="123" fillId="0" borderId="0" xfId="94" applyFont="1" applyAlignment="1">
      <alignment horizontal="center"/>
      <protection/>
    </xf>
    <xf numFmtId="17" fontId="123" fillId="0" borderId="0" xfId="94" applyNumberFormat="1" applyFont="1" applyAlignment="1" quotePrefix="1">
      <alignment horizontal="center"/>
      <protection/>
    </xf>
    <xf numFmtId="0" fontId="124" fillId="0" borderId="0" xfId="94" applyFont="1" applyAlignment="1">
      <alignment horizontal="left" indent="15"/>
      <protection/>
    </xf>
    <xf numFmtId="0" fontId="125" fillId="0" borderId="0" xfId="94" applyFont="1" applyAlignment="1">
      <alignment horizontal="center"/>
      <protection/>
    </xf>
    <xf numFmtId="0" fontId="126" fillId="0" borderId="0" xfId="94" applyFont="1" applyAlignment="1">
      <alignment/>
      <protection/>
    </xf>
    <xf numFmtId="0" fontId="127" fillId="0" borderId="0" xfId="94" applyFont="1">
      <alignment/>
      <protection/>
    </xf>
    <xf numFmtId="0" fontId="121" fillId="0" borderId="0" xfId="94" applyFont="1" quotePrefix="1">
      <alignment/>
      <protection/>
    </xf>
    <xf numFmtId="0" fontId="9" fillId="0" borderId="0" xfId="94" applyFont="1">
      <alignment/>
      <protection/>
    </xf>
    <xf numFmtId="0" fontId="10" fillId="0" borderId="0" xfId="94" applyFont="1">
      <alignment/>
      <protection/>
    </xf>
    <xf numFmtId="0" fontId="128" fillId="0" borderId="0" xfId="94" applyFont="1">
      <alignment/>
      <protection/>
    </xf>
    <xf numFmtId="0" fontId="2" fillId="0" borderId="0" xfId="94" applyFont="1">
      <alignment/>
      <protection/>
    </xf>
    <xf numFmtId="0" fontId="5" fillId="0" borderId="0" xfId="108" applyFont="1" applyBorder="1" applyProtection="1">
      <alignment/>
      <protection/>
    </xf>
    <xf numFmtId="0" fontId="2" fillId="0" borderId="16" xfId="108" applyFont="1" applyBorder="1" applyAlignment="1" applyProtection="1">
      <alignment horizontal="left"/>
      <protection/>
    </xf>
    <xf numFmtId="0" fontId="2" fillId="0" borderId="16" xfId="108" applyFont="1" applyBorder="1" applyProtection="1">
      <alignment/>
      <protection/>
    </xf>
    <xf numFmtId="0" fontId="2" fillId="0" borderId="16" xfId="108" applyFont="1" applyBorder="1" applyAlignment="1" applyProtection="1">
      <alignment horizontal="center"/>
      <protection/>
    </xf>
    <xf numFmtId="17" fontId="123" fillId="0" borderId="0" xfId="94" applyNumberFormat="1" applyFont="1" applyAlignment="1">
      <alignment horizontal="left"/>
      <protection/>
    </xf>
    <xf numFmtId="0" fontId="3" fillId="0" borderId="0" xfId="108" applyFont="1" applyBorder="1" applyProtection="1">
      <alignment/>
      <protection/>
    </xf>
    <xf numFmtId="0" fontId="3" fillId="0" borderId="0" xfId="108" applyFont="1" applyBorder="1" applyAlignment="1" applyProtection="1">
      <alignment horizontal="center"/>
      <protection/>
    </xf>
    <xf numFmtId="0" fontId="9" fillId="0" borderId="0" xfId="108" applyFont="1" applyBorder="1" applyAlignment="1" applyProtection="1">
      <alignment horizontal="left"/>
      <protection/>
    </xf>
    <xf numFmtId="0" fontId="9" fillId="0" borderId="0" xfId="108" applyFont="1" applyBorder="1" applyAlignment="1" applyProtection="1">
      <alignment horizontal="center"/>
      <protection/>
    </xf>
    <xf numFmtId="0" fontId="5" fillId="0" borderId="0" xfId="108" applyFont="1" applyBorder="1" applyAlignment="1" applyProtection="1">
      <alignment horizontal="left"/>
      <protection/>
    </xf>
    <xf numFmtId="0" fontId="5" fillId="0" borderId="0" xfId="108" applyFont="1" applyBorder="1" applyAlignment="1" applyProtection="1">
      <alignment horizontal="right"/>
      <protection/>
    </xf>
    <xf numFmtId="0" fontId="11" fillId="0" borderId="16" xfId="108" applyFont="1" applyBorder="1" applyProtection="1">
      <alignment/>
      <protection/>
    </xf>
    <xf numFmtId="0" fontId="11" fillId="0" borderId="0" xfId="108" applyFont="1" applyBorder="1" applyAlignment="1" applyProtection="1">
      <alignment horizontal="left"/>
      <protection/>
    </xf>
    <xf numFmtId="0" fontId="5" fillId="0" borderId="17" xfId="108" applyFont="1" applyBorder="1" applyAlignment="1" applyProtection="1">
      <alignment horizontal="left"/>
      <protection/>
    </xf>
    <xf numFmtId="0" fontId="5" fillId="0" borderId="17" xfId="108" applyFont="1" applyBorder="1" applyProtection="1">
      <alignment/>
      <protection/>
    </xf>
    <xf numFmtId="0" fontId="5" fillId="0" borderId="17" xfId="108" applyFont="1" applyBorder="1" applyAlignment="1" applyProtection="1">
      <alignment horizontal="right"/>
      <protection/>
    </xf>
    <xf numFmtId="0" fontId="9" fillId="0" borderId="0" xfId="94" applyFont="1" applyBorder="1" applyAlignment="1">
      <alignment horizontal="justify" vertical="center" wrapText="1"/>
      <protection/>
    </xf>
    <xf numFmtId="0" fontId="12" fillId="0" borderId="0" xfId="94" applyFont="1" applyBorder="1" applyAlignment="1">
      <alignment horizontal="justify" vertical="top" wrapText="1"/>
      <protection/>
    </xf>
    <xf numFmtId="0" fontId="84" fillId="0" borderId="0" xfId="94" applyBorder="1">
      <alignment/>
      <protection/>
    </xf>
    <xf numFmtId="0" fontId="117"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0" fillId="0" borderId="0" xfId="0" applyFont="1" applyAlignment="1">
      <alignment/>
    </xf>
    <xf numFmtId="0" fontId="120" fillId="0" borderId="18" xfId="0" applyFont="1" applyBorder="1" applyAlignment="1">
      <alignment horizontal="center" vertical="top"/>
    </xf>
    <xf numFmtId="0" fontId="120" fillId="0" borderId="14" xfId="0" applyFont="1" applyBorder="1" applyAlignment="1">
      <alignment horizontal="center" vertical="top"/>
    </xf>
    <xf numFmtId="3" fontId="117" fillId="0" borderId="13" xfId="0" applyNumberFormat="1" applyFont="1" applyBorder="1" applyAlignment="1">
      <alignment/>
    </xf>
    <xf numFmtId="0" fontId="129" fillId="0" borderId="0" xfId="0" applyFont="1" applyAlignment="1">
      <alignment horizontal="center"/>
    </xf>
    <xf numFmtId="0" fontId="117"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19" fillId="0" borderId="0" xfId="0" applyFont="1" applyFill="1" applyAlignment="1">
      <alignment horizontal="justify"/>
    </xf>
    <xf numFmtId="0" fontId="120" fillId="0" borderId="0" xfId="0" applyFont="1" applyBorder="1" applyAlignment="1">
      <alignment horizontal="center"/>
    </xf>
    <xf numFmtId="175" fontId="117" fillId="0" borderId="0" xfId="0" applyNumberFormat="1" applyFont="1" applyBorder="1" applyAlignment="1">
      <alignment/>
    </xf>
    <xf numFmtId="0" fontId="117" fillId="0" borderId="0" xfId="0" applyFont="1" applyBorder="1" applyAlignment="1">
      <alignment horizontal="left"/>
    </xf>
    <xf numFmtId="0" fontId="9" fillId="0" borderId="0" xfId="94" applyFont="1" applyAlignment="1">
      <alignment horizontal="left"/>
      <protection/>
    </xf>
    <xf numFmtId="0" fontId="120" fillId="0" borderId="19" xfId="0" applyFont="1" applyBorder="1" applyAlignment="1">
      <alignment horizontal="center"/>
    </xf>
    <xf numFmtId="0" fontId="120" fillId="0" borderId="18"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124" applyNumberFormat="1" applyFont="1" applyFill="1" applyBorder="1" applyAlignment="1">
      <alignment horizontal="center" vertical="center"/>
    </xf>
    <xf numFmtId="173" fontId="2" fillId="0" borderId="11" xfId="124" applyNumberFormat="1" applyFont="1" applyFill="1" applyBorder="1" applyAlignment="1">
      <alignment horizontal="center" vertical="center"/>
    </xf>
    <xf numFmtId="173" fontId="2" fillId="0" borderId="15" xfId="124"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5" xfId="124"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80"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Alignment="1">
      <alignment/>
    </xf>
    <xf numFmtId="0" fontId="2" fillId="0" borderId="0" xfId="95" applyFont="1" applyFill="1" applyAlignment="1">
      <alignment vertical="center"/>
      <protection/>
    </xf>
    <xf numFmtId="172" fontId="3" fillId="0" borderId="0" xfId="95" applyNumberFormat="1" applyFont="1" applyFill="1" applyAlignment="1">
      <alignment vertical="center"/>
      <protection/>
    </xf>
    <xf numFmtId="0" fontId="3" fillId="0" borderId="0" xfId="95" applyFont="1" applyFill="1" applyAlignment="1">
      <alignment vertical="center"/>
      <protection/>
    </xf>
    <xf numFmtId="0" fontId="2" fillId="0" borderId="0" xfId="95" applyFont="1" applyFill="1" applyBorder="1" applyAlignment="1">
      <alignment horizontal="center"/>
      <protection/>
    </xf>
    <xf numFmtId="0" fontId="2" fillId="0" borderId="0" xfId="95" applyFont="1" applyFill="1" applyBorder="1" applyAlignment="1">
      <alignment vertical="center"/>
      <protection/>
    </xf>
    <xf numFmtId="0" fontId="3" fillId="0" borderId="0" xfId="95" applyFont="1" applyFill="1" applyBorder="1">
      <alignment/>
      <protection/>
    </xf>
    <xf numFmtId="3" fontId="3" fillId="0" borderId="0" xfId="95" applyNumberFormat="1" applyFont="1" applyFill="1" applyBorder="1" applyAlignment="1">
      <alignment vertical="center"/>
      <protection/>
    </xf>
    <xf numFmtId="3" fontId="117" fillId="0" borderId="0" xfId="0" applyNumberFormat="1" applyFont="1" applyBorder="1" applyAlignment="1">
      <alignment horizontal="right" vertical="center" wrapText="1"/>
    </xf>
    <xf numFmtId="1" fontId="117" fillId="0" borderId="10" xfId="0" applyNumberFormat="1" applyFont="1" applyBorder="1" applyAlignment="1">
      <alignment horizontal="left" vertical="center" wrapText="1"/>
    </xf>
    <xf numFmtId="3" fontId="117" fillId="0" borderId="10" xfId="0" applyNumberFormat="1" applyFont="1" applyBorder="1" applyAlignment="1">
      <alignment horizontal="right" vertical="center" wrapText="1"/>
    </xf>
    <xf numFmtId="0" fontId="117" fillId="0" borderId="0" xfId="0" applyFont="1" applyBorder="1" applyAlignment="1" applyProtection="1">
      <alignment horizontal="center" vertical="center" wrapText="1"/>
      <protection/>
    </xf>
    <xf numFmtId="1" fontId="117" fillId="0" borderId="24" xfId="0" applyNumberFormat="1" applyFont="1" applyBorder="1" applyAlignment="1">
      <alignment horizontal="left" vertical="center" wrapText="1"/>
    </xf>
    <xf numFmtId="3" fontId="117" fillId="0" borderId="24" xfId="0" applyNumberFormat="1" applyFont="1" applyBorder="1" applyAlignment="1">
      <alignment horizontal="right" vertical="center" wrapText="1"/>
    </xf>
    <xf numFmtId="1" fontId="117" fillId="0" borderId="13" xfId="0" applyNumberFormat="1" applyFont="1" applyBorder="1" applyAlignment="1">
      <alignment horizontal="left" vertical="center" wrapText="1"/>
    </xf>
    <xf numFmtId="3" fontId="117" fillId="0" borderId="13" xfId="0" applyNumberFormat="1" applyFont="1" applyBorder="1" applyAlignment="1">
      <alignment horizontal="right" vertical="center" wrapText="1"/>
    </xf>
    <xf numFmtId="0" fontId="2" fillId="0" borderId="18" xfId="95" applyFont="1" applyFill="1" applyBorder="1">
      <alignment/>
      <protection/>
    </xf>
    <xf numFmtId="0" fontId="2" fillId="0" borderId="21" xfId="95" applyFont="1" applyFill="1" applyBorder="1">
      <alignment/>
      <protection/>
    </xf>
    <xf numFmtId="0" fontId="2" fillId="0" borderId="22" xfId="95" applyFont="1" applyFill="1" applyBorder="1">
      <alignment/>
      <protection/>
    </xf>
    <xf numFmtId="0" fontId="2" fillId="0" borderId="13" xfId="95" applyFont="1" applyFill="1" applyBorder="1" applyAlignment="1">
      <alignment horizontal="center"/>
      <protection/>
    </xf>
    <xf numFmtId="0" fontId="130" fillId="0" borderId="0" xfId="0" applyFont="1" applyBorder="1" applyAlignment="1">
      <alignment/>
    </xf>
    <xf numFmtId="0" fontId="130" fillId="0" borderId="0" xfId="0" applyFont="1" applyBorder="1" applyAlignment="1" applyProtection="1">
      <alignment horizontal="center" vertical="center" wrapText="1"/>
      <protection/>
    </xf>
    <xf numFmtId="0" fontId="3" fillId="0" borderId="14" xfId="95" applyFont="1" applyFill="1" applyBorder="1">
      <alignment/>
      <protection/>
    </xf>
    <xf numFmtId="3" fontId="2" fillId="0" borderId="11" xfId="95" applyNumberFormat="1" applyFont="1" applyFill="1" applyBorder="1" applyAlignment="1">
      <alignment vertical="center" wrapText="1"/>
      <protection/>
    </xf>
    <xf numFmtId="0" fontId="3" fillId="0" borderId="11" xfId="95" applyFont="1" applyFill="1" applyBorder="1">
      <alignment/>
      <protection/>
    </xf>
    <xf numFmtId="0" fontId="2" fillId="0" borderId="11" xfId="95" applyFont="1" applyFill="1" applyBorder="1">
      <alignment/>
      <protection/>
    </xf>
    <xf numFmtId="0" fontId="3" fillId="0" borderId="0" xfId="95" applyFont="1" applyFill="1" applyAlignment="1">
      <alignment horizontal="center" vertical="center"/>
      <protection/>
    </xf>
    <xf numFmtId="3" fontId="3" fillId="0" borderId="0" xfId="95"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9" fontId="117" fillId="0" borderId="0" xfId="0" applyNumberFormat="1" applyFont="1" applyAlignment="1">
      <alignment/>
    </xf>
    <xf numFmtId="1" fontId="117" fillId="0" borderId="0" xfId="0" applyNumberFormat="1" applyFont="1" applyAlignment="1">
      <alignment/>
    </xf>
    <xf numFmtId="174" fontId="117" fillId="0" borderId="0" xfId="0" applyNumberFormat="1" applyFont="1" applyAlignment="1">
      <alignment/>
    </xf>
    <xf numFmtId="3" fontId="117" fillId="0" borderId="0" xfId="0" applyNumberFormat="1" applyFont="1" applyAlignment="1">
      <alignment/>
    </xf>
    <xf numFmtId="0" fontId="117" fillId="0" borderId="0" xfId="0" applyFont="1" applyAlignment="1">
      <alignment/>
    </xf>
    <xf numFmtId="0" fontId="120" fillId="0" borderId="16" xfId="0" applyFont="1" applyBorder="1" applyAlignment="1">
      <alignment horizontal="center"/>
    </xf>
    <xf numFmtId="177" fontId="117" fillId="0" borderId="14" xfId="79" applyNumberFormat="1" applyFont="1" applyBorder="1" applyAlignment="1">
      <alignment/>
    </xf>
    <xf numFmtId="177" fontId="117" fillId="0" borderId="15" xfId="79" applyNumberFormat="1" applyFont="1" applyBorder="1" applyAlignment="1">
      <alignment/>
    </xf>
    <xf numFmtId="177" fontId="117" fillId="0" borderId="13" xfId="79" applyNumberFormat="1" applyFont="1" applyBorder="1" applyAlignment="1">
      <alignment/>
    </xf>
    <xf numFmtId="0" fontId="117" fillId="0" borderId="0" xfId="0" applyFont="1" applyAlignment="1">
      <alignment/>
    </xf>
    <xf numFmtId="0" fontId="120" fillId="0" borderId="14" xfId="0" applyFont="1" applyBorder="1" applyAlignment="1">
      <alignment horizontal="center" vertical="center" wrapText="1"/>
    </xf>
    <xf numFmtId="0" fontId="120" fillId="0" borderId="15" xfId="0" applyFont="1" applyBorder="1" applyAlignment="1">
      <alignment horizontal="center" vertical="center" wrapText="1"/>
    </xf>
    <xf numFmtId="0" fontId="117" fillId="0" borderId="14" xfId="0" applyFont="1" applyBorder="1" applyAlignment="1">
      <alignment horizontal="center" wrapText="1"/>
    </xf>
    <xf numFmtId="0" fontId="117" fillId="0" borderId="15" xfId="0" applyFont="1" applyBorder="1" applyAlignment="1">
      <alignment horizontal="center" wrapText="1"/>
    </xf>
    <xf numFmtId="0" fontId="120" fillId="0" borderId="19" xfId="0" applyFont="1" applyBorder="1" applyAlignment="1">
      <alignment horizontal="center"/>
    </xf>
    <xf numFmtId="0" fontId="120" fillId="0" borderId="16" xfId="0" applyFont="1" applyBorder="1" applyAlignment="1">
      <alignment horizontal="center"/>
    </xf>
    <xf numFmtId="0" fontId="117" fillId="0" borderId="13" xfId="0" applyFont="1" applyBorder="1" applyAlignment="1">
      <alignment horizontal="center"/>
    </xf>
    <xf numFmtId="0" fontId="2" fillId="0" borderId="13" xfId="95" applyFont="1" applyFill="1" applyBorder="1" applyAlignment="1" quotePrefix="1">
      <alignment horizontal="center"/>
      <protection/>
    </xf>
    <xf numFmtId="0" fontId="120" fillId="0" borderId="13" xfId="0" applyFont="1" applyBorder="1" applyAlignment="1">
      <alignment horizontal="center"/>
    </xf>
    <xf numFmtId="0" fontId="120" fillId="0" borderId="0" xfId="0" applyFont="1" applyBorder="1" applyAlignment="1">
      <alignment/>
    </xf>
    <xf numFmtId="0" fontId="117" fillId="0" borderId="19" xfId="0" applyFont="1" applyBorder="1" applyAlignment="1">
      <alignment/>
    </xf>
    <xf numFmtId="0" fontId="117" fillId="0" borderId="16" xfId="0" applyFont="1" applyBorder="1" applyAlignment="1">
      <alignment/>
    </xf>
    <xf numFmtId="0" fontId="117" fillId="0" borderId="25" xfId="0" applyFont="1" applyBorder="1" applyAlignment="1">
      <alignment/>
    </xf>
    <xf numFmtId="173" fontId="117" fillId="0" borderId="13" xfId="124" applyNumberFormat="1" applyFont="1" applyBorder="1" applyAlignment="1">
      <alignment/>
    </xf>
    <xf numFmtId="0" fontId="117" fillId="0" borderId="16" xfId="0" applyFont="1" applyFill="1" applyBorder="1" applyAlignment="1">
      <alignment/>
    </xf>
    <xf numFmtId="0" fontId="117" fillId="0" borderId="25" xfId="0" applyFont="1" applyFill="1" applyBorder="1" applyAlignment="1">
      <alignment/>
    </xf>
    <xf numFmtId="0" fontId="126" fillId="0" borderId="0" xfId="94" applyFont="1" applyAlignment="1">
      <alignment horizontal="left"/>
      <protection/>
    </xf>
    <xf numFmtId="0" fontId="117" fillId="0" borderId="13" xfId="0" applyFont="1" applyBorder="1" applyAlignment="1">
      <alignment horizontal="center"/>
    </xf>
    <xf numFmtId="0" fontId="120" fillId="0" borderId="16" xfId="0" applyFont="1" applyBorder="1" applyAlignment="1">
      <alignment horizontal="center"/>
    </xf>
    <xf numFmtId="0" fontId="120"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24" applyFont="1" applyFill="1" applyAlignment="1">
      <alignment/>
    </xf>
    <xf numFmtId="0" fontId="117" fillId="0" borderId="0" xfId="0" applyFont="1" applyAlignment="1">
      <alignment/>
    </xf>
    <xf numFmtId="175" fontId="4" fillId="34" borderId="0" xfId="79" applyNumberFormat="1" applyFont="1" applyFill="1" applyBorder="1" applyAlignment="1">
      <alignment horizontal="center"/>
    </xf>
    <xf numFmtId="0" fontId="117" fillId="0" borderId="0" xfId="0" applyFont="1" applyAlignment="1">
      <alignment/>
    </xf>
    <xf numFmtId="0" fontId="120" fillId="0" borderId="16" xfId="0" applyFont="1" applyBorder="1" applyAlignment="1">
      <alignment horizontal="center"/>
    </xf>
    <xf numFmtId="0" fontId="120" fillId="0" borderId="25" xfId="0" applyFont="1" applyBorder="1" applyAlignment="1">
      <alignment horizontal="center"/>
    </xf>
    <xf numFmtId="0" fontId="123" fillId="0" borderId="0" xfId="0" applyFont="1" applyFill="1" applyBorder="1" applyAlignment="1">
      <alignment vertical="top"/>
    </xf>
    <xf numFmtId="0" fontId="131" fillId="0" borderId="0" xfId="0" applyFont="1" applyAlignment="1">
      <alignment horizontal="center" readingOrder="1"/>
    </xf>
    <xf numFmtId="0" fontId="120" fillId="0" borderId="25" xfId="0" applyFont="1" applyBorder="1" applyAlignment="1">
      <alignment horizontal="center"/>
    </xf>
    <xf numFmtId="0" fontId="120" fillId="0" borderId="25" xfId="0" applyFont="1" applyBorder="1" applyAlignment="1">
      <alignment horizontal="center"/>
    </xf>
    <xf numFmtId="0" fontId="120" fillId="0" borderId="25" xfId="0" applyFont="1" applyBorder="1" applyAlignment="1">
      <alignment horizontal="center"/>
    </xf>
    <xf numFmtId="0" fontId="11" fillId="0" borderId="0" xfId="95" applyFont="1" applyFill="1" applyBorder="1">
      <alignment/>
      <protection/>
    </xf>
    <xf numFmtId="0" fontId="5" fillId="0" borderId="0" xfId="95" applyFont="1" applyFill="1" applyBorder="1">
      <alignment/>
      <protection/>
    </xf>
    <xf numFmtId="3" fontId="11" fillId="0" borderId="0" xfId="95" applyNumberFormat="1" applyFont="1" applyFill="1" applyBorder="1">
      <alignment/>
      <protection/>
    </xf>
    <xf numFmtId="172" fontId="11" fillId="0" borderId="0" xfId="95" applyNumberFormat="1" applyFont="1" applyFill="1" applyBorder="1">
      <alignment/>
      <protection/>
    </xf>
    <xf numFmtId="3" fontId="11" fillId="0" borderId="0" xfId="95" applyNumberFormat="1" applyFont="1" applyFill="1" applyBorder="1" applyAlignment="1">
      <alignment vertical="center" wrapText="1"/>
      <protection/>
    </xf>
    <xf numFmtId="172" fontId="11" fillId="0" borderId="0" xfId="95" applyNumberFormat="1" applyFont="1" applyFill="1" applyBorder="1" applyAlignment="1">
      <alignment vertical="center" wrapText="1"/>
      <protection/>
    </xf>
    <xf numFmtId="3" fontId="5" fillId="0" borderId="0" xfId="95" applyNumberFormat="1" applyFont="1" applyFill="1" applyBorder="1">
      <alignment/>
      <protection/>
    </xf>
    <xf numFmtId="172" fontId="5" fillId="0" borderId="0" xfId="95" applyNumberFormat="1" applyFont="1" applyFill="1" applyBorder="1">
      <alignment/>
      <protection/>
    </xf>
    <xf numFmtId="0" fontId="120" fillId="0" borderId="19" xfId="0" applyFont="1" applyBorder="1" applyAlignment="1">
      <alignment horizontal="center"/>
    </xf>
    <xf numFmtId="0" fontId="120" fillId="0" borderId="25" xfId="0" applyFont="1" applyBorder="1" applyAlignment="1">
      <alignment horizontal="center"/>
    </xf>
    <xf numFmtId="3" fontId="117" fillId="0" borderId="25" xfId="0" applyNumberFormat="1" applyFont="1" applyBorder="1" applyAlignment="1">
      <alignment/>
    </xf>
    <xf numFmtId="0" fontId="117" fillId="0" borderId="22" xfId="0" applyFont="1" applyFill="1" applyBorder="1" applyAlignment="1">
      <alignment/>
    </xf>
    <xf numFmtId="0" fontId="117" fillId="0" borderId="0" xfId="0" applyFont="1" applyAlignment="1">
      <alignment/>
    </xf>
    <xf numFmtId="172" fontId="2" fillId="0" borderId="0" xfId="0" applyNumberFormat="1" applyFont="1" applyFill="1" applyBorder="1" applyAlignment="1">
      <alignment horizontal="center" vertical="center"/>
    </xf>
    <xf numFmtId="174" fontId="117" fillId="0" borderId="13" xfId="0" applyNumberFormat="1" applyFont="1" applyBorder="1" applyAlignment="1">
      <alignment horizontal="center" vertical="center"/>
    </xf>
    <xf numFmtId="174" fontId="3" fillId="0" borderId="20" xfId="0" applyNumberFormat="1" applyFont="1" applyFill="1" applyBorder="1" applyAlignment="1">
      <alignment horizontal="center" vertical="center"/>
    </xf>
    <xf numFmtId="0" fontId="120" fillId="0" borderId="14" xfId="0" applyFont="1" applyBorder="1" applyAlignment="1">
      <alignment horizontal="center"/>
    </xf>
    <xf numFmtId="0" fontId="120" fillId="0" borderId="15" xfId="0" applyFont="1" applyBorder="1" applyAlignment="1">
      <alignment horizontal="center"/>
    </xf>
    <xf numFmtId="0" fontId="117" fillId="0" borderId="19" xfId="0" applyFont="1" applyBorder="1" applyAlignment="1">
      <alignment horizontal="left" vertical="center"/>
    </xf>
    <xf numFmtId="0" fontId="117" fillId="0" borderId="25" xfId="0" applyFont="1" applyBorder="1" applyAlignment="1">
      <alignment horizontal="left" vertical="center"/>
    </xf>
    <xf numFmtId="0" fontId="3" fillId="0" borderId="14" xfId="95" applyFont="1" applyFill="1" applyBorder="1" applyAlignment="1">
      <alignment horizontal="center"/>
      <protection/>
    </xf>
    <xf numFmtId="3" fontId="3" fillId="0" borderId="11" xfId="95" applyNumberFormat="1" applyFont="1" applyFill="1" applyBorder="1">
      <alignment/>
      <protection/>
    </xf>
    <xf numFmtId="3" fontId="2" fillId="0" borderId="11" xfId="95" applyNumberFormat="1" applyFont="1" applyFill="1" applyBorder="1">
      <alignment/>
      <protection/>
    </xf>
    <xf numFmtId="3" fontId="3" fillId="0" borderId="15" xfId="95" applyNumberFormat="1" applyFont="1" applyFill="1" applyBorder="1">
      <alignment/>
      <protection/>
    </xf>
    <xf numFmtId="0" fontId="120" fillId="0" borderId="25" xfId="0" applyFont="1" applyBorder="1" applyAlignment="1">
      <alignment horizontal="center"/>
    </xf>
    <xf numFmtId="0" fontId="117" fillId="0" borderId="0" xfId="0" applyFont="1" applyAlignment="1">
      <alignment/>
    </xf>
    <xf numFmtId="0" fontId="132" fillId="0" borderId="0" xfId="0" applyFont="1" applyAlignment="1">
      <alignment/>
    </xf>
    <xf numFmtId="2" fontId="133" fillId="0" borderId="0" xfId="0" applyNumberFormat="1" applyFont="1" applyAlignment="1">
      <alignment/>
    </xf>
    <xf numFmtId="173" fontId="133" fillId="0" borderId="0" xfId="124" applyNumberFormat="1" applyFont="1" applyAlignment="1">
      <alignment/>
    </xf>
    <xf numFmtId="172" fontId="133" fillId="0" borderId="0" xfId="95" applyNumberFormat="1" applyFont="1" applyFill="1" applyAlignment="1">
      <alignment vertical="center"/>
      <protection/>
    </xf>
    <xf numFmtId="0" fontId="133" fillId="0" borderId="0" xfId="95" applyFont="1" applyFill="1" applyAlignment="1">
      <alignment vertical="center"/>
      <protection/>
    </xf>
    <xf numFmtId="0" fontId="133" fillId="0" borderId="0" xfId="0" applyFont="1" applyAlignment="1">
      <alignment/>
    </xf>
    <xf numFmtId="0" fontId="133" fillId="0" borderId="0" xfId="0" applyFont="1" applyBorder="1" applyAlignment="1">
      <alignment/>
    </xf>
    <xf numFmtId="0" fontId="85" fillId="0" borderId="0" xfId="0" applyFont="1" applyAlignment="1">
      <alignment/>
    </xf>
    <xf numFmtId="0" fontId="130" fillId="0" borderId="0" xfId="0" applyFont="1" applyBorder="1" applyAlignment="1" applyProtection="1">
      <alignment horizontal="left"/>
      <protection/>
    </xf>
    <xf numFmtId="0" fontId="130" fillId="0" borderId="0" xfId="0" applyFont="1" applyBorder="1" applyAlignment="1" applyProtection="1">
      <alignment horizontal="center"/>
      <protection/>
    </xf>
    <xf numFmtId="0" fontId="14" fillId="0" borderId="0" xfId="95" applyFont="1" applyFill="1" applyBorder="1">
      <alignment/>
      <protection/>
    </xf>
    <xf numFmtId="3" fontId="0" fillId="0" borderId="26" xfId="0" applyNumberFormat="1" applyBorder="1" applyAlignment="1">
      <alignment/>
    </xf>
    <xf numFmtId="0" fontId="115" fillId="0" borderId="16" xfId="0" applyFont="1" applyBorder="1" applyAlignment="1">
      <alignment horizontal="center" vertical="center"/>
    </xf>
    <xf numFmtId="0" fontId="134" fillId="0" borderId="14" xfId="0" applyFont="1" applyBorder="1" applyAlignment="1">
      <alignment horizontal="center" vertical="center"/>
    </xf>
    <xf numFmtId="0" fontId="134" fillId="0" borderId="14" xfId="0" applyFont="1" applyBorder="1" applyAlignment="1">
      <alignment/>
    </xf>
    <xf numFmtId="175" fontId="134" fillId="0" borderId="14" xfId="0" applyNumberFormat="1" applyFont="1" applyBorder="1" applyAlignment="1">
      <alignment/>
    </xf>
    <xf numFmtId="9" fontId="134" fillId="0" borderId="14" xfId="124" applyFont="1" applyBorder="1" applyAlignment="1">
      <alignment/>
    </xf>
    <xf numFmtId="177" fontId="134" fillId="0" borderId="14" xfId="79" applyNumberFormat="1" applyFont="1" applyBorder="1" applyAlignment="1">
      <alignment/>
    </xf>
    <xf numFmtId="0" fontId="134" fillId="0" borderId="15" xfId="0" applyFont="1" applyBorder="1" applyAlignment="1">
      <alignment/>
    </xf>
    <xf numFmtId="175" fontId="134" fillId="0" borderId="15" xfId="0" applyNumberFormat="1" applyFont="1" applyBorder="1" applyAlignment="1">
      <alignment/>
    </xf>
    <xf numFmtId="9" fontId="134" fillId="0" borderId="15" xfId="124" applyFont="1" applyBorder="1" applyAlignment="1">
      <alignment/>
    </xf>
    <xf numFmtId="177" fontId="134" fillId="0" borderId="15" xfId="79" applyNumberFormat="1" applyFont="1" applyBorder="1" applyAlignment="1">
      <alignment/>
    </xf>
    <xf numFmtId="175" fontId="134" fillId="0" borderId="11" xfId="0" applyNumberFormat="1" applyFont="1" applyBorder="1" applyAlignment="1">
      <alignment/>
    </xf>
    <xf numFmtId="177" fontId="134" fillId="0" borderId="11" xfId="79" applyNumberFormat="1" applyFont="1" applyBorder="1" applyAlignment="1">
      <alignment/>
    </xf>
    <xf numFmtId="0" fontId="134" fillId="0" borderId="13" xfId="0" applyFont="1" applyBorder="1" applyAlignment="1">
      <alignment/>
    </xf>
    <xf numFmtId="175" fontId="134" fillId="0" borderId="13" xfId="0" applyNumberFormat="1" applyFont="1" applyBorder="1" applyAlignment="1">
      <alignment/>
    </xf>
    <xf numFmtId="9" fontId="134" fillId="0" borderId="13" xfId="124" applyFont="1" applyBorder="1" applyAlignment="1">
      <alignment/>
    </xf>
    <xf numFmtId="177" fontId="134" fillId="0" borderId="13" xfId="79" applyNumberFormat="1" applyFont="1" applyBorder="1" applyAlignment="1">
      <alignment/>
    </xf>
    <xf numFmtId="0" fontId="135" fillId="0" borderId="19" xfId="0" applyFont="1" applyBorder="1" applyAlignment="1">
      <alignment horizontal="center"/>
    </xf>
    <xf numFmtId="0" fontId="135" fillId="0" borderId="22" xfId="0" applyFont="1" applyBorder="1" applyAlignment="1">
      <alignment horizontal="center"/>
    </xf>
    <xf numFmtId="0" fontId="135" fillId="0" borderId="15" xfId="0" applyFont="1" applyBorder="1" applyAlignment="1">
      <alignment horizontal="center"/>
    </xf>
    <xf numFmtId="0" fontId="135" fillId="0" borderId="17" xfId="0" applyFont="1" applyBorder="1" applyAlignment="1">
      <alignment horizontal="center"/>
    </xf>
    <xf numFmtId="0" fontId="135" fillId="0" borderId="23" xfId="0" applyFont="1" applyBorder="1" applyAlignment="1">
      <alignment horizontal="center"/>
    </xf>
    <xf numFmtId="0" fontId="134" fillId="0" borderId="0" xfId="0" applyFont="1" applyBorder="1" applyAlignment="1">
      <alignment/>
    </xf>
    <xf numFmtId="0" fontId="134" fillId="0" borderId="0" xfId="0" applyFont="1" applyAlignment="1">
      <alignment/>
    </xf>
    <xf numFmtId="0" fontId="134" fillId="0" borderId="13" xfId="0" applyFont="1" applyBorder="1" applyAlignment="1">
      <alignment horizontal="center" vertical="center"/>
    </xf>
    <xf numFmtId="0" fontId="120" fillId="0" borderId="18" xfId="0" applyFont="1" applyBorder="1" applyAlignment="1">
      <alignment horizontal="center" vertical="top"/>
    </xf>
    <xf numFmtId="0" fontId="3" fillId="0" borderId="15" xfId="95" applyFont="1" applyFill="1" applyBorder="1">
      <alignment/>
      <protection/>
    </xf>
    <xf numFmtId="174" fontId="2" fillId="0" borderId="11" xfId="95" applyNumberFormat="1" applyFont="1" applyFill="1" applyBorder="1" applyAlignment="1">
      <alignment horizontal="center" vertical="center" wrapText="1"/>
      <protection/>
    </xf>
    <xf numFmtId="174" fontId="3" fillId="0" borderId="11" xfId="95" applyNumberFormat="1" applyFont="1" applyFill="1" applyBorder="1" applyAlignment="1">
      <alignment horizontal="center"/>
      <protection/>
    </xf>
    <xf numFmtId="174" fontId="2" fillId="0" borderId="11" xfId="95" applyNumberFormat="1" applyFont="1" applyFill="1" applyBorder="1" applyAlignment="1">
      <alignment horizontal="center"/>
      <protection/>
    </xf>
    <xf numFmtId="174" fontId="3" fillId="0" borderId="15" xfId="95" applyNumberFormat="1" applyFont="1" applyFill="1" applyBorder="1" applyAlignment="1">
      <alignment horizontal="center"/>
      <protection/>
    </xf>
    <xf numFmtId="0" fontId="13" fillId="0" borderId="0" xfId="0" applyFont="1" applyAlignment="1">
      <alignment/>
    </xf>
    <xf numFmtId="174"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2"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17" fillId="0" borderId="0" xfId="0" applyFont="1" applyAlignment="1">
      <alignment/>
    </xf>
    <xf numFmtId="0" fontId="117" fillId="0" borderId="13" xfId="0" applyFont="1" applyBorder="1" applyAlignment="1">
      <alignment horizontal="center"/>
    </xf>
    <xf numFmtId="0" fontId="120" fillId="0" borderId="16" xfId="0" applyFont="1" applyBorder="1" applyAlignment="1">
      <alignment horizontal="center"/>
    </xf>
    <xf numFmtId="172" fontId="117" fillId="0" borderId="0" xfId="0" applyNumberFormat="1" applyFont="1" applyAlignment="1">
      <alignment/>
    </xf>
    <xf numFmtId="0" fontId="117" fillId="0" borderId="0" xfId="0" applyFont="1" applyAlignment="1">
      <alignment/>
    </xf>
    <xf numFmtId="0" fontId="117" fillId="0" borderId="13" xfId="0" applyFont="1" applyBorder="1" applyAlignment="1">
      <alignment horizontal="center"/>
    </xf>
    <xf numFmtId="177" fontId="117" fillId="0" borderId="0" xfId="0" applyNumberFormat="1" applyFont="1" applyAlignment="1">
      <alignment/>
    </xf>
    <xf numFmtId="3" fontId="117" fillId="0" borderId="13" xfId="0" applyNumberFormat="1" applyFont="1" applyBorder="1" applyAlignment="1">
      <alignment horizontal="center"/>
    </xf>
    <xf numFmtId="173" fontId="117" fillId="0" borderId="13" xfId="124" applyNumberFormat="1" applyFont="1" applyBorder="1" applyAlignment="1">
      <alignment horizontal="center"/>
    </xf>
    <xf numFmtId="0" fontId="2" fillId="0" borderId="0" xfId="95" applyFont="1" applyFill="1" applyBorder="1" applyAlignment="1" quotePrefix="1">
      <alignment horizontal="right"/>
      <protection/>
    </xf>
    <xf numFmtId="3" fontId="2" fillId="0" borderId="11" xfId="95" applyNumberFormat="1" applyFont="1" applyFill="1" applyBorder="1" applyAlignment="1">
      <alignment horizontal="right" vertical="center" wrapText="1"/>
      <protection/>
    </xf>
    <xf numFmtId="3" fontId="3" fillId="0" borderId="11" xfId="95" applyNumberFormat="1" applyFont="1" applyFill="1" applyBorder="1" applyAlignment="1">
      <alignment horizontal="right"/>
      <protection/>
    </xf>
    <xf numFmtId="3" fontId="2" fillId="0" borderId="11" xfId="95" applyNumberFormat="1" applyFont="1" applyFill="1" applyBorder="1" applyAlignment="1">
      <alignment horizontal="right"/>
      <protection/>
    </xf>
    <xf numFmtId="3" fontId="3" fillId="0" borderId="15" xfId="95" applyNumberFormat="1" applyFont="1" applyFill="1" applyBorder="1" applyAlignment="1">
      <alignment horizontal="right"/>
      <protection/>
    </xf>
    <xf numFmtId="172" fontId="2" fillId="0" borderId="20" xfId="95" applyNumberFormat="1" applyFont="1" applyFill="1" applyBorder="1" applyAlignment="1">
      <alignment horizontal="center" vertical="center" wrapText="1"/>
      <protection/>
    </xf>
    <xf numFmtId="0" fontId="3" fillId="0" borderId="20" xfId="95" applyFont="1" applyFill="1" applyBorder="1" applyAlignment="1">
      <alignment horizontal="center" vertical="center"/>
      <protection/>
    </xf>
    <xf numFmtId="172" fontId="2" fillId="0" borderId="20" xfId="95" applyNumberFormat="1" applyFont="1" applyFill="1" applyBorder="1" applyAlignment="1">
      <alignment horizontal="center"/>
      <protection/>
    </xf>
    <xf numFmtId="172" fontId="3" fillId="0" borderId="20" xfId="95" applyNumberFormat="1" applyFont="1" applyFill="1" applyBorder="1" applyAlignment="1">
      <alignment horizontal="center"/>
      <protection/>
    </xf>
    <xf numFmtId="0" fontId="3" fillId="0" borderId="20" xfId="95" applyFont="1" applyFill="1" applyBorder="1" applyAlignment="1">
      <alignment horizontal="center"/>
      <protection/>
    </xf>
    <xf numFmtId="172" fontId="3" fillId="0" borderId="23" xfId="95" applyNumberFormat="1" applyFont="1" applyFill="1" applyBorder="1" applyAlignment="1">
      <alignment horizontal="center"/>
      <protection/>
    </xf>
    <xf numFmtId="0" fontId="117" fillId="0" borderId="0" xfId="0" applyFont="1" applyAlignment="1">
      <alignment/>
    </xf>
    <xf numFmtId="17" fontId="2" fillId="0" borderId="27" xfId="0" applyNumberFormat="1" applyFont="1" applyFill="1" applyBorder="1" applyAlignment="1">
      <alignment horizontal="center" vertical="center"/>
    </xf>
    <xf numFmtId="17" fontId="2" fillId="0" borderId="27" xfId="0" applyNumberFormat="1" applyFont="1" applyFill="1" applyBorder="1" applyAlignment="1">
      <alignment horizontal="center" vertical="center" wrapText="1"/>
    </xf>
    <xf numFmtId="3" fontId="5" fillId="0" borderId="0" xfId="0" applyNumberFormat="1" applyFont="1" applyFill="1" applyBorder="1" applyAlignment="1">
      <alignment/>
    </xf>
    <xf numFmtId="172" fontId="5" fillId="0" borderId="0" xfId="0" applyNumberFormat="1" applyFont="1" applyFill="1" applyBorder="1" applyAlignment="1">
      <alignment/>
    </xf>
    <xf numFmtId="3" fontId="11" fillId="0" borderId="0" xfId="0" applyNumberFormat="1" applyFont="1" applyFill="1" applyBorder="1" applyAlignment="1">
      <alignment/>
    </xf>
    <xf numFmtId="172" fontId="11" fillId="0" borderId="0" xfId="0" applyNumberFormat="1" applyFont="1" applyFill="1" applyBorder="1" applyAlignment="1">
      <alignment/>
    </xf>
    <xf numFmtId="0" fontId="117" fillId="0" borderId="0" xfId="0" applyFont="1" applyBorder="1" applyAlignment="1">
      <alignment horizontal="left"/>
    </xf>
    <xf numFmtId="0" fontId="117" fillId="0" borderId="13" xfId="0" applyFont="1" applyBorder="1" applyAlignment="1">
      <alignment horizontal="center"/>
    </xf>
    <xf numFmtId="177" fontId="134" fillId="0" borderId="0" xfId="79" applyNumberFormat="1" applyFont="1" applyBorder="1" applyAlignment="1">
      <alignment/>
    </xf>
    <xf numFmtId="173" fontId="3" fillId="35" borderId="13" xfId="124" applyNumberFormat="1" applyFont="1" applyFill="1" applyBorder="1" applyAlignment="1">
      <alignment horizontal="center"/>
    </xf>
    <xf numFmtId="17" fontId="2" fillId="0" borderId="28"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xf>
    <xf numFmtId="172" fontId="2" fillId="0" borderId="14" xfId="124" applyNumberFormat="1" applyFont="1" applyFill="1" applyBorder="1" applyAlignment="1">
      <alignment horizontal="center" vertical="center"/>
    </xf>
    <xf numFmtId="0" fontId="117" fillId="0" borderId="29" xfId="0" applyFont="1" applyFill="1" applyBorder="1" applyAlignment="1">
      <alignment/>
    </xf>
    <xf numFmtId="0" fontId="117" fillId="0" borderId="30" xfId="0" applyFont="1" applyFill="1" applyBorder="1" applyAlignment="1">
      <alignment vertical="center"/>
    </xf>
    <xf numFmtId="173" fontId="2" fillId="0" borderId="31" xfId="124" applyNumberFormat="1" applyFont="1" applyFill="1" applyBorder="1" applyAlignment="1">
      <alignment horizontal="center" vertical="center"/>
    </xf>
    <xf numFmtId="173" fontId="2" fillId="0" borderId="32" xfId="124" applyNumberFormat="1" applyFont="1" applyFill="1" applyBorder="1" applyAlignment="1">
      <alignment horizontal="center" vertical="center"/>
    </xf>
    <xf numFmtId="0" fontId="2" fillId="0" borderId="33" xfId="0" applyFont="1" applyFill="1" applyBorder="1" applyAlignment="1">
      <alignment vertical="center"/>
    </xf>
    <xf numFmtId="173" fontId="2" fillId="0" borderId="34" xfId="124" applyNumberFormat="1" applyFont="1" applyFill="1" applyBorder="1" applyAlignment="1">
      <alignment horizontal="center" vertical="center"/>
    </xf>
    <xf numFmtId="0" fontId="117" fillId="0" borderId="35" xfId="0" applyFont="1" applyFill="1" applyBorder="1" applyAlignment="1">
      <alignment vertical="center"/>
    </xf>
    <xf numFmtId="0" fontId="117" fillId="0" borderId="36" xfId="0" applyFont="1" applyFill="1" applyBorder="1" applyAlignment="1">
      <alignment vertical="center"/>
    </xf>
    <xf numFmtId="0" fontId="2" fillId="0" borderId="37" xfId="0" applyFont="1" applyFill="1" applyBorder="1" applyAlignment="1">
      <alignment vertical="center"/>
    </xf>
    <xf numFmtId="0" fontId="117" fillId="0" borderId="38" xfId="0" applyFont="1" applyFill="1" applyBorder="1" applyAlignment="1">
      <alignment vertical="center"/>
    </xf>
    <xf numFmtId="173" fontId="2" fillId="0" borderId="39" xfId="124" applyNumberFormat="1" applyFont="1" applyFill="1" applyBorder="1" applyAlignment="1">
      <alignment horizontal="center" vertical="center"/>
    </xf>
    <xf numFmtId="173" fontId="2" fillId="0" borderId="40" xfId="124" applyNumberFormat="1" applyFont="1" applyFill="1" applyBorder="1" applyAlignment="1">
      <alignment horizontal="center" vertical="center"/>
    </xf>
    <xf numFmtId="0" fontId="2" fillId="0" borderId="41" xfId="0" applyFont="1" applyFill="1" applyBorder="1" applyAlignment="1">
      <alignment vertical="center"/>
    </xf>
    <xf numFmtId="4" fontId="2" fillId="0" borderId="42" xfId="0" applyNumberFormat="1" applyFont="1" applyFill="1" applyBorder="1" applyAlignment="1">
      <alignment horizontal="center" vertical="center"/>
    </xf>
    <xf numFmtId="173" fontId="2" fillId="0" borderId="42" xfId="124" applyNumberFormat="1" applyFont="1" applyFill="1" applyBorder="1" applyAlignment="1">
      <alignment horizontal="center" vertical="center"/>
    </xf>
    <xf numFmtId="173" fontId="2" fillId="0" borderId="43" xfId="124" applyNumberFormat="1" applyFont="1" applyFill="1" applyBorder="1" applyAlignment="1">
      <alignment horizontal="center" vertical="center"/>
    </xf>
    <xf numFmtId="0" fontId="5" fillId="0" borderId="0" xfId="95" applyFont="1" applyFill="1" applyAlignment="1">
      <alignment vertical="distributed"/>
      <protection/>
    </xf>
    <xf numFmtId="0" fontId="117" fillId="0" borderId="0" xfId="0" applyFont="1" applyAlignment="1">
      <alignment/>
    </xf>
    <xf numFmtId="0" fontId="136" fillId="0" borderId="13" xfId="0" applyFont="1" applyBorder="1" applyAlignment="1">
      <alignment/>
    </xf>
    <xf numFmtId="0" fontId="136" fillId="0" borderId="13" xfId="0" applyFont="1" applyBorder="1" applyAlignment="1">
      <alignment horizontal="center" vertical="center"/>
    </xf>
    <xf numFmtId="0" fontId="136" fillId="0" borderId="13" xfId="0" applyFont="1" applyBorder="1" applyAlignment="1">
      <alignment horizontal="center" vertical="center" wrapText="1"/>
    </xf>
    <xf numFmtId="0" fontId="136" fillId="0" borderId="13" xfId="0" applyFont="1" applyBorder="1" applyAlignment="1">
      <alignment horizontal="center"/>
    </xf>
    <xf numFmtId="174" fontId="85" fillId="0" borderId="0" xfId="0" applyNumberFormat="1" applyFont="1" applyFill="1" applyAlignment="1">
      <alignment/>
    </xf>
    <xf numFmtId="0" fontId="85" fillId="0" borderId="0" xfId="0" applyFont="1" applyFill="1" applyAlignment="1">
      <alignment/>
    </xf>
    <xf numFmtId="2" fontId="85" fillId="0" borderId="0" xfId="0" applyNumberFormat="1" applyFont="1" applyFill="1" applyAlignment="1">
      <alignment/>
    </xf>
    <xf numFmtId="0" fontId="85" fillId="0" borderId="0" xfId="0" applyFont="1" applyFill="1" applyAlignment="1">
      <alignment horizontal="right" wrapText="1"/>
    </xf>
    <xf numFmtId="0" fontId="92" fillId="0" borderId="0" xfId="0" applyFont="1" applyFill="1" applyAlignment="1">
      <alignment horizontal="center" vertical="center" wrapText="1"/>
    </xf>
    <xf numFmtId="3" fontId="85" fillId="0" borderId="0" xfId="0" applyNumberFormat="1" applyFont="1" applyFill="1" applyAlignment="1">
      <alignment/>
    </xf>
    <xf numFmtId="1" fontId="85" fillId="0" borderId="0" xfId="0" applyNumberFormat="1" applyFont="1" applyFill="1" applyAlignment="1">
      <alignment/>
    </xf>
    <xf numFmtId="9" fontId="85" fillId="0" borderId="0" xfId="124" applyFont="1" applyFill="1" applyAlignment="1">
      <alignment/>
    </xf>
    <xf numFmtId="177" fontId="133" fillId="0" borderId="0" xfId="0" applyNumberFormat="1" applyFont="1" applyAlignment="1">
      <alignment/>
    </xf>
    <xf numFmtId="0" fontId="117" fillId="0" borderId="0" xfId="0" applyFont="1" applyAlignment="1">
      <alignment/>
    </xf>
    <xf numFmtId="177" fontId="117" fillId="0" borderId="14" xfId="79" applyNumberFormat="1" applyFont="1" applyBorder="1" applyAlignment="1">
      <alignment horizontal="center" vertical="center"/>
    </xf>
    <xf numFmtId="177" fontId="117" fillId="0" borderId="15" xfId="79" applyNumberFormat="1" applyFont="1" applyBorder="1" applyAlignment="1">
      <alignment horizontal="center" vertical="center"/>
    </xf>
    <xf numFmtId="0" fontId="136" fillId="0" borderId="13" xfId="0" applyFont="1" applyBorder="1" applyAlignment="1">
      <alignment horizontal="center"/>
    </xf>
    <xf numFmtId="0" fontId="117" fillId="0" borderId="13" xfId="0" applyFont="1" applyBorder="1" applyAlignment="1">
      <alignment horizontal="center"/>
    </xf>
    <xf numFmtId="0" fontId="117" fillId="0" borderId="0" xfId="0" applyFont="1" applyAlignment="1">
      <alignment/>
    </xf>
    <xf numFmtId="0" fontId="117" fillId="0" borderId="0" xfId="0" applyFont="1" applyAlignment="1">
      <alignment/>
    </xf>
    <xf numFmtId="2" fontId="117" fillId="0" borderId="0" xfId="0" applyNumberFormat="1" applyFont="1" applyAlignment="1">
      <alignment/>
    </xf>
    <xf numFmtId="3" fontId="117" fillId="0" borderId="13" xfId="0" applyNumberFormat="1" applyFont="1" applyFill="1" applyBorder="1" applyAlignment="1">
      <alignment/>
    </xf>
    <xf numFmtId="0" fontId="120" fillId="0" borderId="44" xfId="0" applyFont="1" applyFill="1" applyBorder="1" applyAlignment="1">
      <alignment horizontal="center" vertical="center"/>
    </xf>
    <xf numFmtId="0" fontId="117" fillId="0" borderId="45" xfId="0" applyFont="1" applyBorder="1" applyAlignment="1">
      <alignment horizontal="center" vertical="center"/>
    </xf>
    <xf numFmtId="3" fontId="117" fillId="0" borderId="44" xfId="0" applyNumberFormat="1" applyFont="1" applyBorder="1" applyAlignment="1">
      <alignment horizontal="center" vertical="center"/>
    </xf>
    <xf numFmtId="173" fontId="117" fillId="0" borderId="44" xfId="124" applyNumberFormat="1" applyFont="1" applyBorder="1" applyAlignment="1">
      <alignment horizontal="center" vertical="center"/>
    </xf>
    <xf numFmtId="0" fontId="117" fillId="0" borderId="44" xfId="0" applyFont="1" applyBorder="1" applyAlignment="1">
      <alignment horizontal="center" vertical="center"/>
    </xf>
    <xf numFmtId="173" fontId="117" fillId="0" borderId="44" xfId="124" applyNumberFormat="1" applyFont="1" applyBorder="1" applyAlignment="1" quotePrefix="1">
      <alignment horizontal="center" vertical="center"/>
    </xf>
    <xf numFmtId="3" fontId="120" fillId="0" borderId="44" xfId="0" applyNumberFormat="1" applyFont="1" applyBorder="1" applyAlignment="1">
      <alignment horizontal="center" vertical="center"/>
    </xf>
    <xf numFmtId="0" fontId="120" fillId="0" borderId="45" xfId="0" applyFont="1" applyFill="1" applyBorder="1" applyAlignment="1">
      <alignment horizontal="center" vertical="center"/>
    </xf>
    <xf numFmtId="3" fontId="120" fillId="0" borderId="44" xfId="0" applyNumberFormat="1" applyFont="1" applyFill="1" applyBorder="1" applyAlignment="1">
      <alignment horizontal="center" vertical="center"/>
    </xf>
    <xf numFmtId="173" fontId="120" fillId="0" borderId="44" xfId="124" applyNumberFormat="1" applyFont="1" applyFill="1" applyBorder="1" applyAlignment="1">
      <alignment horizontal="center" vertical="center"/>
    </xf>
    <xf numFmtId="0" fontId="117" fillId="0" borderId="0" xfId="0" applyFont="1" applyAlignment="1">
      <alignment/>
    </xf>
    <xf numFmtId="0" fontId="117" fillId="0" borderId="0" xfId="0" applyFont="1" applyFill="1" applyAlignment="1">
      <alignment/>
    </xf>
    <xf numFmtId="0" fontId="2" fillId="0" borderId="0" xfId="95" applyFont="1" applyFill="1" applyBorder="1" applyAlignment="1">
      <alignment horizontal="center" vertical="center" wrapText="1"/>
      <protection/>
    </xf>
    <xf numFmtId="1" fontId="117" fillId="0" borderId="0" xfId="0" applyNumberFormat="1" applyFont="1" applyBorder="1" applyAlignment="1">
      <alignment/>
    </xf>
    <xf numFmtId="0" fontId="117" fillId="0" borderId="0" xfId="0" applyFont="1" applyAlignment="1">
      <alignment/>
    </xf>
    <xf numFmtId="9" fontId="134" fillId="0" borderId="14" xfId="124" applyFont="1" applyBorder="1" applyAlignment="1">
      <alignment horizontal="center"/>
    </xf>
    <xf numFmtId="177" fontId="134" fillId="0" borderId="14" xfId="79" applyNumberFormat="1" applyFont="1" applyBorder="1" applyAlignment="1">
      <alignment horizontal="center"/>
    </xf>
    <xf numFmtId="4" fontId="0" fillId="0" borderId="0" xfId="0" applyNumberFormat="1" applyAlignment="1">
      <alignment/>
    </xf>
    <xf numFmtId="0" fontId="115" fillId="0" borderId="46" xfId="0" applyFont="1" applyBorder="1" applyAlignment="1">
      <alignment horizontal="center" vertical="center"/>
    </xf>
    <xf numFmtId="3" fontId="0" fillId="0" borderId="40" xfId="0" applyNumberFormat="1" applyBorder="1" applyAlignment="1">
      <alignment/>
    </xf>
    <xf numFmtId="3" fontId="0" fillId="0" borderId="39" xfId="0" applyNumberFormat="1" applyBorder="1" applyAlignment="1">
      <alignment/>
    </xf>
    <xf numFmtId="0" fontId="115" fillId="0" borderId="47" xfId="0" applyFont="1" applyBorder="1" applyAlignment="1">
      <alignment horizontal="center" vertical="center"/>
    </xf>
    <xf numFmtId="0" fontId="0" fillId="0" borderId="35" xfId="0" applyBorder="1" applyAlignment="1">
      <alignment/>
    </xf>
    <xf numFmtId="0" fontId="0" fillId="0" borderId="38" xfId="0" applyBorder="1" applyAlignment="1">
      <alignment/>
    </xf>
    <xf numFmtId="0" fontId="134" fillId="0" borderId="48" xfId="0" applyFont="1" applyBorder="1" applyAlignment="1">
      <alignment/>
    </xf>
    <xf numFmtId="0" fontId="0" fillId="0" borderId="49" xfId="0" applyBorder="1" applyAlignment="1">
      <alignment/>
    </xf>
    <xf numFmtId="0" fontId="0" fillId="0" borderId="50" xfId="0" applyBorder="1" applyAlignment="1">
      <alignment/>
    </xf>
    <xf numFmtId="3" fontId="2" fillId="0" borderId="0" xfId="95" applyNumberFormat="1" applyFont="1" applyFill="1" applyAlignment="1">
      <alignment vertical="center"/>
      <protection/>
    </xf>
    <xf numFmtId="172" fontId="3" fillId="0" borderId="0" xfId="95" applyNumberFormat="1" applyFont="1" applyFill="1" applyBorder="1" applyAlignment="1">
      <alignment vertical="center"/>
      <protection/>
    </xf>
    <xf numFmtId="0" fontId="3" fillId="0" borderId="0" xfId="95" applyFont="1" applyFill="1" applyBorder="1" applyAlignment="1">
      <alignment vertical="center"/>
      <protection/>
    </xf>
    <xf numFmtId="3" fontId="3" fillId="0" borderId="0" xfId="95" applyNumberFormat="1" applyFont="1" applyFill="1" applyBorder="1" applyAlignment="1">
      <alignment horizontal="center" vertical="center"/>
      <protection/>
    </xf>
    <xf numFmtId="0" fontId="3" fillId="0" borderId="0" xfId="95" applyFont="1" applyFill="1" applyBorder="1" applyAlignment="1">
      <alignment horizontal="center" vertical="center"/>
      <protection/>
    </xf>
    <xf numFmtId="3" fontId="2" fillId="0" borderId="0" xfId="95" applyNumberFormat="1" applyFont="1" applyFill="1" applyBorder="1" applyAlignment="1">
      <alignment vertical="center"/>
      <protection/>
    </xf>
    <xf numFmtId="0" fontId="15" fillId="34" borderId="13" xfId="0" applyFont="1" applyFill="1" applyBorder="1" applyAlignment="1">
      <alignment/>
    </xf>
    <xf numFmtId="177" fontId="117" fillId="0" borderId="13" xfId="79" applyNumberFormat="1" applyFont="1" applyFill="1" applyBorder="1" applyAlignment="1">
      <alignment/>
    </xf>
    <xf numFmtId="0" fontId="117" fillId="0" borderId="0" xfId="0" applyFont="1" applyAlignment="1">
      <alignment/>
    </xf>
    <xf numFmtId="0" fontId="0" fillId="0" borderId="0" xfId="0" applyFill="1" applyBorder="1" applyAlignment="1">
      <alignment/>
    </xf>
    <xf numFmtId="0" fontId="137" fillId="0" borderId="0" xfId="94" applyFont="1">
      <alignment/>
      <protection/>
    </xf>
    <xf numFmtId="0" fontId="117" fillId="0" borderId="0" xfId="0" applyFont="1" applyAlignment="1">
      <alignment/>
    </xf>
    <xf numFmtId="0" fontId="117" fillId="0" borderId="0" xfId="0" applyFont="1" applyAlignment="1">
      <alignment/>
    </xf>
    <xf numFmtId="0" fontId="117" fillId="0" borderId="0" xfId="0" applyFont="1" applyAlignment="1">
      <alignment/>
    </xf>
    <xf numFmtId="9" fontId="138" fillId="34" borderId="13" xfId="124" applyFont="1" applyFill="1" applyBorder="1" applyAlignment="1">
      <alignment horizontal="center"/>
    </xf>
    <xf numFmtId="3" fontId="139" fillId="34" borderId="13" xfId="0" applyNumberFormat="1" applyFont="1" applyFill="1" applyBorder="1" applyAlignment="1">
      <alignment horizontal="center"/>
    </xf>
    <xf numFmtId="9" fontId="140" fillId="34" borderId="13" xfId="124" applyFont="1" applyFill="1" applyBorder="1" applyAlignment="1">
      <alignment horizontal="center"/>
    </xf>
    <xf numFmtId="3" fontId="139" fillId="34" borderId="13" xfId="80" applyNumberFormat="1" applyFont="1" applyFill="1" applyBorder="1" applyAlignment="1">
      <alignment horizontal="center"/>
    </xf>
    <xf numFmtId="9" fontId="138" fillId="35" borderId="13" xfId="124" applyFont="1" applyFill="1" applyBorder="1" applyAlignment="1">
      <alignment horizontal="center"/>
    </xf>
    <xf numFmtId="3" fontId="139" fillId="35" borderId="13" xfId="0" applyNumberFormat="1" applyFont="1" applyFill="1" applyBorder="1" applyAlignment="1">
      <alignment horizontal="center" vertical="center"/>
    </xf>
    <xf numFmtId="172" fontId="139" fillId="34" borderId="13" xfId="0" applyNumberFormat="1" applyFont="1" applyFill="1" applyBorder="1" applyAlignment="1">
      <alignment horizontal="center"/>
    </xf>
    <xf numFmtId="173" fontId="141" fillId="35" borderId="13" xfId="124" applyNumberFormat="1" applyFont="1" applyFill="1" applyBorder="1" applyAlignment="1">
      <alignment horizontal="center"/>
    </xf>
    <xf numFmtId="173" fontId="139" fillId="35" borderId="13" xfId="124" applyNumberFormat="1" applyFont="1" applyFill="1" applyBorder="1" applyAlignment="1">
      <alignment horizontal="center"/>
    </xf>
    <xf numFmtId="3" fontId="11" fillId="0" borderId="0" xfId="0" applyNumberFormat="1" applyFont="1" applyFill="1" applyBorder="1" applyAlignment="1">
      <alignment vertical="center" wrapText="1"/>
    </xf>
    <xf numFmtId="172" fontId="11" fillId="0" borderId="0" xfId="0" applyNumberFormat="1" applyFont="1" applyFill="1" applyBorder="1" applyAlignment="1">
      <alignment vertical="center" wrapText="1"/>
    </xf>
    <xf numFmtId="0" fontId="5" fillId="0" borderId="0" xfId="0" applyFont="1" applyFill="1" applyBorder="1" applyAlignment="1">
      <alignment/>
    </xf>
    <xf numFmtId="0" fontId="5" fillId="0" borderId="0" xfId="0" applyFont="1" applyFill="1" applyBorder="1" applyAlignment="1">
      <alignment vertical="center"/>
    </xf>
    <xf numFmtId="0" fontId="11" fillId="0" borderId="0" xfId="0" applyFont="1" applyFill="1" applyBorder="1" applyAlignment="1">
      <alignment horizontal="center" wrapText="1"/>
    </xf>
    <xf numFmtId="0" fontId="11" fillId="0" borderId="0" xfId="0" applyFont="1" applyFill="1" applyBorder="1" applyAlignment="1">
      <alignment/>
    </xf>
    <xf numFmtId="0" fontId="5" fillId="0" borderId="0" xfId="0" applyFont="1" applyFill="1" applyAlignment="1">
      <alignment vertical="distributed"/>
    </xf>
    <xf numFmtId="174" fontId="3" fillId="0" borderId="0" xfId="0" applyNumberFormat="1" applyFont="1" applyAlignment="1">
      <alignment/>
    </xf>
    <xf numFmtId="173" fontId="0" fillId="0" borderId="0" xfId="124" applyNumberFormat="1" applyFont="1" applyAlignment="1">
      <alignment/>
    </xf>
    <xf numFmtId="0" fontId="142" fillId="36" borderId="51" xfId="0" applyFont="1" applyFill="1" applyBorder="1" applyAlignment="1">
      <alignment horizontal="center" vertical="top" wrapText="1"/>
    </xf>
    <xf numFmtId="0" fontId="142" fillId="36" borderId="52" xfId="0" applyFont="1" applyFill="1" applyBorder="1" applyAlignment="1">
      <alignment horizontal="center" vertical="top" wrapText="1"/>
    </xf>
    <xf numFmtId="0" fontId="142" fillId="0" borderId="45" xfId="0" applyFont="1" applyBorder="1" applyAlignment="1">
      <alignment horizontal="center" vertical="top" wrapText="1"/>
    </xf>
    <xf numFmtId="3" fontId="142" fillId="0" borderId="44" xfId="0" applyNumberFormat="1" applyFont="1" applyBorder="1" applyAlignment="1">
      <alignment horizontal="center" vertical="top" wrapText="1"/>
    </xf>
    <xf numFmtId="3" fontId="142" fillId="0" borderId="44" xfId="0" applyNumberFormat="1" applyFont="1" applyBorder="1" applyAlignment="1">
      <alignment horizontal="center" wrapText="1"/>
    </xf>
    <xf numFmtId="174" fontId="85" fillId="0" borderId="0" xfId="0" applyNumberFormat="1" applyFont="1" applyAlignment="1">
      <alignment/>
    </xf>
    <xf numFmtId="0" fontId="117" fillId="0" borderId="0" xfId="0" applyFont="1" applyAlignment="1">
      <alignment/>
    </xf>
    <xf numFmtId="174" fontId="13" fillId="0" borderId="0" xfId="0" applyNumberFormat="1" applyFont="1" applyFill="1" applyAlignment="1">
      <alignment/>
    </xf>
    <xf numFmtId="0" fontId="120" fillId="0" borderId="13" xfId="0" applyFont="1" applyBorder="1" applyAlignment="1">
      <alignment/>
    </xf>
    <xf numFmtId="3" fontId="120" fillId="0" borderId="13" xfId="0" applyNumberFormat="1" applyFont="1" applyBorder="1" applyAlignment="1">
      <alignment/>
    </xf>
    <xf numFmtId="174" fontId="120" fillId="0" borderId="13" xfId="0" applyNumberFormat="1" applyFont="1" applyBorder="1" applyAlignment="1">
      <alignment horizontal="center" vertical="center"/>
    </xf>
    <xf numFmtId="0" fontId="123" fillId="0" borderId="0" xfId="94" applyFont="1" applyAlignment="1">
      <alignment horizontal="center" wrapText="1"/>
      <protection/>
    </xf>
    <xf numFmtId="17" fontId="123" fillId="0" borderId="0" xfId="94" applyNumberFormat="1" applyFont="1" applyAlignment="1">
      <alignment horizontal="center"/>
      <protection/>
    </xf>
    <xf numFmtId="0" fontId="123" fillId="0" borderId="0" xfId="94" applyFont="1" applyAlignment="1">
      <alignment horizontal="center"/>
      <protection/>
    </xf>
    <xf numFmtId="0" fontId="143" fillId="0" borderId="0" xfId="94" applyFont="1" applyAlignment="1">
      <alignment horizontal="left" wrapText="1"/>
      <protection/>
    </xf>
    <xf numFmtId="0" fontId="7" fillId="0" borderId="0" xfId="108" applyFont="1" applyBorder="1" applyAlignment="1" applyProtection="1">
      <alignment horizontal="center" vertical="center"/>
      <protection/>
    </xf>
    <xf numFmtId="0" fontId="9" fillId="0" borderId="0" xfId="94" applyFont="1" applyAlignment="1">
      <alignment horizontal="left"/>
      <protection/>
    </xf>
    <xf numFmtId="0" fontId="9" fillId="0" borderId="26" xfId="94" applyFont="1" applyBorder="1" applyAlignment="1">
      <alignment horizontal="justify" vertical="center" wrapText="1"/>
      <protection/>
    </xf>
    <xf numFmtId="3" fontId="2" fillId="0" borderId="53" xfId="0" applyNumberFormat="1" applyFont="1" applyFill="1" applyBorder="1" applyAlignment="1">
      <alignment horizontal="center" vertical="center"/>
    </xf>
    <xf numFmtId="3" fontId="2" fillId="0" borderId="54" xfId="0" applyNumberFormat="1" applyFont="1" applyFill="1" applyBorder="1" applyAlignment="1">
      <alignment horizontal="center" vertical="center"/>
    </xf>
    <xf numFmtId="0" fontId="120" fillId="0" borderId="55" xfId="0" applyFont="1" applyFill="1" applyBorder="1" applyAlignment="1">
      <alignment horizontal="center" vertical="center"/>
    </xf>
    <xf numFmtId="0" fontId="120" fillId="0" borderId="56" xfId="0" applyFont="1" applyFill="1" applyBorder="1" applyAlignment="1">
      <alignment horizontal="center" vertical="center"/>
    </xf>
    <xf numFmtId="0" fontId="120" fillId="0" borderId="57" xfId="0" applyFont="1" applyFill="1" applyBorder="1" applyAlignment="1">
      <alignment horizontal="center" vertical="center"/>
    </xf>
    <xf numFmtId="0" fontId="117" fillId="0" borderId="0" xfId="0" applyFont="1" applyBorder="1" applyAlignment="1">
      <alignment horizontal="justify" vertical="top" wrapText="1"/>
    </xf>
    <xf numFmtId="0" fontId="2" fillId="0" borderId="0" xfId="0" applyFont="1" applyFill="1" applyBorder="1" applyAlignment="1">
      <alignment horizontal="center" vertical="center"/>
    </xf>
    <xf numFmtId="3" fontId="2" fillId="0" borderId="29"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17" xfId="95" applyFont="1" applyFill="1" applyBorder="1" applyAlignment="1">
      <alignment horizontal="center" vertical="center" wrapText="1"/>
      <protection/>
    </xf>
    <xf numFmtId="0" fontId="2" fillId="0" borderId="14" xfId="95" applyFont="1" applyFill="1" applyBorder="1" applyAlignment="1" quotePrefix="1">
      <alignment horizontal="center" vertical="center"/>
      <protection/>
    </xf>
    <xf numFmtId="0" fontId="2" fillId="0" borderId="15" xfId="95" applyFont="1" applyFill="1" applyBorder="1" applyAlignment="1" quotePrefix="1">
      <alignment horizontal="center" vertical="center"/>
      <protection/>
    </xf>
    <xf numFmtId="0" fontId="2" fillId="0" borderId="19" xfId="95" applyFont="1" applyFill="1" applyBorder="1" applyAlignment="1">
      <alignment horizontal="center"/>
      <protection/>
    </xf>
    <xf numFmtId="0" fontId="2" fillId="0" borderId="16" xfId="95" applyFont="1" applyFill="1" applyBorder="1" applyAlignment="1">
      <alignment horizontal="center"/>
      <protection/>
    </xf>
    <xf numFmtId="0" fontId="2" fillId="0" borderId="25" xfId="95" applyFont="1" applyFill="1" applyBorder="1" applyAlignment="1">
      <alignment horizontal="center"/>
      <protection/>
    </xf>
    <xf numFmtId="0" fontId="2" fillId="0" borderId="18" xfId="95" applyFont="1" applyFill="1" applyBorder="1" applyAlignment="1">
      <alignment horizontal="center"/>
      <protection/>
    </xf>
    <xf numFmtId="0" fontId="2" fillId="0" borderId="26" xfId="95" applyFont="1" applyFill="1" applyBorder="1" applyAlignment="1">
      <alignment horizontal="center"/>
      <protection/>
    </xf>
    <xf numFmtId="0" fontId="2" fillId="0" borderId="60" xfId="95" applyFont="1" applyFill="1" applyBorder="1" applyAlignment="1">
      <alignment horizontal="center"/>
      <protection/>
    </xf>
    <xf numFmtId="0" fontId="2" fillId="0" borderId="0" xfId="95" applyFont="1" applyFill="1" applyBorder="1" applyAlignment="1" quotePrefix="1">
      <alignment horizontal="center"/>
      <protection/>
    </xf>
    <xf numFmtId="0" fontId="2" fillId="0" borderId="61" xfId="95" applyFont="1" applyFill="1" applyBorder="1" applyAlignment="1">
      <alignment horizontal="center"/>
      <protection/>
    </xf>
    <xf numFmtId="0" fontId="117" fillId="0" borderId="0" xfId="0" applyFont="1" applyBorder="1" applyAlignment="1">
      <alignment horizontal="justify" wrapText="1"/>
    </xf>
    <xf numFmtId="0" fontId="120" fillId="0" borderId="26" xfId="0" applyFont="1" applyBorder="1" applyAlignment="1">
      <alignment horizontal="center" vertical="top"/>
    </xf>
    <xf numFmtId="0" fontId="120" fillId="0" borderId="14" xfId="0" applyFont="1" applyBorder="1" applyAlignment="1">
      <alignment horizontal="center" vertical="center"/>
    </xf>
    <xf numFmtId="0" fontId="120" fillId="0" borderId="15" xfId="0" applyFont="1" applyBorder="1" applyAlignment="1">
      <alignment horizontal="center" vertical="center"/>
    </xf>
    <xf numFmtId="0" fontId="120" fillId="0" borderId="19" xfId="0" applyFont="1" applyBorder="1" applyAlignment="1">
      <alignment horizontal="center" vertical="top"/>
    </xf>
    <xf numFmtId="0" fontId="120" fillId="0" borderId="16" xfId="0" applyFont="1" applyBorder="1" applyAlignment="1">
      <alignment horizontal="center" vertical="top"/>
    </xf>
    <xf numFmtId="0" fontId="120" fillId="0" borderId="25" xfId="0" applyFont="1" applyBorder="1" applyAlignment="1">
      <alignment horizontal="center" vertical="top"/>
    </xf>
    <xf numFmtId="0" fontId="120" fillId="0" borderId="18" xfId="0" applyFont="1" applyBorder="1" applyAlignment="1">
      <alignment horizontal="center" vertical="top"/>
    </xf>
    <xf numFmtId="0" fontId="120" fillId="0" borderId="60" xfId="0" applyFont="1" applyBorder="1" applyAlignment="1">
      <alignment horizontal="center" vertical="top"/>
    </xf>
    <xf numFmtId="0" fontId="120" fillId="0" borderId="11" xfId="0" applyFont="1" applyBorder="1" applyAlignment="1">
      <alignment horizontal="center" vertical="center"/>
    </xf>
    <xf numFmtId="0" fontId="3" fillId="0" borderId="0" xfId="0" applyFont="1" applyFill="1" applyBorder="1" applyAlignment="1">
      <alignment horizontal="left"/>
    </xf>
    <xf numFmtId="0" fontId="3" fillId="0" borderId="26" xfId="0" applyFont="1" applyFill="1" applyBorder="1" applyAlignment="1">
      <alignment horizontal="left"/>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39" fillId="0" borderId="13" xfId="0" applyFont="1" applyBorder="1" applyAlignment="1">
      <alignment horizontal="center" vertical="center" wrapText="1"/>
    </xf>
    <xf numFmtId="0" fontId="2" fillId="0" borderId="0" xfId="0" applyFont="1" applyAlignment="1">
      <alignment horizontal="center" vertical="center" wrapText="1"/>
    </xf>
    <xf numFmtId="0" fontId="117" fillId="0" borderId="0" xfId="0" applyFont="1" applyAlignment="1">
      <alignment/>
    </xf>
    <xf numFmtId="0" fontId="117" fillId="0" borderId="0" xfId="0" applyFont="1" applyBorder="1" applyAlignment="1" applyProtection="1">
      <alignment horizontal="left" vertical="center" wrapText="1"/>
      <protection/>
    </xf>
    <xf numFmtId="0" fontId="117" fillId="0" borderId="0" xfId="0" applyFont="1" applyBorder="1" applyAlignment="1" applyProtection="1">
      <alignment horizontal="center" vertical="center" wrapText="1"/>
      <protection/>
    </xf>
    <xf numFmtId="0" fontId="117" fillId="0" borderId="0" xfId="0" applyFont="1" applyBorder="1" applyAlignment="1">
      <alignment horizontal="left"/>
    </xf>
    <xf numFmtId="0" fontId="120" fillId="0" borderId="17" xfId="0" applyFont="1" applyBorder="1" applyAlignment="1">
      <alignment horizontal="center"/>
    </xf>
    <xf numFmtId="0" fontId="117" fillId="0" borderId="19" xfId="0" applyFont="1" applyBorder="1" applyAlignment="1">
      <alignment horizontal="center" vertical="center"/>
    </xf>
    <xf numFmtId="0" fontId="117" fillId="0" borderId="16" xfId="0" applyFont="1" applyBorder="1" applyAlignment="1">
      <alignment horizontal="center" vertical="center"/>
    </xf>
    <xf numFmtId="0" fontId="117" fillId="0" borderId="25" xfId="0" applyFont="1" applyBorder="1" applyAlignment="1">
      <alignment horizontal="center" vertical="center"/>
    </xf>
    <xf numFmtId="0" fontId="120" fillId="0" borderId="14" xfId="0" applyFont="1" applyBorder="1" applyAlignment="1">
      <alignment horizontal="center" vertical="center" wrapText="1"/>
    </xf>
    <xf numFmtId="0" fontId="120" fillId="0" borderId="15" xfId="0" applyFont="1" applyBorder="1" applyAlignment="1">
      <alignment horizontal="center" vertical="center" wrapText="1"/>
    </xf>
    <xf numFmtId="0" fontId="117" fillId="0" borderId="19" xfId="0" applyFont="1" applyBorder="1" applyAlignment="1">
      <alignment horizontal="center"/>
    </xf>
    <xf numFmtId="0" fontId="117" fillId="0" borderId="16" xfId="0" applyFont="1" applyBorder="1" applyAlignment="1">
      <alignment horizontal="center"/>
    </xf>
    <xf numFmtId="0" fontId="117" fillId="0" borderId="25" xfId="0" applyFont="1" applyBorder="1" applyAlignment="1">
      <alignment horizontal="center"/>
    </xf>
    <xf numFmtId="0" fontId="120" fillId="0" borderId="17" xfId="0" applyFont="1" applyBorder="1" applyAlignment="1">
      <alignment horizontal="center" vertical="center"/>
    </xf>
    <xf numFmtId="0" fontId="117" fillId="0" borderId="14" xfId="0" applyFont="1" applyBorder="1" applyAlignment="1">
      <alignment horizontal="center" wrapText="1"/>
    </xf>
    <xf numFmtId="0" fontId="117" fillId="0" borderId="15" xfId="0" applyFont="1" applyBorder="1" applyAlignment="1">
      <alignment horizontal="center" wrapText="1"/>
    </xf>
    <xf numFmtId="0" fontId="134" fillId="0" borderId="14" xfId="0" applyFont="1" applyBorder="1" applyAlignment="1">
      <alignment horizontal="center" vertical="center"/>
    </xf>
    <xf numFmtId="0" fontId="134" fillId="0" borderId="15" xfId="0" applyFont="1" applyBorder="1" applyAlignment="1">
      <alignment horizontal="center" vertical="center"/>
    </xf>
    <xf numFmtId="0" fontId="117" fillId="0" borderId="14" xfId="0" applyFont="1" applyBorder="1" applyAlignment="1">
      <alignment horizontal="center" vertical="center"/>
    </xf>
    <xf numFmtId="0" fontId="117" fillId="0" borderId="15" xfId="0" applyFont="1" applyBorder="1" applyAlignment="1">
      <alignment horizontal="center" vertical="center"/>
    </xf>
    <xf numFmtId="0" fontId="136" fillId="0" borderId="13" xfId="0" applyFont="1" applyBorder="1" applyAlignment="1">
      <alignment horizontal="center"/>
    </xf>
    <xf numFmtId="0" fontId="144" fillId="0" borderId="13" xfId="0" applyFont="1" applyBorder="1" applyAlignment="1">
      <alignment horizontal="center" wrapText="1"/>
    </xf>
    <xf numFmtId="0" fontId="120" fillId="0" borderId="18" xfId="0" applyFont="1" applyBorder="1" applyAlignment="1">
      <alignment horizontal="center" vertical="center"/>
    </xf>
    <xf numFmtId="0" fontId="120" fillId="0" borderId="60" xfId="0" applyFont="1" applyBorder="1" applyAlignment="1">
      <alignment horizontal="center" vertical="center"/>
    </xf>
    <xf numFmtId="0" fontId="120" fillId="0" borderId="22" xfId="0" applyFont="1" applyBorder="1" applyAlignment="1">
      <alignment horizontal="center" vertical="center"/>
    </xf>
    <xf numFmtId="0" fontId="120" fillId="0" borderId="23" xfId="0" applyFont="1" applyBorder="1" applyAlignment="1">
      <alignment horizontal="center" vertical="center"/>
    </xf>
    <xf numFmtId="0" fontId="117" fillId="0" borderId="19" xfId="0" applyFont="1" applyBorder="1" applyAlignment="1">
      <alignment horizontal="left" vertical="center"/>
    </xf>
    <xf numFmtId="0" fontId="117" fillId="0" borderId="25" xfId="0" applyFont="1" applyBorder="1" applyAlignment="1">
      <alignment horizontal="left" vertical="center"/>
    </xf>
    <xf numFmtId="0" fontId="117" fillId="0" borderId="18" xfId="0" applyFont="1" applyBorder="1" applyAlignment="1">
      <alignment horizontal="center" vertical="center"/>
    </xf>
    <xf numFmtId="0" fontId="117" fillId="0" borderId="60" xfId="0" applyFont="1" applyBorder="1" applyAlignment="1">
      <alignment horizontal="center" vertical="center"/>
    </xf>
    <xf numFmtId="0" fontId="117" fillId="0" borderId="22" xfId="0" applyFont="1" applyBorder="1" applyAlignment="1">
      <alignment horizontal="center" vertical="center"/>
    </xf>
    <xf numFmtId="0" fontId="117" fillId="0" borderId="23" xfId="0" applyFont="1" applyBorder="1" applyAlignment="1">
      <alignment horizontal="center" vertical="center"/>
    </xf>
    <xf numFmtId="0" fontId="120" fillId="0" borderId="0" xfId="0" applyFont="1" applyBorder="1" applyAlignment="1">
      <alignment horizontal="center"/>
    </xf>
    <xf numFmtId="0" fontId="117" fillId="0" borderId="13" xfId="0" applyFont="1" applyBorder="1" applyAlignment="1">
      <alignment horizontal="center"/>
    </xf>
    <xf numFmtId="0" fontId="117" fillId="0" borderId="13" xfId="0" applyFont="1" applyBorder="1" applyAlignment="1">
      <alignment horizontal="center" vertical="center"/>
    </xf>
    <xf numFmtId="0" fontId="117" fillId="0" borderId="11" xfId="0" applyFont="1" applyBorder="1" applyAlignment="1">
      <alignment horizontal="center" vertical="center"/>
    </xf>
    <xf numFmtId="0" fontId="117" fillId="0" borderId="0" xfId="0" applyFont="1" applyAlignment="1">
      <alignment horizontal="left" vertical="top" wrapText="1"/>
    </xf>
    <xf numFmtId="0" fontId="117" fillId="0" borderId="62" xfId="0" applyFont="1" applyFill="1" applyBorder="1" applyAlignment="1">
      <alignment horizontal="center" vertical="center" wrapText="1"/>
    </xf>
    <xf numFmtId="0" fontId="117" fillId="0" borderId="45" xfId="0" applyFont="1" applyFill="1" applyBorder="1" applyAlignment="1">
      <alignment horizontal="center" vertical="center" wrapText="1"/>
    </xf>
    <xf numFmtId="0" fontId="117" fillId="0" borderId="63" xfId="0" applyFont="1" applyBorder="1" applyAlignment="1">
      <alignment horizontal="left" vertical="center"/>
    </xf>
    <xf numFmtId="0" fontId="117" fillId="0" borderId="64" xfId="0" applyFont="1" applyBorder="1" applyAlignment="1">
      <alignment horizontal="left" vertical="center"/>
    </xf>
    <xf numFmtId="0" fontId="117" fillId="0" borderId="52" xfId="0" applyFont="1" applyBorder="1" applyAlignment="1">
      <alignment horizontal="left" vertical="center"/>
    </xf>
    <xf numFmtId="0" fontId="120" fillId="0" borderId="62" xfId="0" applyFont="1" applyFill="1" applyBorder="1" applyAlignment="1">
      <alignment horizontal="center" vertical="center"/>
    </xf>
    <xf numFmtId="0" fontId="120" fillId="0" borderId="45" xfId="0" applyFont="1" applyFill="1" applyBorder="1" applyAlignment="1">
      <alignment horizontal="center" vertical="center"/>
    </xf>
    <xf numFmtId="0" fontId="120" fillId="0" borderId="63" xfId="0" applyFont="1" applyFill="1" applyBorder="1" applyAlignment="1">
      <alignment horizontal="center" vertical="center"/>
    </xf>
    <xf numFmtId="0" fontId="120" fillId="0" borderId="64" xfId="0" applyFont="1" applyFill="1" applyBorder="1" applyAlignment="1">
      <alignment horizontal="center" vertical="center"/>
    </xf>
    <xf numFmtId="0" fontId="120" fillId="0" borderId="52" xfId="0" applyFont="1" applyFill="1" applyBorder="1" applyAlignment="1">
      <alignment horizontal="center" vertical="center"/>
    </xf>
    <xf numFmtId="0" fontId="0" fillId="0" borderId="47" xfId="0" applyFont="1" applyBorder="1" applyAlignment="1">
      <alignment horizontal="center"/>
    </xf>
    <xf numFmtId="0" fontId="0" fillId="0" borderId="16" xfId="0" applyFont="1" applyBorder="1" applyAlignment="1">
      <alignment horizontal="center"/>
    </xf>
    <xf numFmtId="0" fontId="0" fillId="0" borderId="46" xfId="0" applyFont="1" applyBorder="1" applyAlignment="1">
      <alignment horizontal="center"/>
    </xf>
    <xf numFmtId="0" fontId="115" fillId="0" borderId="65" xfId="0" applyFont="1" applyFill="1" applyBorder="1" applyAlignment="1">
      <alignment horizontal="center" vertical="center"/>
    </xf>
    <xf numFmtId="0" fontId="115" fillId="0" borderId="66" xfId="0" applyFont="1" applyFill="1" applyBorder="1" applyAlignment="1">
      <alignment horizontal="center" vertical="center"/>
    </xf>
    <xf numFmtId="0" fontId="115" fillId="0" borderId="67" xfId="0" applyFont="1" applyFill="1" applyBorder="1" applyAlignment="1">
      <alignment horizontal="center" vertical="center"/>
    </xf>
  </cellXfs>
  <cellStyles count="127">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ipervínculo 2" xfId="76"/>
    <cellStyle name="Incorrecto" xfId="77"/>
    <cellStyle name="Incorrecto 2" xfId="78"/>
    <cellStyle name="Comma" xfId="79"/>
    <cellStyle name="Comma [0]" xfId="80"/>
    <cellStyle name="Millares 12" xfId="81"/>
    <cellStyle name="Millares 2" xfId="82"/>
    <cellStyle name="Millares 3" xfId="83"/>
    <cellStyle name="Millares 4" xfId="84"/>
    <cellStyle name="Millares 5" xfId="85"/>
    <cellStyle name="Millares 6" xfId="86"/>
    <cellStyle name="Millares 7" xfId="87"/>
    <cellStyle name="Millares 8" xfId="88"/>
    <cellStyle name="Millares 9" xfId="89"/>
    <cellStyle name="Currency" xfId="90"/>
    <cellStyle name="Currency [0]" xfId="91"/>
    <cellStyle name="Neutral" xfId="92"/>
    <cellStyle name="Neutral 2" xfId="93"/>
    <cellStyle name="Normal 10" xfId="94"/>
    <cellStyle name="Normal 2" xfId="95"/>
    <cellStyle name="Normal 2 2" xfId="96"/>
    <cellStyle name="Normal 3" xfId="97"/>
    <cellStyle name="Normal 3 2" xfId="98"/>
    <cellStyle name="Normal 3 3" xfId="99"/>
    <cellStyle name="Normal 4" xfId="100"/>
    <cellStyle name="Normal 4 2" xfId="101"/>
    <cellStyle name="Normal 4 3" xfId="102"/>
    <cellStyle name="Normal 5" xfId="103"/>
    <cellStyle name="Normal 5 2" xfId="104"/>
    <cellStyle name="Normal 6" xfId="105"/>
    <cellStyle name="Normal 7" xfId="106"/>
    <cellStyle name="Normal 8" xfId="107"/>
    <cellStyle name="Normal_indice" xfId="108"/>
    <cellStyle name="Notas" xfId="109"/>
    <cellStyle name="Notas 10" xfId="110"/>
    <cellStyle name="Notas 11" xfId="111"/>
    <cellStyle name="Notas 12" xfId="112"/>
    <cellStyle name="Notas 13" xfId="113"/>
    <cellStyle name="Notas 14" xfId="114"/>
    <cellStyle name="Notas 15" xfId="115"/>
    <cellStyle name="Notas 2" xfId="116"/>
    <cellStyle name="Notas 3" xfId="117"/>
    <cellStyle name="Notas 4" xfId="118"/>
    <cellStyle name="Notas 5" xfId="119"/>
    <cellStyle name="Notas 6" xfId="120"/>
    <cellStyle name="Notas 7" xfId="121"/>
    <cellStyle name="Notas 8" xfId="122"/>
    <cellStyle name="Notas 9" xfId="123"/>
    <cellStyle name="Percent" xfId="124"/>
    <cellStyle name="Porcentaje 2" xfId="125"/>
    <cellStyle name="Porcentual 2" xfId="126"/>
    <cellStyle name="Salida" xfId="127"/>
    <cellStyle name="Salida 2" xfId="128"/>
    <cellStyle name="Texto de advertencia" xfId="129"/>
    <cellStyle name="Texto de advertencia 2" xfId="130"/>
    <cellStyle name="Texto explicativo" xfId="131"/>
    <cellStyle name="Texto explicativo 2" xfId="132"/>
    <cellStyle name="Título" xfId="133"/>
    <cellStyle name="Título 1 2" xfId="134"/>
    <cellStyle name="Título 2" xfId="135"/>
    <cellStyle name="Título 2 2" xfId="136"/>
    <cellStyle name="Título 3" xfId="137"/>
    <cellStyle name="Título 3 2" xfId="138"/>
    <cellStyle name="Total" xfId="139"/>
    <cellStyle name="Total 2"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59022160"/>
        <c:axId val="61437393"/>
      </c:lineChart>
      <c:catAx>
        <c:axId val="59022160"/>
        <c:scaling>
          <c:orientation val="minMax"/>
        </c:scaling>
        <c:axPos val="b"/>
        <c:delete val="0"/>
        <c:numFmt formatCode="General" sourceLinked="1"/>
        <c:majorTickMark val="out"/>
        <c:minorTickMark val="none"/>
        <c:tickLblPos val="nextTo"/>
        <c:spPr>
          <a:ln w="3175">
            <a:solidFill>
              <a:srgbClr val="808080"/>
            </a:solidFill>
          </a:ln>
        </c:spPr>
        <c:crossAx val="61437393"/>
        <c:crosses val="autoZero"/>
        <c:auto val="1"/>
        <c:lblOffset val="100"/>
        <c:tickLblSkip val="1"/>
        <c:noMultiLvlLbl val="0"/>
      </c:catAx>
      <c:valAx>
        <c:axId val="61437393"/>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02216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19195178"/>
        <c:axId val="38538875"/>
      </c:lineChart>
      <c:catAx>
        <c:axId val="19195178"/>
        <c:scaling>
          <c:orientation val="minMax"/>
        </c:scaling>
        <c:axPos val="b"/>
        <c:delete val="0"/>
        <c:numFmt formatCode="General" sourceLinked="1"/>
        <c:majorTickMark val="out"/>
        <c:minorTickMark val="none"/>
        <c:tickLblPos val="nextTo"/>
        <c:spPr>
          <a:ln w="3175">
            <a:solidFill>
              <a:srgbClr val="808080"/>
            </a:solidFill>
          </a:ln>
        </c:spPr>
        <c:crossAx val="38538875"/>
        <c:crosses val="autoZero"/>
        <c:auto val="1"/>
        <c:lblOffset val="100"/>
        <c:tickLblSkip val="1"/>
        <c:noMultiLvlLbl val="0"/>
      </c:catAx>
      <c:valAx>
        <c:axId val="38538875"/>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19517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11305556"/>
        <c:axId val="34641141"/>
      </c:lineChart>
      <c:catAx>
        <c:axId val="11305556"/>
        <c:scaling>
          <c:orientation val="minMax"/>
        </c:scaling>
        <c:axPos val="b"/>
        <c:delete val="0"/>
        <c:numFmt formatCode="General" sourceLinked="1"/>
        <c:majorTickMark val="out"/>
        <c:minorTickMark val="none"/>
        <c:tickLblPos val="nextTo"/>
        <c:spPr>
          <a:ln w="3175">
            <a:solidFill>
              <a:srgbClr val="808080"/>
            </a:solidFill>
          </a:ln>
        </c:spPr>
        <c:crossAx val="34641141"/>
        <c:crosses val="autoZero"/>
        <c:auto val="1"/>
        <c:lblOffset val="100"/>
        <c:tickLblSkip val="1"/>
        <c:noMultiLvlLbl val="0"/>
      </c:catAx>
      <c:valAx>
        <c:axId val="34641141"/>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0555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43334814"/>
        <c:axId val="54469007"/>
      </c:lineChart>
      <c:catAx>
        <c:axId val="43334814"/>
        <c:scaling>
          <c:orientation val="minMax"/>
        </c:scaling>
        <c:axPos val="b"/>
        <c:delete val="0"/>
        <c:numFmt formatCode="General" sourceLinked="1"/>
        <c:majorTickMark val="out"/>
        <c:minorTickMark val="none"/>
        <c:tickLblPos val="nextTo"/>
        <c:spPr>
          <a:ln w="3175">
            <a:solidFill>
              <a:srgbClr val="808080"/>
            </a:solidFill>
          </a:ln>
        </c:spPr>
        <c:crossAx val="54469007"/>
        <c:crosses val="autoZero"/>
        <c:auto val="1"/>
        <c:lblOffset val="100"/>
        <c:tickLblSkip val="1"/>
        <c:noMultiLvlLbl val="0"/>
      </c:catAx>
      <c:valAx>
        <c:axId val="54469007"/>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33481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54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nac.'!$W$4:$W$26</c:f>
              <c:strCache>
                <c:ptCount val="2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strCache>
            </c:strRef>
          </c:cat>
          <c:val>
            <c:numRef>
              <c:f>'Precios vinos nac.'!$X$4:$X$26</c:f>
              <c:numCache>
                <c:ptCount val="23"/>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pt idx="16">
                  <c:v>12000</c:v>
                </c:pt>
                <c:pt idx="17">
                  <c:v>12000</c:v>
                </c:pt>
                <c:pt idx="18">
                  <c:v>12000</c:v>
                </c:pt>
                <c:pt idx="19">
                  <c:v>11000</c:v>
                </c:pt>
                <c:pt idx="20">
                  <c:v>9500</c:v>
                </c:pt>
                <c:pt idx="21">
                  <c:v>10000</c:v>
                </c:pt>
                <c:pt idx="22">
                  <c:v>9500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nac.'!$W$4:$W$26</c:f>
              <c:strCache>
                <c:ptCount val="2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strCache>
            </c:strRef>
          </c:cat>
          <c:val>
            <c:numRef>
              <c:f>'Precios vinos nac.'!$Y$4:$Y$26</c:f>
              <c:numCache>
                <c:ptCount val="23"/>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pt idx="16">
                  <c:v>18000</c:v>
                </c:pt>
                <c:pt idx="17">
                  <c:v>18000</c:v>
                </c:pt>
                <c:pt idx="18">
                  <c:v>18000</c:v>
                </c:pt>
                <c:pt idx="19">
                  <c:v>18000</c:v>
                </c:pt>
                <c:pt idx="20">
                  <c:v>15500</c:v>
                </c:pt>
                <c:pt idx="21">
                  <c:v>17000</c:v>
                </c:pt>
                <c:pt idx="22">
                  <c:v>16000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nac.'!$W$4:$W$26</c:f>
              <c:strCache>
                <c:ptCount val="2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strCache>
            </c:strRef>
          </c:cat>
          <c:val>
            <c:numRef>
              <c:f>'Precios vinos nac.'!$Z$4:$Z$26</c:f>
              <c:numCache>
                <c:ptCount val="23"/>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pt idx="16">
                  <c:v>10000</c:v>
                </c:pt>
                <c:pt idx="17">
                  <c:v>9000</c:v>
                </c:pt>
                <c:pt idx="18">
                  <c:v>8000</c:v>
                </c:pt>
                <c:pt idx="19">
                  <c:v>8000</c:v>
                </c:pt>
                <c:pt idx="20">
                  <c:v>8250</c:v>
                </c:pt>
                <c:pt idx="21">
                  <c:v>8500</c:v>
                </c:pt>
                <c:pt idx="22">
                  <c:v>8000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nac.'!$W$4:$W$26</c:f>
              <c:strCache>
                <c:ptCount val="2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strCache>
            </c:strRef>
          </c:cat>
          <c:val>
            <c:numRef>
              <c:f>'Precios vinos nac.'!$AA$4:$AA$26</c:f>
              <c:numCache>
                <c:ptCount val="23"/>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pt idx="16">
                  <c:v>13500</c:v>
                </c:pt>
                <c:pt idx="17">
                  <c:v>12500</c:v>
                </c:pt>
                <c:pt idx="18">
                  <c:v>12500</c:v>
                </c:pt>
                <c:pt idx="19">
                  <c:v>13500</c:v>
                </c:pt>
                <c:pt idx="20">
                  <c:v>14000</c:v>
                </c:pt>
                <c:pt idx="21">
                  <c:v>13500</c:v>
                </c:pt>
                <c:pt idx="22">
                  <c:v>13500</c:v>
                </c:pt>
              </c:numCache>
            </c:numRef>
          </c:val>
          <c:smooth val="0"/>
        </c:ser>
        <c:marker val="1"/>
        <c:axId val="20459016"/>
        <c:axId val="49913417"/>
      </c:lineChart>
      <c:dateAx>
        <c:axId val="20459016"/>
        <c:scaling>
          <c:orientation val="minMax"/>
        </c:scaling>
        <c:axPos val="b"/>
        <c:delete val="1"/>
        <c:majorTickMark val="out"/>
        <c:minorTickMark val="none"/>
        <c:tickLblPos val="nextTo"/>
        <c:crossAx val="49913417"/>
        <c:crosses val="autoZero"/>
        <c:auto val="0"/>
        <c:baseTimeUnit val="months"/>
        <c:majorUnit val="1"/>
        <c:majorTimeUnit val="days"/>
        <c:minorUnit val="1"/>
        <c:minorTimeUnit val="days"/>
        <c:noMultiLvlLbl val="0"/>
      </c:dateAx>
      <c:valAx>
        <c:axId val="49913417"/>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5901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797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nac.'!$AB$4:$AB$26</c:f>
              <c:strCache>
                <c:ptCount val="2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strCache>
            </c:strRef>
          </c:cat>
          <c:val>
            <c:numRef>
              <c:f>'Precios vinos nac.'!$AC$4:$AC$26</c:f>
              <c:numCache>
                <c:ptCount val="23"/>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pt idx="16">
                  <c:v>300</c:v>
                </c:pt>
                <c:pt idx="17">
                  <c:v>300</c:v>
                </c:pt>
                <c:pt idx="18">
                  <c:v>300</c:v>
                </c:pt>
                <c:pt idx="19">
                  <c:v>275</c:v>
                </c:pt>
                <c:pt idx="20">
                  <c:v>237.5</c:v>
                </c:pt>
                <c:pt idx="21">
                  <c:v>250</c:v>
                </c:pt>
                <c:pt idx="22">
                  <c:v>237.5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nac.'!$AB$4:$AB$26</c:f>
              <c:strCache>
                <c:ptCount val="2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strCache>
            </c:strRef>
          </c:cat>
          <c:val>
            <c:numRef>
              <c:f>'Precios vinos nac.'!$AD$4:$AD$26</c:f>
              <c:numCache>
                <c:ptCount val="23"/>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pt idx="16">
                  <c:v>450</c:v>
                </c:pt>
                <c:pt idx="17">
                  <c:v>450</c:v>
                </c:pt>
                <c:pt idx="18">
                  <c:v>450</c:v>
                </c:pt>
                <c:pt idx="19">
                  <c:v>450</c:v>
                </c:pt>
                <c:pt idx="20">
                  <c:v>387.5</c:v>
                </c:pt>
                <c:pt idx="21">
                  <c:v>425</c:v>
                </c:pt>
                <c:pt idx="22">
                  <c:v>400</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nac.'!$AB$4:$AB$26</c:f>
              <c:strCache>
                <c:ptCount val="2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strCache>
            </c:strRef>
          </c:cat>
          <c:val>
            <c:numRef>
              <c:f>'Precios vinos nac.'!$AE$4:$AE$26</c:f>
              <c:numCache>
                <c:ptCount val="23"/>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pt idx="16">
                  <c:v>250</c:v>
                </c:pt>
                <c:pt idx="17">
                  <c:v>225</c:v>
                </c:pt>
                <c:pt idx="18">
                  <c:v>200</c:v>
                </c:pt>
                <c:pt idx="19">
                  <c:v>200</c:v>
                </c:pt>
                <c:pt idx="20">
                  <c:v>206.25</c:v>
                </c:pt>
                <c:pt idx="21">
                  <c:v>212.5</c:v>
                </c:pt>
                <c:pt idx="22">
                  <c:v>200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nac.'!$AB$4:$AB$26</c:f>
              <c:strCache>
                <c:ptCount val="2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strCache>
            </c:strRef>
          </c:cat>
          <c:val>
            <c:numRef>
              <c:f>'Precios vinos nac.'!$AF$4:$AF$26</c:f>
              <c:numCache>
                <c:ptCount val="23"/>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pt idx="16">
                  <c:v>337.5</c:v>
                </c:pt>
                <c:pt idx="17">
                  <c:v>312.5</c:v>
                </c:pt>
                <c:pt idx="18">
                  <c:v>312.5</c:v>
                </c:pt>
                <c:pt idx="19">
                  <c:v>337.5</c:v>
                </c:pt>
                <c:pt idx="20">
                  <c:v>350</c:v>
                </c:pt>
                <c:pt idx="21">
                  <c:v>337.5</c:v>
                </c:pt>
                <c:pt idx="22">
                  <c:v>337.5</c:v>
                </c:pt>
              </c:numCache>
            </c:numRef>
          </c:val>
          <c:smooth val="0"/>
        </c:ser>
        <c:marker val="1"/>
        <c:axId val="46567570"/>
        <c:axId val="16454947"/>
      </c:lineChart>
      <c:dateAx>
        <c:axId val="46567570"/>
        <c:scaling>
          <c:orientation val="minMax"/>
        </c:scaling>
        <c:axPos val="b"/>
        <c:delete val="1"/>
        <c:majorTickMark val="out"/>
        <c:minorTickMark val="none"/>
        <c:tickLblPos val="nextTo"/>
        <c:crossAx val="16454947"/>
        <c:crosses val="autoZero"/>
        <c:auto val="0"/>
        <c:baseTimeUnit val="months"/>
        <c:majorUnit val="1"/>
        <c:majorTimeUnit val="days"/>
        <c:minorUnit val="1"/>
        <c:minorTimeUnit val="days"/>
        <c:noMultiLvlLbl val="0"/>
      </c:dateAx>
      <c:valAx>
        <c:axId val="16454947"/>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6757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15
</a:t>
            </a:r>
            <a:r>
              <a:rPr lang="en-US" cap="none" sz="1050" b="1" i="0" u="none" baseline="0">
                <a:solidFill>
                  <a:srgbClr val="000000"/>
                </a:solidFill>
              </a:rPr>
              <a:t>Producción de vinos con DO año 2012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16
</a:t>
            </a:r>
            <a:r>
              <a:rPr lang="en-US" cap="none" sz="1200" b="1" i="0" u="none" baseline="0">
                <a:solidFill>
                  <a:srgbClr val="000000"/>
                </a:solidFil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6025"/>
          <c:y val="0.127"/>
          <c:w val="0.91725"/>
          <c:h val="0.7922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graf'!$Y$23:$Y$38</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graf'!$Z$23:$Z$38</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graf'!$AA$23:$AA$38</c:f>
              <c:numCache/>
            </c:numRef>
          </c:val>
          <c:smooth val="0"/>
        </c:ser>
        <c:marker val="1"/>
        <c:axId val="13876796"/>
        <c:axId val="57782301"/>
      </c:lineChart>
      <c:catAx>
        <c:axId val="138767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57782301"/>
        <c:crosses val="autoZero"/>
        <c:auto val="1"/>
        <c:lblOffset val="100"/>
        <c:tickLblSkip val="1"/>
        <c:noMultiLvlLbl val="0"/>
      </c:catAx>
      <c:valAx>
        <c:axId val="57782301"/>
        <c:scaling>
          <c:orientation val="minMax"/>
        </c:scaling>
        <c:axPos val="l"/>
        <c:title>
          <c:tx>
            <c:rich>
              <a:bodyPr vert="horz" rot="-5400000" anchor="ctr"/>
              <a:lstStyle/>
              <a:p>
                <a:pPr algn="ctr">
                  <a:defRPr/>
                </a:pPr>
                <a:r>
                  <a:rPr lang="en-US" cap="none" sz="1000" b="1" i="0" u="none" baseline="0">
                    <a:solidFill>
                      <a:srgbClr val="000000"/>
                    </a:solidFill>
                  </a:rPr>
                  <a:t>millones de hectolitros</a:t>
                </a:r>
              </a:p>
            </c:rich>
          </c:tx>
          <c:layout>
            <c:manualLayout>
              <c:xMode val="factor"/>
              <c:yMode val="factor"/>
              <c:x val="-0.005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13876796"/>
        <c:crossesAt val="1"/>
        <c:crossBetween val="between"/>
        <c:dispUnits>
          <c:builtInUnit val="millions"/>
        </c:dispUnits>
      </c:valAx>
      <c:spPr>
        <a:solidFill>
          <a:srgbClr val="FFFFFF"/>
        </a:solidFill>
        <a:ln w="3175">
          <a:noFill/>
        </a:ln>
      </c:spPr>
    </c:plotArea>
    <c:legend>
      <c:legendPos val="b"/>
      <c:layout>
        <c:manualLayout>
          <c:xMode val="edge"/>
          <c:yMode val="edge"/>
          <c:x val="0.1875"/>
          <c:y val="0.905"/>
          <c:w val="0.788"/>
          <c:h val="0.0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16065626"/>
        <c:axId val="10372907"/>
      </c:lineChart>
      <c:catAx>
        <c:axId val="16065626"/>
        <c:scaling>
          <c:orientation val="minMax"/>
        </c:scaling>
        <c:axPos val="b"/>
        <c:delete val="0"/>
        <c:numFmt formatCode="General" sourceLinked="1"/>
        <c:majorTickMark val="out"/>
        <c:minorTickMark val="none"/>
        <c:tickLblPos val="nextTo"/>
        <c:spPr>
          <a:ln w="3175">
            <a:solidFill>
              <a:srgbClr val="808080"/>
            </a:solidFill>
          </a:ln>
        </c:spPr>
        <c:crossAx val="10372907"/>
        <c:crosses val="autoZero"/>
        <c:auto val="1"/>
        <c:lblOffset val="100"/>
        <c:tickLblSkip val="1"/>
        <c:noMultiLvlLbl val="0"/>
      </c:catAx>
      <c:valAx>
        <c:axId val="10372907"/>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06562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26247300"/>
        <c:axId val="34899109"/>
      </c:lineChart>
      <c:catAx>
        <c:axId val="26247300"/>
        <c:scaling>
          <c:orientation val="minMax"/>
        </c:scaling>
        <c:axPos val="b"/>
        <c:delete val="0"/>
        <c:numFmt formatCode="General" sourceLinked="1"/>
        <c:majorTickMark val="out"/>
        <c:minorTickMark val="none"/>
        <c:tickLblPos val="nextTo"/>
        <c:spPr>
          <a:ln w="3175">
            <a:solidFill>
              <a:srgbClr val="808080"/>
            </a:solidFill>
          </a:ln>
        </c:spPr>
        <c:crossAx val="34899109"/>
        <c:crosses val="autoZero"/>
        <c:auto val="1"/>
        <c:lblOffset val="100"/>
        <c:tickLblSkip val="1"/>
        <c:noMultiLvlLbl val="0"/>
      </c:catAx>
      <c:valAx>
        <c:axId val="34899109"/>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4730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45656526"/>
        <c:axId val="8255551"/>
      </c:lineChart>
      <c:catAx>
        <c:axId val="45656526"/>
        <c:scaling>
          <c:orientation val="minMax"/>
        </c:scaling>
        <c:axPos val="b"/>
        <c:delete val="0"/>
        <c:numFmt formatCode="#,##0" sourceLinked="0"/>
        <c:majorTickMark val="out"/>
        <c:minorTickMark val="none"/>
        <c:tickLblPos val="nextTo"/>
        <c:spPr>
          <a:ln w="3175">
            <a:solidFill>
              <a:srgbClr val="808080"/>
            </a:solidFill>
          </a:ln>
        </c:spPr>
        <c:crossAx val="8255551"/>
        <c:crosses val="autoZero"/>
        <c:auto val="1"/>
        <c:lblOffset val="100"/>
        <c:tickLblSkip val="1"/>
        <c:noMultiLvlLbl val="0"/>
      </c:catAx>
      <c:valAx>
        <c:axId val="8255551"/>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5652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7191096"/>
        <c:axId val="64719865"/>
      </c:lineChart>
      <c:catAx>
        <c:axId val="7191096"/>
        <c:scaling>
          <c:orientation val="minMax"/>
        </c:scaling>
        <c:axPos val="b"/>
        <c:delete val="0"/>
        <c:numFmt formatCode="General" sourceLinked="1"/>
        <c:majorTickMark val="out"/>
        <c:minorTickMark val="none"/>
        <c:tickLblPos val="nextTo"/>
        <c:spPr>
          <a:ln w="3175">
            <a:solidFill>
              <a:srgbClr val="808080"/>
            </a:solidFill>
          </a:ln>
        </c:spPr>
        <c:crossAx val="64719865"/>
        <c:crosses val="autoZero"/>
        <c:auto val="1"/>
        <c:lblOffset val="100"/>
        <c:tickLblSkip val="1"/>
        <c:noMultiLvlLbl val="0"/>
      </c:catAx>
      <c:valAx>
        <c:axId val="64719865"/>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19109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45607874"/>
        <c:axId val="7817683"/>
      </c:lineChart>
      <c:catAx>
        <c:axId val="45607874"/>
        <c:scaling>
          <c:orientation val="minMax"/>
        </c:scaling>
        <c:axPos val="b"/>
        <c:delete val="0"/>
        <c:numFmt formatCode="General" sourceLinked="1"/>
        <c:majorTickMark val="out"/>
        <c:minorTickMark val="none"/>
        <c:tickLblPos val="nextTo"/>
        <c:spPr>
          <a:ln w="3175">
            <a:solidFill>
              <a:srgbClr val="808080"/>
            </a:solidFill>
          </a:ln>
        </c:spPr>
        <c:crossAx val="7817683"/>
        <c:crosses val="autoZero"/>
        <c:auto val="1"/>
        <c:lblOffset val="100"/>
        <c:tickLblSkip val="1"/>
        <c:noMultiLvlLbl val="0"/>
      </c:catAx>
      <c:valAx>
        <c:axId val="7817683"/>
        <c:scaling>
          <c:orientation val="minMax"/>
          <c:min val="10"/>
        </c:scaling>
        <c:axPos val="l"/>
        <c:title>
          <c:tx>
            <c:rich>
              <a:bodyPr vert="horz" rot="-5400000" anchor="ctr"/>
              <a:lstStyle/>
              <a:p>
                <a:pPr algn="ctr">
                  <a:defRPr/>
                </a:pPr>
                <a:r>
                  <a:rPr lang="en-US" cap="none" sz="900" b="1" i="0" u="none" baseline="0">
                    <a:solidFill>
                      <a:srgbClr val="000000"/>
                    </a:solidFill>
                  </a:rPr>
                  <a:t>Millones de dólares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60787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3250284"/>
        <c:axId val="29252557"/>
      </c:lineChart>
      <c:catAx>
        <c:axId val="3250284"/>
        <c:scaling>
          <c:orientation val="minMax"/>
        </c:scaling>
        <c:axPos val="b"/>
        <c:delete val="0"/>
        <c:numFmt formatCode="General" sourceLinked="1"/>
        <c:majorTickMark val="out"/>
        <c:minorTickMark val="none"/>
        <c:tickLblPos val="nextTo"/>
        <c:spPr>
          <a:ln w="3175">
            <a:solidFill>
              <a:srgbClr val="808080"/>
            </a:solidFill>
          </a:ln>
        </c:spPr>
        <c:crossAx val="29252557"/>
        <c:crosses val="autoZero"/>
        <c:auto val="1"/>
        <c:lblOffset val="100"/>
        <c:tickLblSkip val="1"/>
        <c:noMultiLvlLbl val="0"/>
      </c:catAx>
      <c:valAx>
        <c:axId val="29252557"/>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028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61946422"/>
        <c:axId val="20646887"/>
      </c:lineChart>
      <c:catAx>
        <c:axId val="61946422"/>
        <c:scaling>
          <c:orientation val="minMax"/>
        </c:scaling>
        <c:axPos val="b"/>
        <c:delete val="0"/>
        <c:numFmt formatCode="General" sourceLinked="1"/>
        <c:majorTickMark val="out"/>
        <c:minorTickMark val="none"/>
        <c:tickLblPos val="nextTo"/>
        <c:spPr>
          <a:ln w="3175">
            <a:solidFill>
              <a:srgbClr val="808080"/>
            </a:solidFill>
          </a:ln>
        </c:spPr>
        <c:crossAx val="20646887"/>
        <c:crosses val="autoZero"/>
        <c:auto val="1"/>
        <c:lblOffset val="100"/>
        <c:tickLblSkip val="1"/>
        <c:noMultiLvlLbl val="0"/>
      </c:catAx>
      <c:valAx>
        <c:axId val="20646887"/>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4642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51604256"/>
        <c:axId val="61785121"/>
      </c:lineChart>
      <c:catAx>
        <c:axId val="51604256"/>
        <c:scaling>
          <c:orientation val="minMax"/>
        </c:scaling>
        <c:axPos val="b"/>
        <c:delete val="0"/>
        <c:numFmt formatCode="General" sourceLinked="1"/>
        <c:majorTickMark val="out"/>
        <c:minorTickMark val="none"/>
        <c:tickLblPos val="nextTo"/>
        <c:spPr>
          <a:ln w="3175">
            <a:solidFill>
              <a:srgbClr val="808080"/>
            </a:solidFill>
          </a:ln>
        </c:spPr>
        <c:crossAx val="61785121"/>
        <c:crosses val="autoZero"/>
        <c:auto val="1"/>
        <c:lblOffset val="100"/>
        <c:tickLblSkip val="1"/>
        <c:noMultiLvlLbl val="0"/>
      </c:catAx>
      <c:valAx>
        <c:axId val="61785121"/>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60425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57150</xdr:rowOff>
    </xdr:from>
    <xdr:to>
      <xdr:col>1</xdr:col>
      <xdr:colOff>476250</xdr:colOff>
      <xdr:row>48</xdr:row>
      <xdr:rowOff>123825</xdr:rowOff>
    </xdr:to>
    <xdr:pic>
      <xdr:nvPicPr>
        <xdr:cNvPr id="1" name="Picture 41" descr="pie"/>
        <xdr:cNvPicPr preferRelativeResize="1">
          <a:picLocks noChangeAspect="1"/>
        </xdr:cNvPicPr>
      </xdr:nvPicPr>
      <xdr:blipFill>
        <a:blip r:embed="rId1"/>
        <a:stretch>
          <a:fillRect/>
        </a:stretch>
      </xdr:blipFill>
      <xdr:spPr>
        <a:xfrm>
          <a:off x="0" y="9401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30</xdr:row>
      <xdr:rowOff>123825</xdr:rowOff>
    </xdr:to>
    <xdr:sp>
      <xdr:nvSpPr>
        <xdr:cNvPr id="1" name="1 CuadroTexto"/>
        <xdr:cNvSpPr txBox="1">
          <a:spLocks noChangeArrowheads="1"/>
        </xdr:cNvSpPr>
      </xdr:nvSpPr>
      <xdr:spPr>
        <a:xfrm flipH="1">
          <a:off x="0" y="171450"/>
          <a:ext cx="8058150" cy="5772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a:t>
          </a:r>
          <a:r>
            <a:rPr lang="en-US" cap="none" sz="1100" b="1" i="0" u="none" baseline="0">
              <a:solidFill>
                <a:srgbClr val="000000"/>
              </a:solidFill>
              <a:latin typeface="Calibri"/>
              <a:ea typeface="Calibri"/>
              <a:cs typeface="Calibri"/>
            </a:rPr>
            <a:t>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temporada se caracterizó por un inicio temprano de la cosecha de uvas de las variedades Corinto y Moscatel de Alejandría, las que se vieron afectadas por botrytis por efecto de las lluvias en ese período, perjudicándose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30% más que en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 buena, ya que son manejadas de acuerdo a los requerimientos de calidad de las empresas compradoras.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vinos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0.99775</cdr:y>
    </cdr:to>
    <cdr:sp>
      <cdr:nvSpPr>
        <cdr:cNvPr id="1" name="1 Rectángulo redondeado"/>
        <cdr:cNvSpPr>
          <a:spLocks/>
        </cdr:cNvSpPr>
      </cdr:nvSpPr>
      <cdr:spPr>
        <a:xfrm>
          <a:off x="76200" y="3048000"/>
          <a:ext cx="1371600" cy="30480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7185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623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123825</xdr:rowOff>
    </xdr:from>
    <xdr:to>
      <xdr:col>6</xdr:col>
      <xdr:colOff>542925</xdr:colOff>
      <xdr:row>39</xdr:row>
      <xdr:rowOff>19050</xdr:rowOff>
    </xdr:to>
    <xdr:graphicFrame>
      <xdr:nvGraphicFramePr>
        <xdr:cNvPr id="2" name="3 Gráfico"/>
        <xdr:cNvGraphicFramePr/>
      </xdr:nvGraphicFramePr>
      <xdr:xfrm>
        <a:off x="285750" y="3752850"/>
        <a:ext cx="5114925"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30</xdr:row>
      <xdr:rowOff>28575</xdr:rowOff>
    </xdr:to>
    <xdr:sp>
      <xdr:nvSpPr>
        <xdr:cNvPr id="1" name="1 CuadroTexto"/>
        <xdr:cNvSpPr txBox="1">
          <a:spLocks noChangeArrowheads="1"/>
        </xdr:cNvSpPr>
      </xdr:nvSpPr>
      <xdr:spPr>
        <a:xfrm>
          <a:off x="19050" y="504825"/>
          <a:ext cx="8020050" cy="49625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noviembre de 2012 se verificó un repunte de 24,2% del volumen de las exportaciones de vinos y mostos en relación a las de igual mes del año anterior, revirtiéndose así la tendencia observada en los dos meses anteriores, que habían presentado disminuciones respecto a los</a:t>
          </a:r>
          <a:r>
            <a:rPr lang="en-US" cap="none" sz="1100" b="0" i="0" u="none" baseline="0">
              <a:solidFill>
                <a:srgbClr val="000000"/>
              </a:solidFill>
              <a:latin typeface="Calibri"/>
              <a:ea typeface="Calibri"/>
              <a:cs typeface="Calibri"/>
            </a:rPr>
            <a:t> períodos equivalentes de 2011.
</a:t>
          </a:r>
          <a:r>
            <a:rPr lang="en-US" cap="none" sz="1100" b="0" i="0" u="none" baseline="0">
              <a:solidFill>
                <a:srgbClr val="000000"/>
              </a:solidFill>
              <a:latin typeface="Calibri"/>
              <a:ea typeface="Calibri"/>
              <a:cs typeface="Calibri"/>
            </a:rPr>
            <a:t>El principal incremento se presentó en las exportaciones de vinos a granel, que aumentaron 74,8% en volumen y 44,5% en valor  en relación a las de noviembre de 2011. Las otras categorías presentaron variaciones poco significativas, pero se destaca que los vinos embotellados se encuentran prácticamente estables, ya que exhibieron una disminución de sólo  0,2% en volumen y un aumento de 0,8% en valor.
</a:t>
          </a:r>
          <a:r>
            <a:rPr lang="en-US" cap="none" sz="1100" b="0" i="0" u="none" baseline="0">
              <a:solidFill>
                <a:srgbClr val="000000"/>
              </a:solidFill>
              <a:latin typeface="Calibri"/>
              <a:ea typeface="Calibri"/>
              <a:cs typeface="Calibri"/>
            </a:rPr>
            <a:t>Como ya se señaló anteriormente, la evolución de las exportaciones de vino embotellado está haciendo poco probable que en 2012 se concrete la meta de US$ 1.484 millones proyectada para este año en el Plan Estratégico 2020.
</a:t>
          </a:r>
          <a:r>
            <a:rPr lang="en-US" cap="none" sz="1100" b="0" i="0" u="none" baseline="0">
              <a:solidFill>
                <a:srgbClr val="000000"/>
              </a:solidFill>
              <a:latin typeface="Calibri"/>
              <a:ea typeface="Calibri"/>
              <a:cs typeface="Calibri"/>
            </a:rPr>
            <a:t>Durante 2013 se espera reanudar el desarrollo</a:t>
          </a:r>
          <a:r>
            <a:rPr lang="en-US" cap="none" sz="1100" b="0" i="0" u="none" baseline="0">
              <a:solidFill>
                <a:srgbClr val="000000"/>
              </a:solidFill>
              <a:latin typeface="Calibri"/>
              <a:ea typeface="Calibri"/>
              <a:cs typeface="Calibri"/>
            </a:rPr>
            <a:t> de estas exportaciones, </a:t>
          </a:r>
          <a:r>
            <a:rPr lang="en-US" cap="none" sz="1100" b="0" i="0" u="none" baseline="0">
              <a:solidFill>
                <a:srgbClr val="000000"/>
              </a:solidFill>
              <a:latin typeface="Calibri"/>
              <a:ea typeface="Calibri"/>
              <a:cs typeface="Calibri"/>
            </a:rPr>
            <a:t>de modo que se pueda</a:t>
          </a:r>
          <a:r>
            <a:rPr lang="en-US" cap="none" sz="1100" b="0" i="0" u="none" baseline="0">
              <a:solidFill>
                <a:srgbClr val="000000"/>
              </a:solidFill>
              <a:latin typeface="Calibri"/>
              <a:ea typeface="Calibri"/>
              <a:cs typeface="Calibri"/>
            </a:rPr>
            <a:t> lograr la meta establecida para ese año, que es de US$ 1.620 millones , sobre todo considerando que en el mercado internacional se presentarían condiciones propicias para concretar dicho objetivo.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13" sqref="C13:H14"/>
    </sheetView>
  </sheetViews>
  <sheetFormatPr defaultColWidth="11.00390625" defaultRowHeight="14.25"/>
  <cols>
    <col min="1" max="1" width="8.75390625" style="34" customWidth="1"/>
    <col min="2" max="2" width="10.00390625" style="34" customWidth="1"/>
    <col min="3" max="3" width="9.375" style="34" customWidth="1"/>
    <col min="4" max="5" width="11.00390625" style="34" customWidth="1"/>
    <col min="6" max="6" width="14.875" style="34" customWidth="1"/>
    <col min="7" max="7" width="9.75390625" style="34" customWidth="1"/>
    <col min="8" max="8" width="3.875" style="34" customWidth="1"/>
    <col min="9" max="16384" width="11.00390625" style="34" customWidth="1"/>
  </cols>
  <sheetData>
    <row r="1" spans="1:7" ht="15.75">
      <c r="A1" s="32"/>
      <c r="B1" s="33"/>
      <c r="C1" s="33"/>
      <c r="D1" s="33"/>
      <c r="E1" s="33"/>
      <c r="F1" s="33"/>
      <c r="G1" s="33"/>
    </row>
    <row r="2" spans="1:7" ht="15">
      <c r="A2" s="33"/>
      <c r="B2" s="33"/>
      <c r="C2" s="33"/>
      <c r="D2" s="33"/>
      <c r="E2" s="33"/>
      <c r="F2" s="33"/>
      <c r="G2" s="33"/>
    </row>
    <row r="3" spans="1:7" ht="15.75">
      <c r="A3" s="32"/>
      <c r="B3" s="33"/>
      <c r="C3" s="33"/>
      <c r="D3" s="33"/>
      <c r="E3" s="33"/>
      <c r="F3" s="33"/>
      <c r="G3" s="33"/>
    </row>
    <row r="4" spans="1:7" ht="15">
      <c r="A4" s="33"/>
      <c r="B4" s="33"/>
      <c r="C4" s="33"/>
      <c r="D4" s="35"/>
      <c r="E4" s="33"/>
      <c r="F4" s="33"/>
      <c r="G4" s="33"/>
    </row>
    <row r="5" spans="1:7" ht="15.75">
      <c r="A5" s="32"/>
      <c r="B5" s="33"/>
      <c r="C5" s="33"/>
      <c r="D5" s="36"/>
      <c r="E5" s="33"/>
      <c r="F5" s="33"/>
      <c r="G5" s="33"/>
    </row>
    <row r="6" spans="1:7" ht="15.75">
      <c r="A6" s="32"/>
      <c r="B6" s="33"/>
      <c r="C6" s="33"/>
      <c r="D6" s="33"/>
      <c r="E6" s="33"/>
      <c r="F6" s="33"/>
      <c r="G6" s="33"/>
    </row>
    <row r="7" spans="1:7" ht="15.75">
      <c r="A7" s="32"/>
      <c r="B7" s="33"/>
      <c r="C7" s="33"/>
      <c r="D7" s="33"/>
      <c r="E7" s="33"/>
      <c r="F7" s="33"/>
      <c r="G7" s="33"/>
    </row>
    <row r="8" spans="1:7" ht="15">
      <c r="A8" s="33"/>
      <c r="B8" s="33"/>
      <c r="C8" s="33"/>
      <c r="D8" s="35"/>
      <c r="E8" s="33"/>
      <c r="F8" s="33"/>
      <c r="G8" s="33"/>
    </row>
    <row r="9" spans="1:7" ht="15.75">
      <c r="A9" s="37"/>
      <c r="B9" s="33"/>
      <c r="C9" s="33"/>
      <c r="D9" s="33"/>
      <c r="E9" s="33"/>
      <c r="F9" s="33"/>
      <c r="G9" s="33"/>
    </row>
    <row r="10" spans="1:7" ht="15.75">
      <c r="A10" s="32"/>
      <c r="B10" s="33"/>
      <c r="C10" s="33"/>
      <c r="D10" s="33"/>
      <c r="E10" s="33"/>
      <c r="F10" s="33"/>
      <c r="G10" s="33"/>
    </row>
    <row r="11" spans="1:7" ht="15.75">
      <c r="A11" s="32"/>
      <c r="B11" s="33"/>
      <c r="C11" s="33"/>
      <c r="D11" s="33"/>
      <c r="E11" s="33"/>
      <c r="F11" s="33"/>
      <c r="G11" s="33"/>
    </row>
    <row r="12" spans="1:7" ht="15.75">
      <c r="A12" s="32"/>
      <c r="B12" s="33"/>
      <c r="C12" s="33"/>
      <c r="D12" s="33"/>
      <c r="E12" s="33"/>
      <c r="F12" s="33"/>
      <c r="G12" s="33"/>
    </row>
    <row r="13" spans="1:8" ht="15">
      <c r="A13" s="33"/>
      <c r="B13" s="33"/>
      <c r="C13" s="405" t="s">
        <v>260</v>
      </c>
      <c r="D13" s="405"/>
      <c r="E13" s="405"/>
      <c r="F13" s="405"/>
      <c r="G13" s="405"/>
      <c r="H13" s="405"/>
    </row>
    <row r="14" spans="1:8" ht="26.25" customHeight="1">
      <c r="A14" s="33"/>
      <c r="B14" s="33"/>
      <c r="C14" s="405"/>
      <c r="D14" s="405"/>
      <c r="E14" s="405"/>
      <c r="F14" s="405"/>
      <c r="G14" s="405"/>
      <c r="H14" s="405"/>
    </row>
    <row r="15" spans="1:7" ht="15">
      <c r="A15" s="33"/>
      <c r="B15" s="33"/>
      <c r="C15" s="33"/>
      <c r="D15" s="33"/>
      <c r="E15" s="33"/>
      <c r="F15" s="33"/>
      <c r="G15" s="33"/>
    </row>
    <row r="16" spans="1:7" ht="15">
      <c r="A16" s="33"/>
      <c r="B16" s="33"/>
      <c r="C16" s="33"/>
      <c r="D16" s="38"/>
      <c r="E16" s="33"/>
      <c r="F16" s="33"/>
      <c r="G16" s="33"/>
    </row>
    <row r="17" spans="1:7" ht="15.75">
      <c r="A17" s="33"/>
      <c r="B17" s="33"/>
      <c r="C17" s="163" t="s">
        <v>346</v>
      </c>
      <c r="D17" s="39"/>
      <c r="E17" s="39"/>
      <c r="F17" s="39"/>
      <c r="G17" s="39"/>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75">
      <c r="A21" s="32"/>
      <c r="B21" s="33"/>
      <c r="C21" s="33"/>
      <c r="D21" s="33"/>
      <c r="E21" s="33"/>
      <c r="F21" s="33"/>
      <c r="G21" s="33"/>
    </row>
    <row r="22" spans="1:7" ht="15.75">
      <c r="A22" s="32"/>
      <c r="B22" s="33"/>
      <c r="C22" s="33"/>
      <c r="D22" s="35"/>
      <c r="E22" s="33"/>
      <c r="F22" s="33"/>
      <c r="G22" s="33"/>
    </row>
    <row r="23" spans="1:7" ht="15.75">
      <c r="A23" s="32"/>
      <c r="B23" s="33"/>
      <c r="C23" s="33"/>
      <c r="D23" s="38"/>
      <c r="E23" s="33"/>
      <c r="F23" s="33"/>
      <c r="G23" s="33"/>
    </row>
    <row r="24" spans="1:7" ht="15.75">
      <c r="A24" s="32"/>
      <c r="B24" s="33"/>
      <c r="C24" s="33"/>
      <c r="D24" s="33"/>
      <c r="E24" s="33"/>
      <c r="F24" s="33"/>
      <c r="G24" s="33"/>
    </row>
    <row r="25" spans="1:7" ht="15.75">
      <c r="A25" s="32"/>
      <c r="B25" s="33"/>
      <c r="C25" s="33"/>
      <c r="D25" s="33"/>
      <c r="E25" s="33"/>
      <c r="F25" s="33"/>
      <c r="G25" s="33"/>
    </row>
    <row r="26" spans="1:7" ht="15.75">
      <c r="A26" s="32"/>
      <c r="B26" s="33"/>
      <c r="C26" s="33"/>
      <c r="D26" s="33"/>
      <c r="E26" s="33"/>
      <c r="F26" s="33"/>
      <c r="G26" s="33"/>
    </row>
    <row r="27" spans="1:7" ht="15.75">
      <c r="A27" s="32"/>
      <c r="B27" s="33"/>
      <c r="C27" s="33"/>
      <c r="D27" s="35"/>
      <c r="E27" s="33"/>
      <c r="F27" s="33"/>
      <c r="G27" s="33"/>
    </row>
    <row r="28" spans="1:7" ht="15.75">
      <c r="A28" s="32"/>
      <c r="B28" s="33"/>
      <c r="C28" s="33"/>
      <c r="D28" s="33"/>
      <c r="E28" s="33"/>
      <c r="F28" s="33"/>
      <c r="G28" s="33"/>
    </row>
    <row r="29" spans="1:7" ht="15.75">
      <c r="A29" s="32"/>
      <c r="B29" s="33"/>
      <c r="C29" s="33"/>
      <c r="D29" s="33"/>
      <c r="E29" s="33"/>
      <c r="F29" s="33"/>
      <c r="G29" s="33"/>
    </row>
    <row r="30" spans="1:7" ht="15.75">
      <c r="A30" s="32"/>
      <c r="B30" s="33"/>
      <c r="C30" s="33"/>
      <c r="D30" s="33"/>
      <c r="E30" s="33"/>
      <c r="F30" s="33"/>
      <c r="G30" s="33"/>
    </row>
    <row r="31" spans="1:7" ht="15.75">
      <c r="A31" s="32"/>
      <c r="B31" s="33"/>
      <c r="C31" s="33"/>
      <c r="D31" s="33"/>
      <c r="E31" s="33"/>
      <c r="F31" s="33"/>
      <c r="G31" s="33"/>
    </row>
    <row r="32" spans="6:7" ht="15">
      <c r="F32" s="33"/>
      <c r="G32" s="33"/>
    </row>
    <row r="33" spans="6:7" ht="15">
      <c r="F33" s="33"/>
      <c r="G33" s="33"/>
    </row>
    <row r="34" spans="1:7" ht="15.75">
      <c r="A34" s="32"/>
      <c r="B34" s="33"/>
      <c r="C34" s="33"/>
      <c r="D34" s="33"/>
      <c r="E34" s="33"/>
      <c r="F34" s="33"/>
      <c r="G34" s="33"/>
    </row>
    <row r="35" spans="1:7" ht="15.75">
      <c r="A35" s="32"/>
      <c r="B35" s="33"/>
      <c r="C35" s="33"/>
      <c r="D35" s="33"/>
      <c r="E35" s="33"/>
      <c r="F35" s="33"/>
      <c r="G35" s="33"/>
    </row>
    <row r="36" spans="1:7" ht="15.75">
      <c r="A36" s="32"/>
      <c r="B36" s="33"/>
      <c r="C36" s="33"/>
      <c r="D36" s="33"/>
      <c r="E36" s="33"/>
      <c r="F36" s="33"/>
      <c r="G36" s="33"/>
    </row>
    <row r="37" spans="1:7" ht="15.75">
      <c r="A37" s="32"/>
      <c r="B37" s="33"/>
      <c r="C37" s="33"/>
      <c r="D37" s="33"/>
      <c r="E37" s="33"/>
      <c r="F37" s="33"/>
      <c r="G37" s="33"/>
    </row>
    <row r="38" spans="1:7" ht="15.75">
      <c r="A38" s="32"/>
      <c r="B38" s="33"/>
      <c r="C38" s="33"/>
      <c r="D38" s="33"/>
      <c r="E38" s="33"/>
      <c r="F38" s="33"/>
      <c r="G38" s="33"/>
    </row>
    <row r="39" spans="1:7" ht="15.75">
      <c r="A39" s="40"/>
      <c r="B39" s="33"/>
      <c r="C39" s="40"/>
      <c r="D39" s="41"/>
      <c r="E39" s="33"/>
      <c r="F39" s="33"/>
      <c r="G39" s="33"/>
    </row>
    <row r="40" spans="1:7" ht="15.75">
      <c r="A40" s="32"/>
      <c r="E40" s="33"/>
      <c r="F40" s="33"/>
      <c r="G40" s="33"/>
    </row>
    <row r="41" spans="3:7" ht="15.75">
      <c r="C41" s="369" t="s">
        <v>347</v>
      </c>
      <c r="D41" s="41"/>
      <c r="E41" s="33"/>
      <c r="F41" s="33"/>
      <c r="G41" s="33"/>
    </row>
    <row r="46" spans="1:7" ht="15">
      <c r="A46" s="402" t="s">
        <v>106</v>
      </c>
      <c r="B46" s="402"/>
      <c r="C46" s="402"/>
      <c r="D46" s="402"/>
      <c r="E46" s="402"/>
      <c r="F46" s="402"/>
      <c r="G46" s="402"/>
    </row>
    <row r="47" spans="1:7" ht="15">
      <c r="A47" s="403"/>
      <c r="B47" s="403"/>
      <c r="C47" s="403"/>
      <c r="D47" s="403"/>
      <c r="E47" s="403"/>
      <c r="F47" s="403"/>
      <c r="G47" s="403"/>
    </row>
    <row r="48" spans="1:7" ht="15.75">
      <c r="A48" s="32"/>
      <c r="B48" s="33"/>
      <c r="C48" s="33"/>
      <c r="D48" s="33"/>
      <c r="E48" s="33"/>
      <c r="F48" s="33"/>
      <c r="G48" s="33"/>
    </row>
    <row r="49" spans="1:7" ht="15.75">
      <c r="A49" s="32"/>
      <c r="B49" s="33"/>
      <c r="C49" s="33"/>
      <c r="D49" s="33"/>
      <c r="E49" s="33"/>
      <c r="F49" s="33"/>
      <c r="G49" s="33"/>
    </row>
    <row r="50" spans="1:7" ht="15">
      <c r="A50" s="404" t="s">
        <v>138</v>
      </c>
      <c r="B50" s="404"/>
      <c r="C50" s="404"/>
      <c r="D50" s="404"/>
      <c r="E50" s="404"/>
      <c r="F50" s="404"/>
      <c r="G50" s="404"/>
    </row>
    <row r="51" spans="1:7" ht="15.75">
      <c r="A51" s="37"/>
      <c r="B51" s="33"/>
      <c r="C51" s="33"/>
      <c r="D51" s="33"/>
      <c r="E51" s="33"/>
      <c r="F51" s="33"/>
      <c r="G51" s="33"/>
    </row>
    <row r="52" spans="1:7" ht="15.75">
      <c r="A52" s="32"/>
      <c r="B52" s="33"/>
      <c r="C52" s="33"/>
      <c r="D52" s="33"/>
      <c r="E52" s="33"/>
      <c r="F52" s="33"/>
      <c r="G52" s="33"/>
    </row>
    <row r="53" spans="1:7" ht="15.75">
      <c r="A53" s="32"/>
      <c r="B53" s="33"/>
      <c r="C53" s="33"/>
      <c r="D53" s="33"/>
      <c r="E53" s="33"/>
      <c r="F53" s="33"/>
      <c r="G53" s="33"/>
    </row>
    <row r="54" spans="1:7" ht="15.75">
      <c r="A54" s="32"/>
      <c r="B54" s="33"/>
      <c r="C54" s="33"/>
      <c r="D54" s="33"/>
      <c r="E54" s="33"/>
      <c r="F54" s="33"/>
      <c r="G54" s="33"/>
    </row>
    <row r="55" spans="1:7" ht="15">
      <c r="A55" s="33"/>
      <c r="B55" s="33"/>
      <c r="C55" s="33"/>
      <c r="D55" s="33"/>
      <c r="E55" s="33"/>
      <c r="F55" s="33"/>
      <c r="G55" s="33"/>
    </row>
    <row r="56" spans="1:7" ht="15">
      <c r="A56" s="33"/>
      <c r="B56" s="33"/>
      <c r="C56" s="33"/>
      <c r="D56" s="33"/>
      <c r="E56" s="33"/>
      <c r="F56" s="33"/>
      <c r="G56" s="33"/>
    </row>
    <row r="57" spans="1:7" ht="15">
      <c r="A57" s="33"/>
      <c r="B57" s="33"/>
      <c r="C57" s="33"/>
      <c r="D57" s="38" t="s">
        <v>261</v>
      </c>
      <c r="E57" s="33"/>
      <c r="F57" s="33"/>
      <c r="G57" s="33"/>
    </row>
    <row r="58" spans="1:7" ht="15">
      <c r="A58" s="33"/>
      <c r="B58" s="33"/>
      <c r="C58" s="33"/>
      <c r="D58" s="38" t="s">
        <v>79</v>
      </c>
      <c r="E58" s="33"/>
      <c r="F58" s="33"/>
      <c r="G58" s="33"/>
    </row>
    <row r="59" spans="1:7" ht="15">
      <c r="A59" s="33"/>
      <c r="B59" s="33"/>
      <c r="C59" s="33"/>
      <c r="D59" s="33"/>
      <c r="E59" s="33"/>
      <c r="F59" s="33"/>
      <c r="G59" s="33"/>
    </row>
    <row r="60" spans="1:7" ht="15">
      <c r="A60" s="33"/>
      <c r="B60" s="33"/>
      <c r="C60" s="33"/>
      <c r="D60" s="33"/>
      <c r="E60" s="33"/>
      <c r="F60" s="33"/>
      <c r="G60" s="33"/>
    </row>
    <row r="61" spans="1:7" ht="15">
      <c r="A61" s="33"/>
      <c r="B61" s="33"/>
      <c r="C61" s="33"/>
      <c r="D61" s="33"/>
      <c r="E61" s="33"/>
      <c r="F61" s="33"/>
      <c r="G61" s="33"/>
    </row>
    <row r="62" spans="1:7" ht="15">
      <c r="A62" s="33"/>
      <c r="B62" s="33"/>
      <c r="C62" s="33"/>
      <c r="D62" s="33"/>
      <c r="E62" s="33"/>
      <c r="F62" s="33"/>
      <c r="G62" s="33"/>
    </row>
    <row r="63" spans="1:7" ht="15.75">
      <c r="A63" s="32"/>
      <c r="B63" s="33"/>
      <c r="C63" s="33"/>
      <c r="D63" s="33"/>
      <c r="E63" s="33"/>
      <c r="F63" s="33"/>
      <c r="G63" s="33"/>
    </row>
    <row r="64" spans="1:7" ht="15.75">
      <c r="A64" s="32"/>
      <c r="B64" s="33"/>
      <c r="C64" s="33"/>
      <c r="D64" s="35" t="s">
        <v>80</v>
      </c>
      <c r="E64" s="33"/>
      <c r="F64" s="33"/>
      <c r="G64" s="33"/>
    </row>
    <row r="65" spans="1:7" ht="15.75">
      <c r="A65" s="32"/>
      <c r="B65" s="33"/>
      <c r="C65" s="33"/>
      <c r="D65" s="38" t="s">
        <v>81</v>
      </c>
      <c r="E65" s="33"/>
      <c r="F65" s="33"/>
      <c r="G65" s="33"/>
    </row>
    <row r="66" spans="1:7" ht="15.75">
      <c r="A66" s="32"/>
      <c r="B66" s="33"/>
      <c r="C66" s="33"/>
      <c r="D66" s="33"/>
      <c r="E66" s="33"/>
      <c r="F66" s="33"/>
      <c r="G66" s="33"/>
    </row>
    <row r="67" spans="1:7" ht="15.75">
      <c r="A67" s="32"/>
      <c r="B67" s="33"/>
      <c r="C67" s="33"/>
      <c r="D67" s="33"/>
      <c r="E67" s="33"/>
      <c r="F67" s="33"/>
      <c r="G67" s="33"/>
    </row>
    <row r="68" spans="1:7" ht="15.75">
      <c r="A68" s="32"/>
      <c r="B68" s="33"/>
      <c r="C68" s="33"/>
      <c r="D68" s="33"/>
      <c r="E68" s="33"/>
      <c r="F68" s="33"/>
      <c r="G68" s="33"/>
    </row>
    <row r="69" spans="1:7" ht="15.75">
      <c r="A69" s="32"/>
      <c r="B69" s="33"/>
      <c r="C69" s="33"/>
      <c r="D69" s="35" t="s">
        <v>82</v>
      </c>
      <c r="E69" s="33"/>
      <c r="F69" s="33"/>
      <c r="G69" s="33"/>
    </row>
    <row r="70" spans="1:7" ht="15.75">
      <c r="A70" s="32"/>
      <c r="B70" s="33"/>
      <c r="C70" s="33"/>
      <c r="D70" s="33"/>
      <c r="E70" s="33"/>
      <c r="F70" s="33"/>
      <c r="G70" s="33"/>
    </row>
    <row r="71" spans="1:7" ht="15.75">
      <c r="A71" s="32"/>
      <c r="B71" s="33"/>
      <c r="C71" s="33"/>
      <c r="D71" s="33"/>
      <c r="E71" s="33"/>
      <c r="F71" s="33"/>
      <c r="G71" s="33"/>
    </row>
    <row r="72" spans="1:7" ht="15.75">
      <c r="A72" s="32"/>
      <c r="B72" s="33"/>
      <c r="C72" s="33"/>
      <c r="D72" s="33"/>
      <c r="E72" s="33"/>
      <c r="F72" s="33"/>
      <c r="G72" s="33"/>
    </row>
    <row r="73" spans="1:7" ht="15.75">
      <c r="A73" s="32"/>
      <c r="B73" s="33"/>
      <c r="C73" s="33"/>
      <c r="D73" s="33"/>
      <c r="E73" s="33"/>
      <c r="F73" s="33"/>
      <c r="G73" s="33"/>
    </row>
    <row r="74" spans="1:7" ht="15.75">
      <c r="A74" s="32"/>
      <c r="B74" s="33"/>
      <c r="C74" s="33"/>
      <c r="D74" s="33"/>
      <c r="E74" s="33"/>
      <c r="F74" s="33"/>
      <c r="G74" s="33"/>
    </row>
    <row r="75" spans="1:7" ht="15.75">
      <c r="A75" s="32"/>
      <c r="B75" s="33"/>
      <c r="C75" s="33"/>
      <c r="D75" s="33"/>
      <c r="E75" s="33"/>
      <c r="F75" s="33"/>
      <c r="G75" s="33"/>
    </row>
    <row r="76" spans="1:7" ht="15.75">
      <c r="A76" s="32"/>
      <c r="B76" s="33"/>
      <c r="C76" s="33"/>
      <c r="D76" s="33"/>
      <c r="E76" s="33"/>
      <c r="F76" s="33"/>
      <c r="G76" s="33"/>
    </row>
    <row r="77" spans="1:7" ht="15.75">
      <c r="A77" s="32"/>
      <c r="B77" s="33"/>
      <c r="C77" s="33"/>
      <c r="D77" s="33"/>
      <c r="E77" s="33"/>
      <c r="F77" s="33"/>
      <c r="G77" s="33"/>
    </row>
    <row r="78" spans="1:7" ht="15.75">
      <c r="A78" s="32"/>
      <c r="B78" s="33"/>
      <c r="C78" s="33"/>
      <c r="D78" s="33"/>
      <c r="E78" s="33"/>
      <c r="F78" s="33"/>
      <c r="G78" s="33"/>
    </row>
    <row r="79" spans="1:7" ht="15.75">
      <c r="A79" s="32"/>
      <c r="B79" s="33"/>
      <c r="C79" s="33"/>
      <c r="D79" s="33"/>
      <c r="E79" s="33"/>
      <c r="F79" s="33"/>
      <c r="G79" s="33"/>
    </row>
    <row r="80" spans="1:7" ht="15">
      <c r="A80" s="42"/>
      <c r="B80" s="42"/>
      <c r="C80" s="33"/>
      <c r="D80" s="33"/>
      <c r="E80" s="33"/>
      <c r="F80" s="33"/>
      <c r="G80" s="33"/>
    </row>
    <row r="81" spans="1:7" ht="10.5" customHeight="1">
      <c r="A81" s="43" t="s">
        <v>83</v>
      </c>
      <c r="C81" s="33"/>
      <c r="D81" s="33"/>
      <c r="E81" s="33"/>
      <c r="F81" s="33"/>
      <c r="G81" s="33"/>
    </row>
    <row r="82" spans="1:7" ht="10.5" customHeight="1">
      <c r="A82" s="43" t="s">
        <v>84</v>
      </c>
      <c r="C82" s="33"/>
      <c r="D82" s="33"/>
      <c r="E82" s="33"/>
      <c r="F82" s="33"/>
      <c r="G82" s="33"/>
    </row>
    <row r="83" spans="1:7" ht="10.5" customHeight="1">
      <c r="A83" s="43" t="s">
        <v>85</v>
      </c>
      <c r="C83" s="40"/>
      <c r="D83" s="41"/>
      <c r="E83" s="33"/>
      <c r="F83" s="33"/>
      <c r="G83" s="33"/>
    </row>
    <row r="84" spans="1:7" ht="10.5" customHeight="1">
      <c r="A84" s="44" t="s">
        <v>86</v>
      </c>
      <c r="B84" s="45"/>
      <c r="C84" s="33"/>
      <c r="D84" s="33"/>
      <c r="E84" s="33"/>
      <c r="F84" s="33"/>
      <c r="G84" s="33"/>
    </row>
    <row r="85" spans="3:7" ht="15">
      <c r="C85" s="33"/>
      <c r="D85" s="33"/>
      <c r="E85" s="33"/>
      <c r="F85" s="33"/>
      <c r="G85" s="33"/>
    </row>
    <row r="124" spans="1:7" ht="15">
      <c r="A124" s="62"/>
      <c r="B124" s="62"/>
      <c r="C124" s="62"/>
      <c r="D124" s="62"/>
      <c r="E124" s="62"/>
      <c r="F124" s="62"/>
      <c r="G124" s="62"/>
    </row>
    <row r="125" spans="1:7" ht="15">
      <c r="A125" s="62"/>
      <c r="B125" s="62"/>
      <c r="C125" s="62"/>
      <c r="D125" s="62"/>
      <c r="E125" s="62"/>
      <c r="F125" s="62"/>
      <c r="G125" s="62"/>
    </row>
    <row r="126" spans="1:7" ht="15">
      <c r="A126" s="62"/>
      <c r="B126" s="62"/>
      <c r="C126" s="62"/>
      <c r="D126" s="62"/>
      <c r="E126" s="62"/>
      <c r="F126" s="62"/>
      <c r="G126" s="62"/>
    </row>
    <row r="127" spans="1:7" ht="15">
      <c r="A127" s="62"/>
      <c r="B127" s="62"/>
      <c r="C127" s="62"/>
      <c r="D127" s="62"/>
      <c r="E127" s="62"/>
      <c r="F127" s="62"/>
      <c r="G127" s="62"/>
    </row>
    <row r="128" spans="1:7" ht="15">
      <c r="A128" s="63"/>
      <c r="B128" s="63"/>
      <c r="C128" s="63"/>
      <c r="D128" s="63"/>
      <c r="E128" s="63"/>
      <c r="F128" s="63"/>
      <c r="G128" s="63"/>
    </row>
    <row r="129" spans="1:7" ht="15">
      <c r="A129" s="42"/>
      <c r="B129" s="42"/>
      <c r="C129" s="42"/>
      <c r="D129" s="42"/>
      <c r="E129" s="42"/>
      <c r="F129" s="42"/>
      <c r="G129" s="42"/>
    </row>
    <row r="130" spans="4:7" ht="10.5" customHeight="1">
      <c r="D130" s="64"/>
      <c r="E130" s="64"/>
      <c r="F130" s="64"/>
      <c r="G130" s="64"/>
    </row>
    <row r="131" spans="4:7" ht="10.5" customHeight="1">
      <c r="D131" s="64"/>
      <c r="E131" s="64"/>
      <c r="F131" s="64"/>
      <c r="G131" s="64"/>
    </row>
    <row r="132" spans="4:7" ht="10.5" customHeight="1">
      <c r="D132" s="64"/>
      <c r="E132" s="64"/>
      <c r="F132" s="64"/>
      <c r="G132" s="64"/>
    </row>
    <row r="133" spans="4:7" ht="10.5" customHeight="1">
      <c r="D133" s="64"/>
      <c r="E133" s="64"/>
      <c r="F133" s="64"/>
      <c r="G133" s="64"/>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H31" sqref="H31"/>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07" customWidth="1"/>
    <col min="9" max="9" width="5.125" style="107" bestFit="1" customWidth="1"/>
    <col min="10" max="10" width="8.00390625" style="107" customWidth="1"/>
    <col min="11" max="11" width="5.25390625" style="107" bestFit="1" customWidth="1"/>
    <col min="12" max="12" width="7.375" style="107" bestFit="1" customWidth="1"/>
    <col min="13" max="13" width="5.25390625" style="107" bestFit="1" customWidth="1"/>
    <col min="14" max="14" width="7.625" style="107" bestFit="1" customWidth="1"/>
    <col min="15" max="16384" width="11.00390625" style="12" customWidth="1"/>
  </cols>
  <sheetData>
    <row r="1" spans="1:14" ht="12.75">
      <c r="A1" s="415" t="s">
        <v>150</v>
      </c>
      <c r="B1" s="415"/>
      <c r="C1" s="415"/>
      <c r="D1" s="415"/>
      <c r="E1" s="415"/>
      <c r="F1" s="415"/>
      <c r="G1" s="415"/>
      <c r="H1" s="415"/>
      <c r="I1" s="415"/>
      <c r="J1" s="415"/>
      <c r="K1" s="415"/>
      <c r="L1" s="415"/>
      <c r="M1" s="415"/>
      <c r="N1" s="415"/>
    </row>
    <row r="3" spans="1:14" ht="12.75">
      <c r="A3" s="442" t="s">
        <v>120</v>
      </c>
      <c r="B3" s="98">
        <v>2005</v>
      </c>
      <c r="C3" s="98">
        <v>2006</v>
      </c>
      <c r="D3" s="98">
        <v>2007</v>
      </c>
      <c r="E3" s="98">
        <v>2008</v>
      </c>
      <c r="F3" s="98">
        <v>2009</v>
      </c>
      <c r="G3" s="98">
        <v>2010</v>
      </c>
      <c r="H3" s="98">
        <v>2011</v>
      </c>
      <c r="I3" s="446" t="s">
        <v>250</v>
      </c>
      <c r="J3" s="446"/>
      <c r="K3" s="446" t="s">
        <v>251</v>
      </c>
      <c r="L3" s="446"/>
      <c r="M3" s="446" t="s">
        <v>252</v>
      </c>
      <c r="N3" s="446"/>
    </row>
    <row r="4" spans="1:14" ht="12.75">
      <c r="A4" s="442"/>
      <c r="B4" s="443" t="s">
        <v>59</v>
      </c>
      <c r="C4" s="444"/>
      <c r="D4" s="444"/>
      <c r="E4" s="444"/>
      <c r="F4" s="444"/>
      <c r="G4" s="444"/>
      <c r="H4" s="444"/>
      <c r="I4" s="444"/>
      <c r="J4" s="444"/>
      <c r="K4" s="444"/>
      <c r="L4" s="444"/>
      <c r="M4" s="444"/>
      <c r="N4" s="445"/>
    </row>
    <row r="5" spans="1:17" ht="12.75">
      <c r="A5" s="365" t="s">
        <v>321</v>
      </c>
      <c r="B5" s="101">
        <v>525.9004669999999</v>
      </c>
      <c r="C5" s="101">
        <f aca="true" t="shared" si="0" ref="C5:H5">+B17</f>
        <v>649.907405</v>
      </c>
      <c r="D5" s="101">
        <f t="shared" si="0"/>
        <v>802.187453</v>
      </c>
      <c r="E5" s="101">
        <f t="shared" si="0"/>
        <v>748.07482</v>
      </c>
      <c r="F5" s="101">
        <f t="shared" si="0"/>
        <v>808.783347</v>
      </c>
      <c r="G5" s="101">
        <f t="shared" si="0"/>
        <v>841.693702</v>
      </c>
      <c r="H5" s="101">
        <f t="shared" si="0"/>
        <v>701.121589</v>
      </c>
      <c r="I5" s="373">
        <f>J5/H5-1</f>
        <v>0.16479843983238118</v>
      </c>
      <c r="J5" s="374">
        <f>+H17</f>
        <v>816.665333</v>
      </c>
      <c r="K5" s="373">
        <f>L5/H5-1</f>
        <v>0.16479843983238118</v>
      </c>
      <c r="L5" s="374">
        <f>H17</f>
        <v>816.665333</v>
      </c>
      <c r="M5" s="373">
        <f>N5/H5-1</f>
        <v>0.16479843983238118</v>
      </c>
      <c r="N5" s="374">
        <f>H17</f>
        <v>816.665333</v>
      </c>
      <c r="O5" s="343"/>
      <c r="P5" s="343"/>
      <c r="Q5" s="343"/>
    </row>
    <row r="6" spans="1:14" ht="12.75">
      <c r="A6" s="99" t="s">
        <v>115</v>
      </c>
      <c r="B6" s="101">
        <f>B5-B7+B11+B12+B16-B17</f>
        <v>263.9836329999998</v>
      </c>
      <c r="C6" s="101">
        <f aca="true" t="shared" si="1" ref="C6:H6">C5-C7+C11+C12+C16-C17</f>
        <v>232.42168100000004</v>
      </c>
      <c r="D6" s="101">
        <f t="shared" si="1"/>
        <v>298.58324900000025</v>
      </c>
      <c r="E6" s="101">
        <f t="shared" si="1"/>
        <v>232.72696099999985</v>
      </c>
      <c r="F6" s="101">
        <f t="shared" si="1"/>
        <v>309.799716</v>
      </c>
      <c r="G6" s="101">
        <f t="shared" si="1"/>
        <v>357.54221900000005</v>
      </c>
      <c r="H6" s="101">
        <f t="shared" si="1"/>
        <v>302.5319722999999</v>
      </c>
      <c r="I6" s="373">
        <v>0.12</v>
      </c>
      <c r="J6" s="374">
        <f>H6*(1+I6)</f>
        <v>338.8358089759999</v>
      </c>
      <c r="K6" s="375">
        <v>0.09</v>
      </c>
      <c r="L6" s="374">
        <f>H6*(1+K6)</f>
        <v>329.7598498069999</v>
      </c>
      <c r="M6" s="375">
        <v>0.15</v>
      </c>
      <c r="N6" s="374">
        <f>H6*(1+M6)</f>
        <v>347.9117681449998</v>
      </c>
    </row>
    <row r="7" spans="1:14" ht="12.75">
      <c r="A7" s="99" t="s">
        <v>116</v>
      </c>
      <c r="B7" s="100">
        <f aca="true" t="shared" si="2" ref="B7:H7">+B8+B9</f>
        <v>421</v>
      </c>
      <c r="C7" s="100">
        <f t="shared" si="2"/>
        <v>475.76443499999993</v>
      </c>
      <c r="D7" s="100">
        <f t="shared" si="2"/>
        <v>609.3688319999999</v>
      </c>
      <c r="E7" s="100">
        <f t="shared" si="2"/>
        <v>589.673191</v>
      </c>
      <c r="F7" s="100">
        <f t="shared" si="2"/>
        <v>695.68306</v>
      </c>
      <c r="G7" s="100">
        <f t="shared" si="2"/>
        <v>730.273801</v>
      </c>
      <c r="H7" s="100">
        <f t="shared" si="2"/>
        <v>662.2511767</v>
      </c>
      <c r="I7" s="373">
        <f>J7/H7-1</f>
        <v>0.09507128929349018</v>
      </c>
      <c r="J7" s="376">
        <f>+J8+J9</f>
        <v>725.212249905</v>
      </c>
      <c r="K7" s="373">
        <f>L7/H7-1</f>
        <v>0.06527938199433936</v>
      </c>
      <c r="L7" s="376">
        <f>+L8+L9</f>
        <v>705.48252424</v>
      </c>
      <c r="M7" s="373">
        <f>N7/H7-1</f>
        <v>0.10854335109405633</v>
      </c>
      <c r="N7" s="376">
        <f>+N8+N9</f>
        <v>734.134138685</v>
      </c>
    </row>
    <row r="8" spans="1:14" ht="12.75">
      <c r="A8" s="102" t="s">
        <v>60</v>
      </c>
      <c r="B8" s="103">
        <v>282</v>
      </c>
      <c r="C8" s="103">
        <v>308.26443499999993</v>
      </c>
      <c r="D8" s="103">
        <v>364.54072399999995</v>
      </c>
      <c r="E8" s="103">
        <v>373.310507</v>
      </c>
      <c r="F8" s="103">
        <v>398.03705699999995</v>
      </c>
      <c r="G8" s="103">
        <v>434.462564</v>
      </c>
      <c r="H8" s="103">
        <v>446.09443899999997</v>
      </c>
      <c r="I8" s="377">
        <v>0.02</v>
      </c>
      <c r="J8" s="378">
        <f>H8*(1+I8)</f>
        <v>455.01632778</v>
      </c>
      <c r="K8" s="377">
        <v>0</v>
      </c>
      <c r="L8" s="378">
        <f>H8*(1+K8)</f>
        <v>446.09443899999997</v>
      </c>
      <c r="M8" s="377">
        <v>0.04</v>
      </c>
      <c r="N8" s="378">
        <f>H8*(1+M8)</f>
        <v>463.93821656</v>
      </c>
    </row>
    <row r="9" spans="1:14" ht="12.75">
      <c r="A9" s="104" t="s">
        <v>61</v>
      </c>
      <c r="B9" s="103">
        <v>139</v>
      </c>
      <c r="C9" s="103">
        <v>167.5</v>
      </c>
      <c r="D9" s="105">
        <v>244.828108</v>
      </c>
      <c r="E9" s="105">
        <v>216.362684</v>
      </c>
      <c r="F9" s="105">
        <v>297.646003</v>
      </c>
      <c r="G9" s="105">
        <v>295.811237</v>
      </c>
      <c r="H9" s="105">
        <v>216.1567377</v>
      </c>
      <c r="I9" s="377">
        <v>0.25</v>
      </c>
      <c r="J9" s="378">
        <f>H9*(1+I9)</f>
        <v>270.19592212500004</v>
      </c>
      <c r="K9" s="377">
        <v>0.2</v>
      </c>
      <c r="L9" s="378">
        <f>H9*(1+K9)</f>
        <v>259.38808524</v>
      </c>
      <c r="M9" s="377">
        <v>0.25</v>
      </c>
      <c r="N9" s="378">
        <f>H9*(1+M9)</f>
        <v>270.19592212500004</v>
      </c>
    </row>
    <row r="10" spans="1:14" ht="12.75">
      <c r="A10" s="99" t="s">
        <v>117</v>
      </c>
      <c r="B10" s="101">
        <f aca="true" t="shared" si="3" ref="B10:H10">+B6+B7</f>
        <v>684.9836329999998</v>
      </c>
      <c r="C10" s="101">
        <f t="shared" si="3"/>
        <v>708.186116</v>
      </c>
      <c r="D10" s="101">
        <f t="shared" si="3"/>
        <v>907.9520810000001</v>
      </c>
      <c r="E10" s="101">
        <f t="shared" si="3"/>
        <v>822.4001519999998</v>
      </c>
      <c r="F10" s="101">
        <f>+F6+F7</f>
        <v>1005.482776</v>
      </c>
      <c r="G10" s="101">
        <f t="shared" si="3"/>
        <v>1087.8160200000002</v>
      </c>
      <c r="H10" s="101">
        <f t="shared" si="3"/>
        <v>964.7831489999999</v>
      </c>
      <c r="I10" s="373">
        <v>0.06</v>
      </c>
      <c r="J10" s="374">
        <f>+J6+J7</f>
        <v>1064.0480588809999</v>
      </c>
      <c r="K10" s="373">
        <f aca="true" t="shared" si="4" ref="K10:K17">L10/H10-1</f>
        <v>0.0730311522542979</v>
      </c>
      <c r="L10" s="374">
        <f>+L6+L7</f>
        <v>1035.2423740469999</v>
      </c>
      <c r="M10" s="373">
        <f aca="true" t="shared" si="5" ref="M10:M17">N10/H10-1</f>
        <v>0.12154312391498867</v>
      </c>
      <c r="N10" s="374">
        <f>+N6+N7</f>
        <v>1082.04590683</v>
      </c>
    </row>
    <row r="11" spans="1:14" ht="12.75">
      <c r="A11" s="99" t="s">
        <v>118</v>
      </c>
      <c r="B11" s="106">
        <v>4.510012</v>
      </c>
      <c r="C11" s="106">
        <v>6.24103</v>
      </c>
      <c r="D11" s="106">
        <v>6.203086</v>
      </c>
      <c r="E11" s="106">
        <v>3.879422</v>
      </c>
      <c r="F11" s="106">
        <v>3.025617</v>
      </c>
      <c r="G11" s="106">
        <v>0.553321</v>
      </c>
      <c r="H11" s="136">
        <v>1.052783</v>
      </c>
      <c r="I11" s="373">
        <f aca="true" t="shared" si="6" ref="I11:I17">J11/H11-1</f>
        <v>1.3298087069291142E-06</v>
      </c>
      <c r="J11" s="379">
        <v>1.0527844</v>
      </c>
      <c r="K11" s="373">
        <f t="shared" si="4"/>
        <v>1.3298087069291142E-06</v>
      </c>
      <c r="L11" s="379">
        <v>1.0527844</v>
      </c>
      <c r="M11" s="373">
        <f t="shared" si="5"/>
        <v>1.3298087069291142E-06</v>
      </c>
      <c r="N11" s="379">
        <v>1.0527844</v>
      </c>
    </row>
    <row r="12" spans="1:14" ht="12.75">
      <c r="A12" s="99" t="s">
        <v>119</v>
      </c>
      <c r="B12" s="100">
        <f aca="true" t="shared" si="7" ref="B12:H12">SUM(B13:B15)</f>
        <v>789.2511</v>
      </c>
      <c r="C12" s="100">
        <f t="shared" si="7"/>
        <v>844.8778</v>
      </c>
      <c r="D12" s="100">
        <f t="shared" si="7"/>
        <v>827.746</v>
      </c>
      <c r="E12" s="100">
        <f t="shared" si="7"/>
        <v>868.2969999999999</v>
      </c>
      <c r="F12" s="100">
        <f t="shared" si="7"/>
        <v>1009.2922000000001</v>
      </c>
      <c r="G12" s="100">
        <f>SUM(G13:G15)</f>
        <v>915.2382000000001</v>
      </c>
      <c r="H12" s="100">
        <f t="shared" si="7"/>
        <v>1046.3808</v>
      </c>
      <c r="I12" s="373">
        <f t="shared" si="6"/>
        <v>0.19972675339608692</v>
      </c>
      <c r="J12" s="376">
        <f>SUM(J13:J15)</f>
        <v>1255.37104</v>
      </c>
      <c r="K12" s="373">
        <f t="shared" si="4"/>
        <v>0.19972675339608692</v>
      </c>
      <c r="L12" s="376">
        <f>SUM(L13:L15)</f>
        <v>1255.37104</v>
      </c>
      <c r="M12" s="373">
        <f t="shared" si="5"/>
        <v>0.19972675339608692</v>
      </c>
      <c r="N12" s="376">
        <f>SUM(N13:N15)</f>
        <v>1255.37104</v>
      </c>
    </row>
    <row r="13" spans="1:19" ht="12.75">
      <c r="A13" s="102" t="s">
        <v>339</v>
      </c>
      <c r="B13" s="105">
        <v>630.3212</v>
      </c>
      <c r="C13" s="105">
        <v>716.3043</v>
      </c>
      <c r="D13" s="105">
        <v>703.8874</v>
      </c>
      <c r="E13" s="105">
        <v>692.7908</v>
      </c>
      <c r="F13" s="105">
        <v>866.5659</v>
      </c>
      <c r="G13" s="105">
        <v>744.5528</v>
      </c>
      <c r="H13" s="105">
        <v>828.6392</v>
      </c>
      <c r="I13" s="377">
        <f t="shared" si="6"/>
        <v>0.22608915074256686</v>
      </c>
      <c r="J13" s="378">
        <v>1015.985533</v>
      </c>
      <c r="K13" s="377">
        <f t="shared" si="4"/>
        <v>0.22608915074256686</v>
      </c>
      <c r="L13" s="378">
        <v>1015.985533</v>
      </c>
      <c r="M13" s="377">
        <f t="shared" si="5"/>
        <v>0.22608915074256686</v>
      </c>
      <c r="N13" s="378">
        <v>1015.985533</v>
      </c>
      <c r="P13" s="342"/>
      <c r="Q13" s="342"/>
      <c r="R13" s="342"/>
      <c r="S13" s="342"/>
    </row>
    <row r="14" spans="1:19" ht="12.75">
      <c r="A14" s="102" t="s">
        <v>340</v>
      </c>
      <c r="B14" s="105">
        <v>105.4796</v>
      </c>
      <c r="C14" s="105">
        <v>86.1365</v>
      </c>
      <c r="D14" s="105">
        <v>87.9062</v>
      </c>
      <c r="E14" s="105">
        <v>131.8511</v>
      </c>
      <c r="F14" s="105">
        <v>115.2065</v>
      </c>
      <c r="G14" s="105">
        <v>127.1633</v>
      </c>
      <c r="H14" s="105">
        <v>118.001</v>
      </c>
      <c r="I14" s="377">
        <f t="shared" si="6"/>
        <v>0.4549616613418528</v>
      </c>
      <c r="J14" s="378">
        <v>171.686931</v>
      </c>
      <c r="K14" s="377">
        <f t="shared" si="4"/>
        <v>0.4549616613418528</v>
      </c>
      <c r="L14" s="378">
        <v>171.686931</v>
      </c>
      <c r="M14" s="377">
        <f t="shared" si="5"/>
        <v>0.4549616613418528</v>
      </c>
      <c r="N14" s="378">
        <v>171.686931</v>
      </c>
      <c r="P14" s="342"/>
      <c r="Q14" s="342"/>
      <c r="R14" s="342"/>
      <c r="S14" s="342"/>
    </row>
    <row r="15" spans="1:19" ht="12.75">
      <c r="A15" s="102" t="s">
        <v>62</v>
      </c>
      <c r="B15" s="105">
        <v>53.4503</v>
      </c>
      <c r="C15" s="105">
        <v>42.437</v>
      </c>
      <c r="D15" s="105">
        <v>35.9524</v>
      </c>
      <c r="E15" s="105">
        <v>43.6551</v>
      </c>
      <c r="F15" s="105">
        <v>27.5198</v>
      </c>
      <c r="G15" s="105">
        <v>43.5221</v>
      </c>
      <c r="H15" s="105">
        <v>99.7406</v>
      </c>
      <c r="I15" s="377">
        <f t="shared" si="6"/>
        <v>-0.3212535717651588</v>
      </c>
      <c r="J15" s="378">
        <v>67.698576</v>
      </c>
      <c r="K15" s="377">
        <f t="shared" si="4"/>
        <v>-0.3212535717651588</v>
      </c>
      <c r="L15" s="378">
        <v>67.698576</v>
      </c>
      <c r="M15" s="377">
        <f t="shared" si="5"/>
        <v>-0.3212535717651588</v>
      </c>
      <c r="N15" s="378">
        <v>67.698576</v>
      </c>
      <c r="P15" s="342"/>
      <c r="Q15" s="342"/>
      <c r="R15" s="342"/>
      <c r="S15" s="342"/>
    </row>
    <row r="16" spans="1:19" ht="12.75">
      <c r="A16" s="99" t="s">
        <v>231</v>
      </c>
      <c r="B16" s="100">
        <v>15.229459</v>
      </c>
      <c r="C16" s="100">
        <v>9.347334</v>
      </c>
      <c r="D16" s="100">
        <v>19.890362</v>
      </c>
      <c r="E16" s="100">
        <v>10.932257</v>
      </c>
      <c r="F16" s="100">
        <v>26.075314</v>
      </c>
      <c r="G16" s="100">
        <v>31.452386</v>
      </c>
      <c r="H16" s="100">
        <v>32.89331</v>
      </c>
      <c r="I16" s="373">
        <f t="shared" si="6"/>
        <v>-0.6959868131240061</v>
      </c>
      <c r="J16" s="376">
        <v>10</v>
      </c>
      <c r="K16" s="373">
        <f t="shared" si="4"/>
        <v>-0.5439802196860091</v>
      </c>
      <c r="L16" s="376">
        <v>15</v>
      </c>
      <c r="M16" s="373">
        <f t="shared" si="5"/>
        <v>-0.8479934065620031</v>
      </c>
      <c r="N16" s="376">
        <v>5</v>
      </c>
      <c r="P16" s="342"/>
      <c r="Q16" s="342"/>
      <c r="R16" s="342"/>
      <c r="S16" s="342"/>
    </row>
    <row r="17" spans="1:19" ht="12.75">
      <c r="A17" s="99" t="s">
        <v>320</v>
      </c>
      <c r="B17" s="101">
        <v>649.907405</v>
      </c>
      <c r="C17" s="101">
        <v>802.187453</v>
      </c>
      <c r="D17" s="101">
        <v>748.07482</v>
      </c>
      <c r="E17" s="101">
        <v>808.783347</v>
      </c>
      <c r="F17" s="101">
        <v>841.693702</v>
      </c>
      <c r="G17" s="101">
        <v>701.121589</v>
      </c>
      <c r="H17" s="101">
        <v>816.665333</v>
      </c>
      <c r="I17" s="373">
        <f t="shared" si="6"/>
        <v>0.2478074645039452</v>
      </c>
      <c r="J17" s="374">
        <f>+J5-J10+J11+J12+J16</f>
        <v>1019.0410985190001</v>
      </c>
      <c r="K17" s="373">
        <f t="shared" si="4"/>
        <v>0.2892022482274266</v>
      </c>
      <c r="L17" s="374">
        <f>+L5-L10+L11+L12+L16</f>
        <v>1052.846783353</v>
      </c>
      <c r="M17" s="373">
        <f t="shared" si="5"/>
        <v>0.21964678837420415</v>
      </c>
      <c r="N17" s="374">
        <f>+N5-N10+N11+N12+N16</f>
        <v>996.04325057</v>
      </c>
      <c r="P17" s="342"/>
      <c r="Q17" s="342"/>
      <c r="R17" s="342"/>
      <c r="S17" s="342"/>
    </row>
    <row r="18" spans="1:14" ht="12.75">
      <c r="A18" s="102" t="s">
        <v>264</v>
      </c>
      <c r="B18" s="288">
        <f aca="true" t="shared" si="8" ref="B18:H18">+B17/B10</f>
        <v>0.9487926042168663</v>
      </c>
      <c r="C18" s="288">
        <f t="shared" si="8"/>
        <v>1.1327353570992629</v>
      </c>
      <c r="D18" s="288">
        <f t="shared" si="8"/>
        <v>0.8239144285853561</v>
      </c>
      <c r="E18" s="288">
        <f t="shared" si="8"/>
        <v>0.9834426039843439</v>
      </c>
      <c r="F18" s="288">
        <f t="shared" si="8"/>
        <v>0.8371040480160349</v>
      </c>
      <c r="G18" s="288">
        <f t="shared" si="8"/>
        <v>0.6445222134161986</v>
      </c>
      <c r="H18" s="288">
        <f t="shared" si="8"/>
        <v>0.8464755358201226</v>
      </c>
      <c r="I18" s="380"/>
      <c r="J18" s="381">
        <f>+J17/J10</f>
        <v>0.9577021357387456</v>
      </c>
      <c r="K18" s="381"/>
      <c r="L18" s="381">
        <f>+L17/L10</f>
        <v>1.0170051088975236</v>
      </c>
      <c r="M18" s="381"/>
      <c r="N18" s="381">
        <f>+N17/N10</f>
        <v>0.9205184773426515</v>
      </c>
    </row>
    <row r="19" spans="1:14" ht="12.75">
      <c r="A19" s="102" t="s">
        <v>265</v>
      </c>
      <c r="B19" s="288">
        <f aca="true" t="shared" si="9" ref="B19:G19">B17/B12</f>
        <v>0.8234482093214696</v>
      </c>
      <c r="C19" s="288">
        <f t="shared" si="9"/>
        <v>0.9494715721019064</v>
      </c>
      <c r="D19" s="288">
        <f>D17/D12</f>
        <v>0.9037492419172065</v>
      </c>
      <c r="E19" s="288">
        <f t="shared" si="9"/>
        <v>0.9314593359184704</v>
      </c>
      <c r="F19" s="288">
        <f t="shared" si="9"/>
        <v>0.8339445227061102</v>
      </c>
      <c r="G19" s="288">
        <f t="shared" si="9"/>
        <v>0.7660536776109212</v>
      </c>
      <c r="H19" s="288">
        <f>H17/H12</f>
        <v>0.7804666647170897</v>
      </c>
      <c r="I19" s="380"/>
      <c r="J19" s="381">
        <f>J17/J12</f>
        <v>0.8117449471504458</v>
      </c>
      <c r="K19" s="381"/>
      <c r="L19" s="381">
        <f>L17/L12</f>
        <v>0.8386737863197801</v>
      </c>
      <c r="M19" s="381"/>
      <c r="N19" s="381">
        <f>N17/N12</f>
        <v>0.7934253848726669</v>
      </c>
    </row>
    <row r="20" spans="1:14" ht="12.75">
      <c r="A20" s="441" t="s">
        <v>266</v>
      </c>
      <c r="B20" s="441"/>
      <c r="C20" s="441"/>
      <c r="D20" s="441"/>
      <c r="E20" s="441"/>
      <c r="F20" s="441"/>
      <c r="G20" s="441"/>
      <c r="H20" s="441"/>
      <c r="I20" s="441"/>
      <c r="J20" s="441"/>
      <c r="K20" s="441"/>
      <c r="L20" s="441"/>
      <c r="M20" s="441"/>
      <c r="N20" s="441"/>
    </row>
    <row r="21" spans="1:14" ht="12.75">
      <c r="A21" s="440" t="s">
        <v>341</v>
      </c>
      <c r="B21" s="440"/>
      <c r="C21" s="440"/>
      <c r="D21" s="440"/>
      <c r="E21" s="440"/>
      <c r="F21" s="440"/>
      <c r="G21" s="440"/>
      <c r="H21" s="440"/>
      <c r="I21" s="440"/>
      <c r="J21" s="440"/>
      <c r="K21" s="440"/>
      <c r="L21" s="440"/>
      <c r="M21" s="440"/>
      <c r="N21" s="440"/>
    </row>
    <row r="22" spans="1:14" ht="12.75">
      <c r="A22" s="440" t="s">
        <v>63</v>
      </c>
      <c r="B22" s="440"/>
      <c r="C22" s="440"/>
      <c r="D22" s="440"/>
      <c r="E22" s="440"/>
      <c r="F22" s="440"/>
      <c r="G22" s="440"/>
      <c r="H22" s="440"/>
      <c r="I22" s="440"/>
      <c r="J22" s="440"/>
      <c r="K22" s="440"/>
      <c r="L22" s="440"/>
      <c r="M22" s="440"/>
      <c r="N22" s="440"/>
    </row>
    <row r="23" spans="1:14" ht="12.75">
      <c r="A23" s="440" t="s">
        <v>64</v>
      </c>
      <c r="B23" s="440"/>
      <c r="C23" s="440"/>
      <c r="D23" s="440"/>
      <c r="E23" s="440"/>
      <c r="F23" s="440"/>
      <c r="G23" s="440"/>
      <c r="H23" s="440"/>
      <c r="I23" s="440"/>
      <c r="J23" s="440"/>
      <c r="K23" s="440"/>
      <c r="L23" s="440"/>
      <c r="M23" s="440"/>
      <c r="N23" s="440"/>
    </row>
    <row r="24" spans="1:14" ht="12.75">
      <c r="A24" s="440" t="s">
        <v>65</v>
      </c>
      <c r="B24" s="440"/>
      <c r="C24" s="440"/>
      <c r="D24" s="440"/>
      <c r="E24" s="440"/>
      <c r="F24" s="440"/>
      <c r="G24" s="440"/>
      <c r="H24" s="440"/>
      <c r="I24" s="440"/>
      <c r="J24" s="440"/>
      <c r="K24" s="440"/>
      <c r="L24" s="440"/>
      <c r="M24" s="440"/>
      <c r="N24" s="440"/>
    </row>
    <row r="25" spans="1:14" s="346" customFormat="1" ht="12.75">
      <c r="A25" s="440" t="s">
        <v>342</v>
      </c>
      <c r="B25" s="440"/>
      <c r="C25" s="440"/>
      <c r="D25" s="440"/>
      <c r="E25" s="440"/>
      <c r="F25" s="440"/>
      <c r="G25" s="440"/>
      <c r="H25" s="440"/>
      <c r="I25" s="440"/>
      <c r="J25" s="440"/>
      <c r="K25" s="440"/>
      <c r="L25" s="440"/>
      <c r="M25" s="440"/>
      <c r="N25" s="440"/>
    </row>
    <row r="26" spans="8:14" s="346" customFormat="1" ht="12.75">
      <c r="H26" s="107"/>
      <c r="I26" s="107"/>
      <c r="J26" s="107"/>
      <c r="K26" s="107"/>
      <c r="L26" s="107"/>
      <c r="M26" s="107"/>
      <c r="N26" s="107"/>
    </row>
    <row r="27" spans="8:14" s="346" customFormat="1" ht="12.75">
      <c r="H27" s="107"/>
      <c r="I27" s="107"/>
      <c r="J27" s="107"/>
      <c r="K27" s="107"/>
      <c r="L27" s="107"/>
      <c r="M27" s="107"/>
      <c r="N27" s="107"/>
    </row>
  </sheetData>
  <sheetProtection/>
  <mergeCells count="12">
    <mergeCell ref="A1:N1"/>
    <mergeCell ref="A3:A4"/>
    <mergeCell ref="B4:N4"/>
    <mergeCell ref="I3:J3"/>
    <mergeCell ref="K3:L3"/>
    <mergeCell ref="M3:N3"/>
    <mergeCell ref="A25:N25"/>
    <mergeCell ref="A20:N20"/>
    <mergeCell ref="A21:N21"/>
    <mergeCell ref="A22:N22"/>
    <mergeCell ref="A23:N23"/>
    <mergeCell ref="A24:N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4" r:id="rId1"/>
  <headerFooter>
    <oddFooter>&amp;C&amp;10 11</oddFooter>
  </headerFooter>
  <ignoredErrors>
    <ignoredError sqref="B12:H12 N12 J12" formulaRange="1"/>
    <ignoredError sqref="I7:N7 K10:M11 K13:M15 K17:M17 K16 M16" formula="1"/>
    <ignoredError sqref="K12:M12 I12" formula="1" formulaRange="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AC26" sqref="AC26:AF26"/>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47" t="s">
        <v>232</v>
      </c>
      <c r="B1" s="448"/>
      <c r="C1" s="448"/>
      <c r="D1" s="448"/>
      <c r="E1" s="448"/>
      <c r="F1" s="448"/>
      <c r="G1" s="448"/>
      <c r="H1" s="448"/>
      <c r="I1" s="448"/>
      <c r="J1" s="448"/>
      <c r="K1" s="448"/>
      <c r="L1" s="448"/>
      <c r="M1" s="448"/>
      <c r="N1" s="448"/>
    </row>
    <row r="2" spans="1:29" ht="12.75">
      <c r="A2" s="447" t="s">
        <v>37</v>
      </c>
      <c r="B2" s="448"/>
      <c r="C2" s="448"/>
      <c r="D2" s="448"/>
      <c r="E2" s="448"/>
      <c r="F2" s="448"/>
      <c r="G2" s="448"/>
      <c r="H2" s="448"/>
      <c r="I2" s="448"/>
      <c r="J2" s="448"/>
      <c r="K2" s="448"/>
      <c r="L2" s="448"/>
      <c r="M2" s="448"/>
      <c r="N2" s="448"/>
      <c r="AC2" s="174"/>
    </row>
    <row r="3" spans="1:32" ht="14.25" customHeight="1">
      <c r="A3" s="447" t="s">
        <v>38</v>
      </c>
      <c r="B3" s="448"/>
      <c r="C3" s="448"/>
      <c r="D3" s="448"/>
      <c r="E3" s="448"/>
      <c r="F3" s="448"/>
      <c r="G3" s="448"/>
      <c r="H3" s="448"/>
      <c r="I3" s="448"/>
      <c r="J3" s="448"/>
      <c r="K3" s="448"/>
      <c r="L3" s="448"/>
      <c r="M3" s="448"/>
      <c r="N3" s="448"/>
      <c r="W3" s="84"/>
      <c r="X3" s="84" t="s">
        <v>155</v>
      </c>
      <c r="Y3" s="84" t="s">
        <v>53</v>
      </c>
      <c r="Z3" s="84" t="s">
        <v>54</v>
      </c>
      <c r="AA3" s="84" t="s">
        <v>55</v>
      </c>
      <c r="AB3" s="84"/>
      <c r="AC3" s="84" t="s">
        <v>155</v>
      </c>
      <c r="AD3" s="84" t="s">
        <v>53</v>
      </c>
      <c r="AE3" s="84" t="s">
        <v>54</v>
      </c>
      <c r="AF3" s="84" t="s">
        <v>55</v>
      </c>
    </row>
    <row r="4" spans="23:32" ht="14.25">
      <c r="W4" s="10">
        <v>40544</v>
      </c>
      <c r="X4" s="11">
        <v>14000</v>
      </c>
      <c r="Y4" s="11">
        <v>18000</v>
      </c>
      <c r="Z4" s="11">
        <v>13500</v>
      </c>
      <c r="AA4" s="11">
        <v>15500</v>
      </c>
      <c r="AB4" s="10">
        <v>40544</v>
      </c>
      <c r="AC4" s="8">
        <f>X4/40</f>
        <v>350</v>
      </c>
      <c r="AD4" s="8">
        <f aca="true" t="shared" si="0" ref="AD4:AF5">Y4/40</f>
        <v>450</v>
      </c>
      <c r="AE4" s="8">
        <f t="shared" si="0"/>
        <v>337.5</v>
      </c>
      <c r="AF4" s="8">
        <f t="shared" si="0"/>
        <v>387.5</v>
      </c>
    </row>
    <row r="5" spans="1:32" ht="14.25">
      <c r="A5" s="9" t="s">
        <v>39</v>
      </c>
      <c r="B5" s="9" t="s">
        <v>40</v>
      </c>
      <c r="C5" s="9" t="s">
        <v>41</v>
      </c>
      <c r="D5" s="9" t="s">
        <v>42</v>
      </c>
      <c r="E5" s="9" t="s">
        <v>43</v>
      </c>
      <c r="F5" s="9" t="s">
        <v>44</v>
      </c>
      <c r="G5" s="9" t="s">
        <v>45</v>
      </c>
      <c r="H5" s="9" t="s">
        <v>46</v>
      </c>
      <c r="I5" s="9" t="s">
        <v>47</v>
      </c>
      <c r="J5" s="9" t="s">
        <v>48</v>
      </c>
      <c r="K5" s="9" t="s">
        <v>49</v>
      </c>
      <c r="L5" s="9" t="s">
        <v>50</v>
      </c>
      <c r="M5" s="9" t="s">
        <v>51</v>
      </c>
      <c r="N5" s="9" t="s">
        <v>186</v>
      </c>
      <c r="T5" s="74"/>
      <c r="U5" s="74"/>
      <c r="W5" s="10">
        <v>40575</v>
      </c>
      <c r="X5" s="11">
        <v>14000</v>
      </c>
      <c r="Y5" s="11">
        <v>18500</v>
      </c>
      <c r="Z5" s="11">
        <v>13500</v>
      </c>
      <c r="AA5" s="11">
        <v>15500</v>
      </c>
      <c r="AB5" s="10">
        <v>40575</v>
      </c>
      <c r="AC5" s="8">
        <f>X5/40</f>
        <v>350</v>
      </c>
      <c r="AD5" s="8">
        <f t="shared" si="0"/>
        <v>462.5</v>
      </c>
      <c r="AE5" s="8">
        <f t="shared" si="0"/>
        <v>337.5</v>
      </c>
      <c r="AF5" s="8">
        <f t="shared" si="0"/>
        <v>387.5</v>
      </c>
    </row>
    <row r="6" spans="1:32" ht="14.25">
      <c r="A6" s="116">
        <v>2009</v>
      </c>
      <c r="B6" s="117">
        <v>8012</v>
      </c>
      <c r="C6" s="117">
        <v>7862</v>
      </c>
      <c r="D6" s="117">
        <v>7749.5</v>
      </c>
      <c r="E6" s="117">
        <v>7750</v>
      </c>
      <c r="F6" s="117">
        <v>7750</v>
      </c>
      <c r="G6" s="117">
        <v>7000</v>
      </c>
      <c r="H6" s="117">
        <v>7000</v>
      </c>
      <c r="I6" s="117">
        <v>7000</v>
      </c>
      <c r="J6" s="117">
        <v>7000</v>
      </c>
      <c r="K6" s="117">
        <v>7250</v>
      </c>
      <c r="L6" s="117">
        <v>7500</v>
      </c>
      <c r="M6" s="117">
        <v>8000</v>
      </c>
      <c r="N6" s="117">
        <f>AVERAGE(B6:M6)</f>
        <v>7489.458333333333</v>
      </c>
      <c r="T6" s="115"/>
      <c r="U6" s="115"/>
      <c r="W6" s="10">
        <v>40603</v>
      </c>
      <c r="X6" s="11">
        <v>14000</v>
      </c>
      <c r="Y6" s="11">
        <v>18500</v>
      </c>
      <c r="Z6" s="11">
        <v>13500</v>
      </c>
      <c r="AA6" s="11">
        <v>15500</v>
      </c>
      <c r="AB6" s="10">
        <v>40603</v>
      </c>
      <c r="AC6" s="8">
        <f aca="true" t="shared" si="1" ref="AC6:AF7">X6/40</f>
        <v>350</v>
      </c>
      <c r="AD6" s="8">
        <f t="shared" si="1"/>
        <v>462.5</v>
      </c>
      <c r="AE6" s="8">
        <f t="shared" si="1"/>
        <v>337.5</v>
      </c>
      <c r="AF6" s="8">
        <f t="shared" si="1"/>
        <v>387.5</v>
      </c>
    </row>
    <row r="7" spans="1:32" ht="14.25">
      <c r="A7" s="116">
        <v>2010</v>
      </c>
      <c r="B7" s="117">
        <v>7500</v>
      </c>
      <c r="C7" s="117">
        <v>8000</v>
      </c>
      <c r="D7" s="117">
        <v>8500</v>
      </c>
      <c r="E7" s="117">
        <v>10500</v>
      </c>
      <c r="F7" s="117">
        <v>10500</v>
      </c>
      <c r="G7" s="117">
        <v>11250</v>
      </c>
      <c r="H7" s="117">
        <v>13500</v>
      </c>
      <c r="I7" s="117">
        <v>14000</v>
      </c>
      <c r="J7" s="117">
        <v>14500</v>
      </c>
      <c r="K7" s="117">
        <v>14000</v>
      </c>
      <c r="L7" s="117">
        <v>14000</v>
      </c>
      <c r="M7" s="117">
        <v>14000</v>
      </c>
      <c r="N7" s="117">
        <f>AVERAGE(B7:M7)</f>
        <v>11687.5</v>
      </c>
      <c r="T7" s="115"/>
      <c r="U7" s="115"/>
      <c r="W7" s="10">
        <v>40634</v>
      </c>
      <c r="X7" s="11">
        <v>14000</v>
      </c>
      <c r="Y7" s="11">
        <v>19500</v>
      </c>
      <c r="Z7" s="11">
        <v>14250</v>
      </c>
      <c r="AA7" s="11">
        <v>16750</v>
      </c>
      <c r="AB7" s="10">
        <v>40634</v>
      </c>
      <c r="AC7" s="8">
        <f t="shared" si="1"/>
        <v>350</v>
      </c>
      <c r="AD7" s="8">
        <f t="shared" si="1"/>
        <v>487.5</v>
      </c>
      <c r="AE7" s="8">
        <f t="shared" si="1"/>
        <v>356.25</v>
      </c>
      <c r="AF7" s="8">
        <f t="shared" si="1"/>
        <v>418.75</v>
      </c>
    </row>
    <row r="8" spans="1:32" ht="14.25">
      <c r="A8" s="116">
        <v>2011</v>
      </c>
      <c r="B8" s="117">
        <v>14000</v>
      </c>
      <c r="C8" s="117">
        <v>14000</v>
      </c>
      <c r="D8" s="117">
        <v>14000</v>
      </c>
      <c r="E8" s="117">
        <v>14000</v>
      </c>
      <c r="F8" s="117">
        <v>14500</v>
      </c>
      <c r="G8" s="117">
        <v>14000</v>
      </c>
      <c r="H8" s="117">
        <v>12500</v>
      </c>
      <c r="I8" s="117">
        <v>12500</v>
      </c>
      <c r="J8" s="117">
        <v>11000</v>
      </c>
      <c r="K8" s="117">
        <v>11000</v>
      </c>
      <c r="L8" s="117">
        <v>11000</v>
      </c>
      <c r="M8" s="117">
        <v>11500</v>
      </c>
      <c r="N8" s="117">
        <f>AVERAGE(B8:M8)</f>
        <v>12833.333333333334</v>
      </c>
      <c r="O8" s="115"/>
      <c r="P8" s="115"/>
      <c r="Q8" s="115"/>
      <c r="R8" s="115"/>
      <c r="S8" s="115"/>
      <c r="T8" s="115"/>
      <c r="U8" s="115"/>
      <c r="W8" s="10">
        <v>40664</v>
      </c>
      <c r="X8" s="11">
        <v>14500</v>
      </c>
      <c r="Y8" s="11">
        <v>20250</v>
      </c>
      <c r="Z8" s="11">
        <v>13000</v>
      </c>
      <c r="AA8" s="11">
        <v>16750</v>
      </c>
      <c r="AB8" s="10">
        <v>40664</v>
      </c>
      <c r="AC8" s="8">
        <f aca="true" t="shared" si="2" ref="AC8:AF9">X8/40</f>
        <v>362.5</v>
      </c>
      <c r="AD8" s="8">
        <f t="shared" si="2"/>
        <v>506.25</v>
      </c>
      <c r="AE8" s="8">
        <f t="shared" si="2"/>
        <v>325</v>
      </c>
      <c r="AF8" s="8">
        <f t="shared" si="2"/>
        <v>418.75</v>
      </c>
    </row>
    <row r="9" spans="1:32" ht="14.25">
      <c r="A9" s="116">
        <v>2012</v>
      </c>
      <c r="B9" s="117">
        <v>12000</v>
      </c>
      <c r="C9" s="117">
        <v>12500</v>
      </c>
      <c r="D9" s="117">
        <v>12500</v>
      </c>
      <c r="E9" s="117">
        <v>12500</v>
      </c>
      <c r="F9" s="117">
        <v>12000</v>
      </c>
      <c r="G9" s="117">
        <v>12000</v>
      </c>
      <c r="H9" s="117">
        <v>12000</v>
      </c>
      <c r="I9" s="117">
        <v>11000</v>
      </c>
      <c r="J9" s="117">
        <v>9500</v>
      </c>
      <c r="K9" s="117">
        <v>10000</v>
      </c>
      <c r="L9" s="117">
        <v>9500</v>
      </c>
      <c r="M9" s="117"/>
      <c r="N9" s="117">
        <f>AVERAGE(B9:M9)</f>
        <v>11409.09090909091</v>
      </c>
      <c r="O9" s="115"/>
      <c r="P9" s="115"/>
      <c r="Q9" s="115"/>
      <c r="R9" s="115"/>
      <c r="S9" s="115"/>
      <c r="T9" s="115"/>
      <c r="U9" s="115"/>
      <c r="W9" s="10">
        <v>40695</v>
      </c>
      <c r="X9" s="11">
        <v>14000</v>
      </c>
      <c r="Y9" s="11">
        <v>22000</v>
      </c>
      <c r="Z9" s="11">
        <v>12500</v>
      </c>
      <c r="AA9" s="11">
        <v>17000</v>
      </c>
      <c r="AB9" s="10">
        <v>40695</v>
      </c>
      <c r="AC9" s="345">
        <f t="shared" si="2"/>
        <v>350</v>
      </c>
      <c r="AD9" s="345">
        <f t="shared" si="2"/>
        <v>550</v>
      </c>
      <c r="AE9" s="345">
        <f t="shared" si="2"/>
        <v>312.5</v>
      </c>
      <c r="AF9" s="345">
        <f t="shared" si="2"/>
        <v>425</v>
      </c>
    </row>
    <row r="10" spans="1:61" ht="15" thickBot="1">
      <c r="A10" s="451" t="s">
        <v>242</v>
      </c>
      <c r="B10" s="451"/>
      <c r="C10" s="451"/>
      <c r="D10" s="451"/>
      <c r="E10" s="451"/>
      <c r="F10" s="451"/>
      <c r="G10" s="451"/>
      <c r="H10" s="451"/>
      <c r="I10" s="451"/>
      <c r="J10" s="451"/>
      <c r="K10" s="451"/>
      <c r="L10" s="451"/>
      <c r="M10" s="451"/>
      <c r="N10" s="79"/>
      <c r="O10" s="79"/>
      <c r="P10" s="79"/>
      <c r="Q10" s="79"/>
      <c r="R10" s="79"/>
      <c r="S10" s="79"/>
      <c r="T10" s="79"/>
      <c r="U10" s="79"/>
      <c r="V10" s="79"/>
      <c r="W10" s="10">
        <v>40725</v>
      </c>
      <c r="X10" s="11">
        <v>12500</v>
      </c>
      <c r="Y10" s="11">
        <v>20000</v>
      </c>
      <c r="Z10" s="11">
        <v>11000</v>
      </c>
      <c r="AA10" s="11">
        <v>16000</v>
      </c>
      <c r="AB10" s="10">
        <v>40725</v>
      </c>
      <c r="AC10" s="345">
        <f aca="true" t="shared" si="3" ref="AC10:AF11">X10/40</f>
        <v>312.5</v>
      </c>
      <c r="AD10" s="345">
        <f t="shared" si="3"/>
        <v>500</v>
      </c>
      <c r="AE10" s="345">
        <f t="shared" si="3"/>
        <v>275</v>
      </c>
      <c r="AF10" s="345">
        <f t="shared" si="3"/>
        <v>400</v>
      </c>
      <c r="AV10" s="16" t="s">
        <v>56</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40756</v>
      </c>
      <c r="X11" s="11">
        <v>12500</v>
      </c>
      <c r="Y11" s="11">
        <v>19000</v>
      </c>
      <c r="Z11" s="11">
        <v>10000</v>
      </c>
      <c r="AA11" s="11">
        <v>14000</v>
      </c>
      <c r="AB11" s="10">
        <v>40756</v>
      </c>
      <c r="AC11" s="138">
        <f t="shared" si="3"/>
        <v>312.5</v>
      </c>
      <c r="AD11" s="138">
        <f t="shared" si="3"/>
        <v>475</v>
      </c>
      <c r="AE11" s="138">
        <f t="shared" si="3"/>
        <v>250</v>
      </c>
      <c r="AF11" s="138">
        <f t="shared" si="3"/>
        <v>350</v>
      </c>
    </row>
    <row r="12" spans="1:32" ht="14.25">
      <c r="A12" s="447" t="s">
        <v>233</v>
      </c>
      <c r="B12" s="448"/>
      <c r="C12" s="448"/>
      <c r="D12" s="448"/>
      <c r="E12" s="448"/>
      <c r="F12" s="448"/>
      <c r="G12" s="448"/>
      <c r="H12" s="448"/>
      <c r="I12" s="448"/>
      <c r="J12" s="448"/>
      <c r="K12" s="448"/>
      <c r="L12" s="448"/>
      <c r="M12" s="448"/>
      <c r="N12" s="448"/>
      <c r="W12" s="10">
        <v>40787</v>
      </c>
      <c r="X12" s="11">
        <v>11000</v>
      </c>
      <c r="Y12" s="11">
        <v>17500</v>
      </c>
      <c r="Z12" s="11">
        <v>9500</v>
      </c>
      <c r="AA12" s="11">
        <v>12500</v>
      </c>
      <c r="AB12" s="10">
        <v>40787</v>
      </c>
      <c r="AC12" s="138">
        <f aca="true" t="shared" si="4" ref="AC12:AF14">X12/40</f>
        <v>275</v>
      </c>
      <c r="AD12" s="138">
        <f t="shared" si="4"/>
        <v>437.5</v>
      </c>
      <c r="AE12" s="138">
        <f t="shared" si="4"/>
        <v>237.5</v>
      </c>
      <c r="AF12" s="138">
        <f t="shared" si="4"/>
        <v>312.5</v>
      </c>
    </row>
    <row r="13" spans="1:32" ht="14.25">
      <c r="A13" s="447" t="s">
        <v>37</v>
      </c>
      <c r="B13" s="448"/>
      <c r="C13" s="448"/>
      <c r="D13" s="448"/>
      <c r="E13" s="448"/>
      <c r="F13" s="448"/>
      <c r="G13" s="448"/>
      <c r="H13" s="448"/>
      <c r="I13" s="448"/>
      <c r="J13" s="448"/>
      <c r="K13" s="448"/>
      <c r="L13" s="448"/>
      <c r="M13" s="448"/>
      <c r="N13" s="448"/>
      <c r="W13" s="10">
        <v>40817</v>
      </c>
      <c r="X13" s="11">
        <v>11000</v>
      </c>
      <c r="Y13" s="11">
        <v>18000</v>
      </c>
      <c r="Z13" s="11">
        <v>9500</v>
      </c>
      <c r="AA13" s="11">
        <v>12500</v>
      </c>
      <c r="AB13" s="10">
        <v>40817</v>
      </c>
      <c r="AC13" s="138">
        <f t="shared" si="4"/>
        <v>275</v>
      </c>
      <c r="AD13" s="138">
        <f t="shared" si="4"/>
        <v>450</v>
      </c>
      <c r="AE13" s="138">
        <f t="shared" si="4"/>
        <v>237.5</v>
      </c>
      <c r="AF13" s="138">
        <f t="shared" si="4"/>
        <v>312.5</v>
      </c>
    </row>
    <row r="14" spans="1:32" ht="14.25">
      <c r="A14" s="447" t="s">
        <v>38</v>
      </c>
      <c r="B14" s="448"/>
      <c r="C14" s="448"/>
      <c r="D14" s="448"/>
      <c r="E14" s="448"/>
      <c r="F14" s="448"/>
      <c r="G14" s="448"/>
      <c r="H14" s="448"/>
      <c r="I14" s="448"/>
      <c r="J14" s="448"/>
      <c r="K14" s="448"/>
      <c r="L14" s="448"/>
      <c r="M14" s="448"/>
      <c r="N14" s="448"/>
      <c r="W14" s="10">
        <v>40848</v>
      </c>
      <c r="X14" s="11">
        <v>11000</v>
      </c>
      <c r="Y14" s="11">
        <v>18000</v>
      </c>
      <c r="Z14" s="11">
        <v>9500</v>
      </c>
      <c r="AA14" s="11">
        <v>12500</v>
      </c>
      <c r="AB14" s="10">
        <v>40848</v>
      </c>
      <c r="AC14" s="138">
        <f t="shared" si="4"/>
        <v>275</v>
      </c>
      <c r="AD14" s="138">
        <f t="shared" si="4"/>
        <v>450</v>
      </c>
      <c r="AE14" s="138">
        <f t="shared" si="4"/>
        <v>237.5</v>
      </c>
      <c r="AF14" s="138">
        <f t="shared" si="4"/>
        <v>312.5</v>
      </c>
    </row>
    <row r="15" spans="23:32" ht="14.25">
      <c r="W15" s="10">
        <v>40878</v>
      </c>
      <c r="X15" s="11">
        <v>11500</v>
      </c>
      <c r="Y15" s="11">
        <v>18500</v>
      </c>
      <c r="Z15" s="11">
        <v>10000</v>
      </c>
      <c r="AA15" s="11">
        <v>12500</v>
      </c>
      <c r="AB15" s="10">
        <v>40878</v>
      </c>
      <c r="AC15" s="138">
        <f aca="true" t="shared" si="5" ref="AC15:AF16">X15/40</f>
        <v>287.5</v>
      </c>
      <c r="AD15" s="138">
        <f t="shared" si="5"/>
        <v>462.5</v>
      </c>
      <c r="AE15" s="138">
        <f t="shared" si="5"/>
        <v>250</v>
      </c>
      <c r="AF15" s="138">
        <f t="shared" si="5"/>
        <v>312.5</v>
      </c>
    </row>
    <row r="16" spans="1:32" ht="14.25">
      <c r="A16" s="9" t="s">
        <v>39</v>
      </c>
      <c r="B16" s="9" t="s">
        <v>40</v>
      </c>
      <c r="C16" s="9" t="s">
        <v>41</v>
      </c>
      <c r="D16" s="9" t="s">
        <v>42</v>
      </c>
      <c r="E16" s="9" t="s">
        <v>43</v>
      </c>
      <c r="F16" s="9" t="s">
        <v>44</v>
      </c>
      <c r="G16" s="9" t="s">
        <v>45</v>
      </c>
      <c r="H16" s="9" t="s">
        <v>46</v>
      </c>
      <c r="I16" s="9" t="s">
        <v>47</v>
      </c>
      <c r="J16" s="9" t="s">
        <v>48</v>
      </c>
      <c r="K16" s="9" t="s">
        <v>49</v>
      </c>
      <c r="L16" s="9" t="s">
        <v>50</v>
      </c>
      <c r="M16" s="9" t="s">
        <v>51</v>
      </c>
      <c r="N16" s="9" t="s">
        <v>186</v>
      </c>
      <c r="T16" s="74"/>
      <c r="U16" s="74"/>
      <c r="W16" s="10">
        <v>40909</v>
      </c>
      <c r="X16" s="11">
        <v>12000</v>
      </c>
      <c r="Y16" s="11">
        <v>19000</v>
      </c>
      <c r="Z16" s="11">
        <v>10000</v>
      </c>
      <c r="AA16" s="11">
        <v>12500</v>
      </c>
      <c r="AB16" s="10">
        <v>40909</v>
      </c>
      <c r="AC16" s="138">
        <f t="shared" si="5"/>
        <v>300</v>
      </c>
      <c r="AD16" s="138">
        <f t="shared" si="5"/>
        <v>475</v>
      </c>
      <c r="AE16" s="138">
        <f t="shared" si="5"/>
        <v>250</v>
      </c>
      <c r="AF16" s="138">
        <f t="shared" si="5"/>
        <v>312.5</v>
      </c>
    </row>
    <row r="17" spans="1:32" ht="14.25">
      <c r="A17" s="116">
        <v>2009</v>
      </c>
      <c r="B17" s="117">
        <v>11599</v>
      </c>
      <c r="C17" s="117">
        <v>11399</v>
      </c>
      <c r="D17" s="117">
        <v>11249.5</v>
      </c>
      <c r="E17" s="117">
        <v>10750</v>
      </c>
      <c r="F17" s="117">
        <v>11000</v>
      </c>
      <c r="G17" s="117">
        <v>9500</v>
      </c>
      <c r="H17" s="117">
        <v>9500</v>
      </c>
      <c r="I17" s="117">
        <v>9500</v>
      </c>
      <c r="J17" s="117">
        <v>9500</v>
      </c>
      <c r="K17" s="117">
        <v>9500</v>
      </c>
      <c r="L17" s="117">
        <v>10000</v>
      </c>
      <c r="M17" s="117">
        <v>10250</v>
      </c>
      <c r="N17" s="117">
        <f>AVERAGE(B17:M17)</f>
        <v>10312.291666666666</v>
      </c>
      <c r="T17" s="115"/>
      <c r="U17" s="115"/>
      <c r="W17" s="10">
        <v>40940</v>
      </c>
      <c r="X17" s="11">
        <v>12500</v>
      </c>
      <c r="Y17" s="11">
        <v>19000</v>
      </c>
      <c r="Z17" s="11">
        <v>11500</v>
      </c>
      <c r="AA17" s="11">
        <v>13500</v>
      </c>
      <c r="AB17" s="10">
        <v>40940</v>
      </c>
      <c r="AC17" s="138">
        <f aca="true" t="shared" si="6" ref="AC17:AF18">X17/40</f>
        <v>312.5</v>
      </c>
      <c r="AD17" s="138">
        <f t="shared" si="6"/>
        <v>475</v>
      </c>
      <c r="AE17" s="138">
        <f t="shared" si="6"/>
        <v>287.5</v>
      </c>
      <c r="AF17" s="138">
        <f t="shared" si="6"/>
        <v>337.5</v>
      </c>
    </row>
    <row r="18" spans="1:32" ht="14.25">
      <c r="A18" s="119">
        <v>2010</v>
      </c>
      <c r="B18" s="120">
        <v>10500</v>
      </c>
      <c r="C18" s="120">
        <v>12000</v>
      </c>
      <c r="D18" s="120">
        <v>13500</v>
      </c>
      <c r="E18" s="120">
        <v>14500</v>
      </c>
      <c r="F18" s="120">
        <v>15500</v>
      </c>
      <c r="G18" s="120">
        <v>16500</v>
      </c>
      <c r="H18" s="120">
        <v>17500</v>
      </c>
      <c r="I18" s="120">
        <v>18000</v>
      </c>
      <c r="J18" s="120">
        <v>20000</v>
      </c>
      <c r="K18" s="120">
        <v>19500</v>
      </c>
      <c r="L18" s="120">
        <v>18000</v>
      </c>
      <c r="M18" s="120">
        <v>18000</v>
      </c>
      <c r="N18" s="117">
        <f>AVERAGE(B18:M18)</f>
        <v>16125</v>
      </c>
      <c r="T18" s="115"/>
      <c r="U18" s="115"/>
      <c r="W18" s="10">
        <v>40969</v>
      </c>
      <c r="X18" s="11">
        <v>12500</v>
      </c>
      <c r="Y18" s="11">
        <v>19000</v>
      </c>
      <c r="Z18" s="11">
        <v>11000</v>
      </c>
      <c r="AA18" s="11">
        <v>13500</v>
      </c>
      <c r="AB18" s="10">
        <v>40969</v>
      </c>
      <c r="AC18" s="138">
        <f t="shared" si="6"/>
        <v>312.5</v>
      </c>
      <c r="AD18" s="138">
        <f t="shared" si="6"/>
        <v>475</v>
      </c>
      <c r="AE18" s="138">
        <f t="shared" si="6"/>
        <v>275</v>
      </c>
      <c r="AF18" s="138">
        <f t="shared" si="6"/>
        <v>337.5</v>
      </c>
    </row>
    <row r="19" spans="1:32" ht="14.25">
      <c r="A19" s="121">
        <v>2011</v>
      </c>
      <c r="B19" s="122">
        <v>18000</v>
      </c>
      <c r="C19" s="122">
        <v>18500</v>
      </c>
      <c r="D19" s="122">
        <v>18500</v>
      </c>
      <c r="E19" s="122">
        <v>19500</v>
      </c>
      <c r="F19" s="122">
        <v>20250</v>
      </c>
      <c r="G19" s="122">
        <v>22000</v>
      </c>
      <c r="H19" s="122">
        <v>20000</v>
      </c>
      <c r="I19" s="122">
        <v>19000</v>
      </c>
      <c r="J19" s="122">
        <v>17500</v>
      </c>
      <c r="K19" s="122">
        <v>18000</v>
      </c>
      <c r="L19" s="122">
        <v>18000</v>
      </c>
      <c r="M19" s="122">
        <v>18500</v>
      </c>
      <c r="N19" s="117">
        <f>AVERAGE(B19:M19)</f>
        <v>18979.166666666668</v>
      </c>
      <c r="T19" s="115"/>
      <c r="U19" s="115"/>
      <c r="W19" s="10">
        <v>41000</v>
      </c>
      <c r="X19" s="11">
        <v>12500</v>
      </c>
      <c r="Y19" s="11">
        <v>18500</v>
      </c>
      <c r="Z19" s="11">
        <v>11000</v>
      </c>
      <c r="AA19" s="11">
        <v>13500</v>
      </c>
      <c r="AB19" s="10">
        <v>41000</v>
      </c>
      <c r="AC19" s="138">
        <f aca="true" t="shared" si="7" ref="AC19:AF20">X19/40</f>
        <v>312.5</v>
      </c>
      <c r="AD19" s="138">
        <f t="shared" si="7"/>
        <v>462.5</v>
      </c>
      <c r="AE19" s="138">
        <f t="shared" si="7"/>
        <v>275</v>
      </c>
      <c r="AF19" s="138">
        <f t="shared" si="7"/>
        <v>337.5</v>
      </c>
    </row>
    <row r="20" spans="1:32" ht="14.25">
      <c r="A20" s="116">
        <v>2012</v>
      </c>
      <c r="B20" s="117">
        <v>19000</v>
      </c>
      <c r="C20" s="117">
        <v>19000</v>
      </c>
      <c r="D20" s="117">
        <v>19000</v>
      </c>
      <c r="E20" s="117">
        <v>18500</v>
      </c>
      <c r="F20" s="117">
        <v>18000</v>
      </c>
      <c r="G20" s="117">
        <v>18000</v>
      </c>
      <c r="H20" s="117">
        <v>18000</v>
      </c>
      <c r="I20" s="117">
        <v>18000</v>
      </c>
      <c r="J20" s="117">
        <v>15500</v>
      </c>
      <c r="K20" s="117">
        <v>17000</v>
      </c>
      <c r="L20" s="117">
        <v>16000</v>
      </c>
      <c r="M20" s="117"/>
      <c r="N20" s="117">
        <f>AVERAGE(B20:M20)</f>
        <v>17818.18181818182</v>
      </c>
      <c r="T20" s="115"/>
      <c r="U20" s="115"/>
      <c r="W20" s="10">
        <v>41030</v>
      </c>
      <c r="X20" s="11">
        <v>12000</v>
      </c>
      <c r="Y20" s="11">
        <v>18000</v>
      </c>
      <c r="Z20" s="11">
        <v>10000</v>
      </c>
      <c r="AA20" s="11">
        <v>13500</v>
      </c>
      <c r="AB20" s="10">
        <v>41030</v>
      </c>
      <c r="AC20" s="138">
        <f t="shared" si="7"/>
        <v>300</v>
      </c>
      <c r="AD20" s="138">
        <f t="shared" si="7"/>
        <v>450</v>
      </c>
      <c r="AE20" s="138">
        <f t="shared" si="7"/>
        <v>250</v>
      </c>
      <c r="AF20" s="138">
        <f t="shared" si="7"/>
        <v>337.5</v>
      </c>
    </row>
    <row r="21" spans="1:32" s="73" customFormat="1" ht="14.25">
      <c r="A21" s="449" t="s">
        <v>242</v>
      </c>
      <c r="B21" s="450" t="s">
        <v>52</v>
      </c>
      <c r="C21" s="450" t="s">
        <v>52</v>
      </c>
      <c r="D21" s="450" t="s">
        <v>52</v>
      </c>
      <c r="E21" s="450" t="s">
        <v>52</v>
      </c>
      <c r="F21" s="450" t="s">
        <v>52</v>
      </c>
      <c r="G21" s="450" t="s">
        <v>52</v>
      </c>
      <c r="H21" s="450" t="s">
        <v>52</v>
      </c>
      <c r="I21" s="450" t="s">
        <v>52</v>
      </c>
      <c r="J21" s="450" t="s">
        <v>52</v>
      </c>
      <c r="K21" s="450" t="s">
        <v>52</v>
      </c>
      <c r="L21" s="450" t="s">
        <v>52</v>
      </c>
      <c r="M21" s="450" t="s">
        <v>52</v>
      </c>
      <c r="N21" s="450" t="s">
        <v>52</v>
      </c>
      <c r="T21" s="118"/>
      <c r="U21" s="118"/>
      <c r="W21" s="10">
        <v>41061</v>
      </c>
      <c r="X21" s="11">
        <v>12000</v>
      </c>
      <c r="Y21" s="11">
        <v>18000</v>
      </c>
      <c r="Z21" s="11">
        <v>9000</v>
      </c>
      <c r="AA21" s="11">
        <v>12500</v>
      </c>
      <c r="AB21" s="10">
        <v>41061</v>
      </c>
      <c r="AC21" s="138">
        <f aca="true" t="shared" si="8" ref="AC21:AF23">X21/40</f>
        <v>300</v>
      </c>
      <c r="AD21" s="138">
        <f t="shared" si="8"/>
        <v>450</v>
      </c>
      <c r="AE21" s="138">
        <f t="shared" si="8"/>
        <v>225</v>
      </c>
      <c r="AF21" s="138">
        <f t="shared" si="8"/>
        <v>312.5</v>
      </c>
    </row>
    <row r="22" spans="23:32" ht="14.25">
      <c r="W22" s="10">
        <v>41091</v>
      </c>
      <c r="X22" s="11">
        <v>12000</v>
      </c>
      <c r="Y22" s="11">
        <v>18000</v>
      </c>
      <c r="Z22" s="11">
        <v>8000</v>
      </c>
      <c r="AA22" s="11">
        <v>12500</v>
      </c>
      <c r="AB22" s="10">
        <v>41091</v>
      </c>
      <c r="AC22" s="138">
        <f t="shared" si="8"/>
        <v>300</v>
      </c>
      <c r="AD22" s="138">
        <f t="shared" si="8"/>
        <v>450</v>
      </c>
      <c r="AE22" s="138">
        <f t="shared" si="8"/>
        <v>200</v>
      </c>
      <c r="AF22" s="138">
        <f t="shared" si="8"/>
        <v>312.5</v>
      </c>
    </row>
    <row r="23" spans="1:32" ht="14.25">
      <c r="A23" s="447" t="s">
        <v>234</v>
      </c>
      <c r="B23" s="448"/>
      <c r="C23" s="448"/>
      <c r="D23" s="448"/>
      <c r="E23" s="448"/>
      <c r="F23" s="448"/>
      <c r="G23" s="448"/>
      <c r="H23" s="448"/>
      <c r="I23" s="448"/>
      <c r="J23" s="448"/>
      <c r="K23" s="448"/>
      <c r="L23" s="448"/>
      <c r="M23" s="448"/>
      <c r="N23" s="448"/>
      <c r="W23" s="10">
        <v>41122</v>
      </c>
      <c r="X23" s="11">
        <v>11000</v>
      </c>
      <c r="Y23" s="11">
        <v>18000</v>
      </c>
      <c r="Z23" s="11">
        <v>8000</v>
      </c>
      <c r="AA23" s="11">
        <v>13500</v>
      </c>
      <c r="AB23" s="10">
        <v>41122</v>
      </c>
      <c r="AC23" s="138">
        <f t="shared" si="8"/>
        <v>275</v>
      </c>
      <c r="AD23" s="138">
        <f t="shared" si="8"/>
        <v>450</v>
      </c>
      <c r="AE23" s="138">
        <f t="shared" si="8"/>
        <v>200</v>
      </c>
      <c r="AF23" s="138">
        <f t="shared" si="8"/>
        <v>337.5</v>
      </c>
    </row>
    <row r="24" spans="1:32" ht="14.25">
      <c r="A24" s="447" t="s">
        <v>37</v>
      </c>
      <c r="B24" s="448"/>
      <c r="C24" s="448"/>
      <c r="D24" s="448"/>
      <c r="E24" s="448"/>
      <c r="F24" s="448"/>
      <c r="G24" s="448"/>
      <c r="H24" s="448"/>
      <c r="I24" s="448"/>
      <c r="J24" s="448"/>
      <c r="K24" s="448"/>
      <c r="L24" s="448"/>
      <c r="M24" s="448"/>
      <c r="N24" s="448"/>
      <c r="W24" s="10">
        <v>41153</v>
      </c>
      <c r="X24" s="11">
        <v>9500</v>
      </c>
      <c r="Y24" s="11">
        <v>15500</v>
      </c>
      <c r="Z24" s="11">
        <v>8250</v>
      </c>
      <c r="AA24" s="11">
        <v>14000</v>
      </c>
      <c r="AB24" s="10">
        <v>41153</v>
      </c>
      <c r="AC24" s="138">
        <f aca="true" t="shared" si="9" ref="AC24:AF25">X24/40</f>
        <v>237.5</v>
      </c>
      <c r="AD24" s="138">
        <f t="shared" si="9"/>
        <v>387.5</v>
      </c>
      <c r="AE24" s="138">
        <f t="shared" si="9"/>
        <v>206.25</v>
      </c>
      <c r="AF24" s="138">
        <f t="shared" si="9"/>
        <v>350</v>
      </c>
    </row>
    <row r="25" spans="1:32" ht="14.25">
      <c r="A25" s="447" t="s">
        <v>38</v>
      </c>
      <c r="B25" s="448"/>
      <c r="C25" s="448"/>
      <c r="D25" s="448"/>
      <c r="E25" s="448"/>
      <c r="F25" s="448"/>
      <c r="G25" s="448"/>
      <c r="H25" s="448"/>
      <c r="I25" s="448"/>
      <c r="J25" s="448"/>
      <c r="K25" s="448"/>
      <c r="L25" s="448"/>
      <c r="M25" s="448"/>
      <c r="N25" s="448"/>
      <c r="W25" s="10">
        <v>41183</v>
      </c>
      <c r="X25" s="11">
        <v>10000</v>
      </c>
      <c r="Y25" s="11">
        <v>17000</v>
      </c>
      <c r="Z25" s="11">
        <v>8500</v>
      </c>
      <c r="AA25" s="11">
        <v>13500</v>
      </c>
      <c r="AB25" s="10">
        <v>41183</v>
      </c>
      <c r="AC25" s="12">
        <f t="shared" si="9"/>
        <v>250</v>
      </c>
      <c r="AD25" s="12">
        <f t="shared" si="9"/>
        <v>425</v>
      </c>
      <c r="AE25" s="12">
        <f t="shared" si="9"/>
        <v>212.5</v>
      </c>
      <c r="AF25" s="12">
        <f t="shared" si="9"/>
        <v>337.5</v>
      </c>
    </row>
    <row r="26" spans="20:32" ht="14.25">
      <c r="T26" s="371"/>
      <c r="U26" s="371"/>
      <c r="V26" s="371"/>
      <c r="W26" s="10">
        <v>41214</v>
      </c>
      <c r="X26" s="11">
        <v>9500</v>
      </c>
      <c r="Y26" s="11">
        <v>16000</v>
      </c>
      <c r="Z26" s="11">
        <v>8000</v>
      </c>
      <c r="AA26" s="11">
        <v>13500</v>
      </c>
      <c r="AB26" s="10">
        <v>41214</v>
      </c>
      <c r="AC26" s="397">
        <f>X26/40</f>
        <v>237.5</v>
      </c>
      <c r="AD26" s="397">
        <f>Y26/40</f>
        <v>400</v>
      </c>
      <c r="AE26" s="397">
        <f>Z26/40</f>
        <v>200</v>
      </c>
      <c r="AF26" s="397">
        <f>AA26/40</f>
        <v>337.5</v>
      </c>
    </row>
    <row r="27" spans="1:25" ht="12.75">
      <c r="A27" s="9" t="s">
        <v>39</v>
      </c>
      <c r="B27" s="9" t="s">
        <v>40</v>
      </c>
      <c r="C27" s="9" t="s">
        <v>41</v>
      </c>
      <c r="D27" s="9" t="s">
        <v>42</v>
      </c>
      <c r="E27" s="9" t="s">
        <v>43</v>
      </c>
      <c r="F27" s="9" t="s">
        <v>44</v>
      </c>
      <c r="G27" s="9" t="s">
        <v>45</v>
      </c>
      <c r="H27" s="9" t="s">
        <v>46</v>
      </c>
      <c r="I27" s="9" t="s">
        <v>47</v>
      </c>
      <c r="J27" s="9" t="s">
        <v>48</v>
      </c>
      <c r="K27" s="9" t="s">
        <v>49</v>
      </c>
      <c r="L27" s="9" t="s">
        <v>50</v>
      </c>
      <c r="M27" s="9" t="s">
        <v>51</v>
      </c>
      <c r="N27" s="9" t="s">
        <v>186</v>
      </c>
      <c r="T27" s="371"/>
      <c r="U27" s="371"/>
      <c r="V27" s="371"/>
      <c r="W27" s="371"/>
      <c r="X27" s="371"/>
      <c r="Y27" s="371"/>
    </row>
    <row r="28" spans="1:25" ht="12.75">
      <c r="A28" s="116">
        <v>2009</v>
      </c>
      <c r="B28" s="117">
        <v>4500</v>
      </c>
      <c r="C28" s="117">
        <v>4500</v>
      </c>
      <c r="D28" s="117">
        <v>4500</v>
      </c>
      <c r="E28" s="117">
        <v>4500</v>
      </c>
      <c r="F28" s="117">
        <v>5000</v>
      </c>
      <c r="G28" s="117">
        <v>5750</v>
      </c>
      <c r="H28" s="117">
        <v>5500</v>
      </c>
      <c r="I28" s="117">
        <v>5000</v>
      </c>
      <c r="J28" s="117">
        <v>5250</v>
      </c>
      <c r="K28" s="117">
        <v>5250</v>
      </c>
      <c r="L28" s="117">
        <v>5750</v>
      </c>
      <c r="M28" s="117">
        <v>6250</v>
      </c>
      <c r="N28" s="117">
        <f>AVERAGE(B28:M28)</f>
        <v>5145.833333333333</v>
      </c>
      <c r="T28" s="371"/>
      <c r="U28" s="371"/>
      <c r="W28" s="371"/>
      <c r="X28" s="397"/>
      <c r="Y28" s="371"/>
    </row>
    <row r="29" spans="1:25" ht="12.75">
      <c r="A29" s="116">
        <v>2010</v>
      </c>
      <c r="B29" s="117">
        <v>6750</v>
      </c>
      <c r="C29" s="117">
        <v>7250</v>
      </c>
      <c r="D29" s="117">
        <v>7750</v>
      </c>
      <c r="E29" s="117">
        <v>9000</v>
      </c>
      <c r="F29" s="117">
        <v>10750</v>
      </c>
      <c r="G29" s="117">
        <v>11000</v>
      </c>
      <c r="H29" s="117">
        <v>12000</v>
      </c>
      <c r="I29" s="117">
        <v>12500</v>
      </c>
      <c r="J29" s="117">
        <v>12500</v>
      </c>
      <c r="K29" s="117">
        <v>13000</v>
      </c>
      <c r="L29" s="117">
        <v>13000</v>
      </c>
      <c r="M29" s="117">
        <v>13500</v>
      </c>
      <c r="N29" s="117">
        <f>AVERAGE(B29:M29)</f>
        <v>10750</v>
      </c>
      <c r="T29" s="371"/>
      <c r="U29" s="371"/>
      <c r="V29" s="371"/>
      <c r="W29" s="371"/>
      <c r="X29" s="397"/>
      <c r="Y29" s="371"/>
    </row>
    <row r="30" spans="1:25" ht="12.75">
      <c r="A30" s="116">
        <v>2011</v>
      </c>
      <c r="B30" s="117">
        <v>13500</v>
      </c>
      <c r="C30" s="117">
        <v>13500</v>
      </c>
      <c r="D30" s="117">
        <v>13500</v>
      </c>
      <c r="E30" s="117">
        <v>14250</v>
      </c>
      <c r="F30" s="117">
        <v>13000</v>
      </c>
      <c r="G30" s="117">
        <v>12500</v>
      </c>
      <c r="H30" s="117">
        <v>11000</v>
      </c>
      <c r="I30" s="117">
        <v>10000</v>
      </c>
      <c r="J30" s="117">
        <v>9500</v>
      </c>
      <c r="K30" s="117">
        <v>9500</v>
      </c>
      <c r="L30" s="117">
        <v>9500</v>
      </c>
      <c r="M30" s="117">
        <v>10000</v>
      </c>
      <c r="N30" s="117">
        <f>AVERAGE(B30:M30)</f>
        <v>11645.833333333334</v>
      </c>
      <c r="T30" s="371"/>
      <c r="U30" s="371"/>
      <c r="V30" s="371"/>
      <c r="W30" s="371"/>
      <c r="X30" s="397"/>
      <c r="Y30" s="371"/>
    </row>
    <row r="31" spans="1:32" ht="12.75">
      <c r="A31" s="116">
        <v>2012</v>
      </c>
      <c r="B31" s="117">
        <v>10000</v>
      </c>
      <c r="C31" s="117">
        <v>11500</v>
      </c>
      <c r="D31" s="117">
        <v>11000</v>
      </c>
      <c r="E31" s="117">
        <v>11000</v>
      </c>
      <c r="F31" s="117">
        <v>10000</v>
      </c>
      <c r="G31" s="117">
        <v>9000</v>
      </c>
      <c r="H31" s="117">
        <v>8000</v>
      </c>
      <c r="I31" s="117">
        <v>8000</v>
      </c>
      <c r="J31" s="117">
        <v>8250</v>
      </c>
      <c r="K31" s="117">
        <v>8500</v>
      </c>
      <c r="L31" s="117">
        <v>8000</v>
      </c>
      <c r="M31" s="117"/>
      <c r="N31" s="117">
        <f>AVERAGE(B31:M31)</f>
        <v>9386.363636363636</v>
      </c>
      <c r="T31" s="371"/>
      <c r="U31" s="371"/>
      <c r="V31" s="371"/>
      <c r="W31" s="371"/>
      <c r="X31" s="397"/>
      <c r="Y31" s="371"/>
      <c r="Z31" s="73"/>
      <c r="AA31" s="73"/>
      <c r="AB31" s="73"/>
      <c r="AC31" s="73"/>
      <c r="AD31" s="73"/>
      <c r="AE31" s="73"/>
      <c r="AF31" s="73"/>
    </row>
    <row r="32" spans="1:32" s="73" customFormat="1" ht="12.75">
      <c r="A32" s="449" t="s">
        <v>242</v>
      </c>
      <c r="B32" s="450" t="s">
        <v>52</v>
      </c>
      <c r="C32" s="450" t="s">
        <v>52</v>
      </c>
      <c r="D32" s="450" t="s">
        <v>52</v>
      </c>
      <c r="E32" s="450" t="s">
        <v>52</v>
      </c>
      <c r="F32" s="450" t="s">
        <v>52</v>
      </c>
      <c r="G32" s="450" t="s">
        <v>52</v>
      </c>
      <c r="H32" s="450" t="s">
        <v>52</v>
      </c>
      <c r="I32" s="450" t="s">
        <v>52</v>
      </c>
      <c r="J32" s="450" t="s">
        <v>52</v>
      </c>
      <c r="K32" s="450" t="s">
        <v>52</v>
      </c>
      <c r="L32" s="450" t="s">
        <v>52</v>
      </c>
      <c r="M32" s="450" t="s">
        <v>52</v>
      </c>
      <c r="N32" s="450" t="s">
        <v>52</v>
      </c>
      <c r="T32" s="371"/>
      <c r="U32" s="371"/>
      <c r="V32" s="371"/>
      <c r="W32" s="371"/>
      <c r="X32" s="397"/>
      <c r="Y32" s="371"/>
      <c r="Z32" s="12"/>
      <c r="AA32" s="12"/>
      <c r="AB32" s="12"/>
      <c r="AC32" s="12"/>
      <c r="AD32" s="12"/>
      <c r="AE32" s="12"/>
      <c r="AF32" s="12"/>
    </row>
    <row r="34" spans="1:14" ht="12.75">
      <c r="A34" s="447" t="s">
        <v>235</v>
      </c>
      <c r="B34" s="448"/>
      <c r="C34" s="448"/>
      <c r="D34" s="448"/>
      <c r="E34" s="448"/>
      <c r="F34" s="448"/>
      <c r="G34" s="448"/>
      <c r="H34" s="448"/>
      <c r="I34" s="448"/>
      <c r="J34" s="448"/>
      <c r="K34" s="448"/>
      <c r="L34" s="448"/>
      <c r="M34" s="448"/>
      <c r="N34" s="448"/>
    </row>
    <row r="35" spans="1:14" ht="12.75">
      <c r="A35" s="447" t="s">
        <v>37</v>
      </c>
      <c r="B35" s="448"/>
      <c r="C35" s="448"/>
      <c r="D35" s="448"/>
      <c r="E35" s="448"/>
      <c r="F35" s="448"/>
      <c r="G35" s="448"/>
      <c r="H35" s="448"/>
      <c r="I35" s="448"/>
      <c r="J35" s="448"/>
      <c r="K35" s="448"/>
      <c r="L35" s="448"/>
      <c r="M35" s="448"/>
      <c r="N35" s="448"/>
    </row>
    <row r="36" spans="1:14" ht="12.75">
      <c r="A36" s="447" t="s">
        <v>38</v>
      </c>
      <c r="B36" s="448"/>
      <c r="C36" s="448"/>
      <c r="D36" s="448"/>
      <c r="E36" s="448"/>
      <c r="F36" s="448"/>
      <c r="G36" s="448"/>
      <c r="H36" s="448"/>
      <c r="I36" s="448"/>
      <c r="J36" s="448"/>
      <c r="K36" s="448"/>
      <c r="L36" s="448"/>
      <c r="M36" s="448"/>
      <c r="N36" s="448"/>
    </row>
    <row r="38" spans="1:21" ht="12.75">
      <c r="A38" s="9" t="s">
        <v>39</v>
      </c>
      <c r="B38" s="9" t="s">
        <v>40</v>
      </c>
      <c r="C38" s="9" t="s">
        <v>41</v>
      </c>
      <c r="D38" s="9" t="s">
        <v>42</v>
      </c>
      <c r="E38" s="9" t="s">
        <v>43</v>
      </c>
      <c r="F38" s="9" t="s">
        <v>44</v>
      </c>
      <c r="G38" s="9" t="s">
        <v>45</v>
      </c>
      <c r="H38" s="9" t="s">
        <v>46</v>
      </c>
      <c r="I38" s="9" t="s">
        <v>47</v>
      </c>
      <c r="J38" s="9" t="s">
        <v>48</v>
      </c>
      <c r="K38" s="9" t="s">
        <v>49</v>
      </c>
      <c r="L38" s="9" t="s">
        <v>50</v>
      </c>
      <c r="M38" s="9" t="s">
        <v>51</v>
      </c>
      <c r="N38" s="9" t="s">
        <v>186</v>
      </c>
      <c r="T38" s="74"/>
      <c r="U38" s="74"/>
    </row>
    <row r="39" spans="1:21" ht="12.75">
      <c r="A39" s="116">
        <v>2009</v>
      </c>
      <c r="B39" s="117">
        <v>5500</v>
      </c>
      <c r="C39" s="117">
        <v>5500</v>
      </c>
      <c r="D39" s="117">
        <v>5500</v>
      </c>
      <c r="E39" s="117">
        <v>7500</v>
      </c>
      <c r="F39" s="117">
        <v>7500</v>
      </c>
      <c r="G39" s="117">
        <v>8000</v>
      </c>
      <c r="H39" s="117">
        <v>7500</v>
      </c>
      <c r="I39" s="117">
        <v>7000</v>
      </c>
      <c r="J39" s="117">
        <v>6500</v>
      </c>
      <c r="K39" s="117">
        <v>6500</v>
      </c>
      <c r="L39" s="117">
        <v>6750</v>
      </c>
      <c r="M39" s="117">
        <v>7250</v>
      </c>
      <c r="N39" s="117">
        <f>AVERAGE(B39:M39)</f>
        <v>6750</v>
      </c>
      <c r="T39" s="115"/>
      <c r="U39" s="115"/>
    </row>
    <row r="40" spans="1:21" ht="12.75">
      <c r="A40" s="116">
        <v>2010</v>
      </c>
      <c r="B40" s="117">
        <v>8500</v>
      </c>
      <c r="C40" s="117">
        <v>9750</v>
      </c>
      <c r="D40" s="117">
        <v>11000</v>
      </c>
      <c r="E40" s="117">
        <v>11500</v>
      </c>
      <c r="F40" s="117">
        <v>11500</v>
      </c>
      <c r="G40" s="117">
        <v>15500</v>
      </c>
      <c r="H40" s="117">
        <v>17000</v>
      </c>
      <c r="I40" s="117">
        <v>16000</v>
      </c>
      <c r="J40" s="117">
        <v>16000</v>
      </c>
      <c r="K40" s="117">
        <v>15000</v>
      </c>
      <c r="L40" s="117">
        <v>15000</v>
      </c>
      <c r="M40" s="117">
        <v>15500</v>
      </c>
      <c r="N40" s="117">
        <f>AVERAGE(B40:M40)</f>
        <v>13520.833333333334</v>
      </c>
      <c r="T40" s="115"/>
      <c r="U40" s="115"/>
    </row>
    <row r="41" spans="1:21" ht="12.75">
      <c r="A41" s="116">
        <v>2011</v>
      </c>
      <c r="B41" s="117">
        <v>15500</v>
      </c>
      <c r="C41" s="117">
        <v>15500</v>
      </c>
      <c r="D41" s="117">
        <v>15500</v>
      </c>
      <c r="E41" s="117">
        <v>16750</v>
      </c>
      <c r="F41" s="117">
        <v>16750</v>
      </c>
      <c r="G41" s="117">
        <v>17000</v>
      </c>
      <c r="H41" s="117">
        <v>16000</v>
      </c>
      <c r="I41" s="117">
        <v>14000</v>
      </c>
      <c r="J41" s="117">
        <v>12500</v>
      </c>
      <c r="K41" s="117">
        <v>12500</v>
      </c>
      <c r="L41" s="117">
        <v>12500</v>
      </c>
      <c r="M41" s="117">
        <v>12500</v>
      </c>
      <c r="N41" s="117">
        <f>AVERAGE(B41:M41)</f>
        <v>14750</v>
      </c>
      <c r="T41" s="115"/>
      <c r="U41" s="115"/>
    </row>
    <row r="42" spans="1:21" ht="12.75">
      <c r="A42" s="116">
        <v>2012</v>
      </c>
      <c r="B42" s="117">
        <v>12500</v>
      </c>
      <c r="C42" s="117">
        <v>13500</v>
      </c>
      <c r="D42" s="117">
        <v>13500</v>
      </c>
      <c r="E42" s="117">
        <v>13500</v>
      </c>
      <c r="F42" s="117">
        <v>13500</v>
      </c>
      <c r="G42" s="117">
        <v>12500</v>
      </c>
      <c r="H42" s="117">
        <v>12500</v>
      </c>
      <c r="I42" s="117">
        <v>13500</v>
      </c>
      <c r="J42" s="117">
        <v>14000</v>
      </c>
      <c r="K42" s="117">
        <v>13500</v>
      </c>
      <c r="L42" s="117">
        <v>13500</v>
      </c>
      <c r="M42" s="117"/>
      <c r="N42" s="117">
        <f>AVERAGE(B42:M42)</f>
        <v>13272.727272727272</v>
      </c>
      <c r="T42" s="115"/>
      <c r="U42" s="115"/>
    </row>
    <row r="43" spans="1:32" s="73" customFormat="1" ht="12.75">
      <c r="A43" s="449" t="s">
        <v>242</v>
      </c>
      <c r="B43" s="450" t="s">
        <v>52</v>
      </c>
      <c r="C43" s="450" t="s">
        <v>52</v>
      </c>
      <c r="D43" s="450" t="s">
        <v>52</v>
      </c>
      <c r="E43" s="450" t="s">
        <v>52</v>
      </c>
      <c r="F43" s="450" t="s">
        <v>52</v>
      </c>
      <c r="G43" s="450" t="s">
        <v>52</v>
      </c>
      <c r="H43" s="450" t="s">
        <v>52</v>
      </c>
      <c r="I43" s="450" t="s">
        <v>52</v>
      </c>
      <c r="J43" s="450" t="s">
        <v>52</v>
      </c>
      <c r="K43" s="450" t="s">
        <v>52</v>
      </c>
      <c r="L43" s="450" t="s">
        <v>52</v>
      </c>
      <c r="M43" s="450" t="s">
        <v>52</v>
      </c>
      <c r="N43" s="450" t="s">
        <v>52</v>
      </c>
      <c r="T43" s="118"/>
      <c r="U43" s="118"/>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I18" sqref="I18"/>
    </sheetView>
  </sheetViews>
  <sheetFormatPr defaultColWidth="11.00390625" defaultRowHeight="14.25"/>
  <sheetData>
    <row r="19" spans="1:21" s="127" customFormat="1" ht="18.75" customHeight="1">
      <c r="A19" s="216"/>
      <c r="B19" s="217"/>
      <c r="C19" s="217"/>
      <c r="D19" s="217"/>
      <c r="E19" s="217"/>
      <c r="F19" s="217"/>
      <c r="G19" s="217"/>
      <c r="H19" s="217"/>
      <c r="I19" s="217"/>
      <c r="J19" s="217"/>
      <c r="K19" s="217"/>
      <c r="L19" s="217"/>
      <c r="M19" s="217"/>
      <c r="N19" s="217"/>
      <c r="T19" s="128"/>
      <c r="U19" s="128"/>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P90"/>
  <sheetViews>
    <sheetView zoomScalePageLayoutView="0" workbookViewId="0" topLeftCell="K28">
      <selection activeCell="P27" sqref="P27"/>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41" customWidth="1"/>
    <col min="13" max="13" width="6.75390625" style="12" bestFit="1" customWidth="1"/>
    <col min="14" max="14" width="5.375" style="141"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16384" width="11.00390625" style="12" customWidth="1"/>
  </cols>
  <sheetData>
    <row r="1" spans="1:27" s="68" customFormat="1" ht="12.75">
      <c r="A1" s="452" t="s">
        <v>316</v>
      </c>
      <c r="B1" s="452"/>
      <c r="C1" s="452"/>
      <c r="D1" s="452"/>
      <c r="E1" s="452"/>
      <c r="F1" s="452"/>
      <c r="G1" s="452"/>
      <c r="H1" s="452"/>
      <c r="I1" s="452"/>
      <c r="J1" s="452"/>
      <c r="K1" s="452"/>
      <c r="L1" s="452"/>
      <c r="M1" s="452"/>
      <c r="N1" s="452"/>
      <c r="O1" s="452"/>
      <c r="P1" s="452"/>
      <c r="Q1" s="452"/>
      <c r="S1" s="370"/>
      <c r="T1" s="370"/>
      <c r="U1" s="370"/>
      <c r="V1" s="258"/>
      <c r="W1" s="258"/>
      <c r="X1" s="258"/>
      <c r="Y1" s="258"/>
      <c r="Z1" s="258"/>
      <c r="AA1" s="258"/>
    </row>
    <row r="2" spans="1:27" ht="12.75">
      <c r="A2" s="456" t="s">
        <v>133</v>
      </c>
      <c r="B2" s="462" t="s">
        <v>160</v>
      </c>
      <c r="C2" s="458" t="s">
        <v>74</v>
      </c>
      <c r="D2" s="459"/>
      <c r="E2" s="460"/>
      <c r="F2" s="458" t="s">
        <v>75</v>
      </c>
      <c r="G2" s="459"/>
      <c r="H2" s="460"/>
      <c r="I2" s="458" t="s">
        <v>76</v>
      </c>
      <c r="J2" s="459"/>
      <c r="K2" s="460"/>
      <c r="L2" s="458" t="s">
        <v>77</v>
      </c>
      <c r="M2" s="459"/>
      <c r="N2" s="460"/>
      <c r="O2" s="458" t="s">
        <v>78</v>
      </c>
      <c r="P2" s="459"/>
      <c r="Q2" s="460"/>
      <c r="S2" s="370"/>
      <c r="T2" s="370"/>
      <c r="U2" s="370"/>
      <c r="V2" s="258"/>
      <c r="W2" s="258"/>
      <c r="X2" s="258"/>
      <c r="Y2" s="258"/>
      <c r="Z2" s="258"/>
      <c r="AA2" s="258"/>
    </row>
    <row r="3" spans="1:27" ht="12.75">
      <c r="A3" s="457"/>
      <c r="B3" s="463"/>
      <c r="C3" s="153">
        <v>2012</v>
      </c>
      <c r="D3" s="259">
        <v>2011</v>
      </c>
      <c r="E3" s="153" t="s">
        <v>188</v>
      </c>
      <c r="F3" s="153">
        <v>2012</v>
      </c>
      <c r="G3" s="259">
        <v>2011</v>
      </c>
      <c r="H3" s="153" t="s">
        <v>188</v>
      </c>
      <c r="I3" s="259">
        <v>2012</v>
      </c>
      <c r="J3" s="259">
        <v>2011</v>
      </c>
      <c r="K3" s="153" t="s">
        <v>188</v>
      </c>
      <c r="L3" s="259">
        <v>2012</v>
      </c>
      <c r="M3" s="259">
        <v>2011</v>
      </c>
      <c r="N3" s="153" t="s">
        <v>188</v>
      </c>
      <c r="O3" s="259">
        <v>2012</v>
      </c>
      <c r="P3" s="259">
        <v>2011</v>
      </c>
      <c r="Q3" s="164" t="s">
        <v>188</v>
      </c>
      <c r="R3" s="78"/>
      <c r="S3" s="370"/>
      <c r="T3" s="370"/>
      <c r="U3" s="370"/>
      <c r="V3" s="258"/>
      <c r="W3" s="258"/>
      <c r="X3" s="258"/>
      <c r="Y3" s="258"/>
      <c r="Z3" s="258"/>
      <c r="AA3" s="258"/>
    </row>
    <row r="4" spans="1:27" ht="12.75">
      <c r="A4" s="82" t="s">
        <v>134</v>
      </c>
      <c r="B4" s="31"/>
      <c r="C4" s="31"/>
      <c r="D4" s="260"/>
      <c r="E4" s="31"/>
      <c r="F4" s="31"/>
      <c r="G4" s="260"/>
      <c r="H4" s="31"/>
      <c r="I4" s="31"/>
      <c r="J4" s="260"/>
      <c r="K4" s="31"/>
      <c r="L4" s="142"/>
      <c r="M4" s="260"/>
      <c r="N4" s="142"/>
      <c r="O4" s="165"/>
      <c r="P4" s="73"/>
      <c r="Q4" s="166"/>
      <c r="R4" s="73"/>
      <c r="S4" s="370"/>
      <c r="T4" s="370"/>
      <c r="U4" s="370"/>
      <c r="V4" s="73"/>
      <c r="W4" s="258"/>
      <c r="X4" s="258"/>
      <c r="Y4" s="258"/>
      <c r="Z4" s="258"/>
      <c r="AA4" s="258"/>
    </row>
    <row r="5" spans="1:27" ht="12.75">
      <c r="A5" s="466" t="s">
        <v>159</v>
      </c>
      <c r="B5" s="21" t="s">
        <v>57</v>
      </c>
      <c r="C5" s="22">
        <v>220</v>
      </c>
      <c r="D5" s="22">
        <v>215</v>
      </c>
      <c r="E5" s="23">
        <f>C5/D5-1</f>
        <v>0.023255813953488413</v>
      </c>
      <c r="F5" s="22">
        <v>225</v>
      </c>
      <c r="G5" s="22">
        <v>220</v>
      </c>
      <c r="H5" s="23">
        <f>F5/G5-1</f>
        <v>0.022727272727272707</v>
      </c>
      <c r="I5" s="22">
        <v>235</v>
      </c>
      <c r="J5" s="22">
        <v>235</v>
      </c>
      <c r="K5" s="23">
        <f>I5/J5-1</f>
        <v>0</v>
      </c>
      <c r="L5" s="143">
        <v>240</v>
      </c>
      <c r="M5" s="143">
        <v>245</v>
      </c>
      <c r="N5" s="23">
        <f>L5/M5-1</f>
        <v>-0.020408163265306145</v>
      </c>
      <c r="O5" s="324" t="s">
        <v>315</v>
      </c>
      <c r="P5" s="143">
        <v>245</v>
      </c>
      <c r="Q5" s="324" t="s">
        <v>315</v>
      </c>
      <c r="R5" s="73"/>
      <c r="S5" s="370"/>
      <c r="T5" s="370"/>
      <c r="U5" s="370"/>
      <c r="V5" s="73"/>
      <c r="W5" s="258"/>
      <c r="X5" s="258"/>
      <c r="Y5" s="258"/>
      <c r="Z5" s="258"/>
      <c r="AA5" s="258"/>
    </row>
    <row r="6" spans="1:27" ht="12.75">
      <c r="A6" s="467"/>
      <c r="B6" s="24" t="s">
        <v>58</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44">
        <v>275</v>
      </c>
      <c r="M6" s="144">
        <v>277.5</v>
      </c>
      <c r="N6" s="26">
        <f aca="true" t="shared" si="3" ref="N6:N16">L6/M6-1</f>
        <v>-0.009009009009009028</v>
      </c>
      <c r="O6" s="325" t="s">
        <v>315</v>
      </c>
      <c r="P6" s="144">
        <v>277.5</v>
      </c>
      <c r="Q6" s="325" t="s">
        <v>315</v>
      </c>
      <c r="R6" s="79"/>
      <c r="S6" s="370"/>
      <c r="T6" s="370"/>
      <c r="U6" s="370"/>
      <c r="V6" s="73"/>
      <c r="W6" s="258"/>
      <c r="X6" s="258"/>
      <c r="Y6" s="258"/>
      <c r="Z6" s="258"/>
      <c r="AA6" s="258"/>
    </row>
    <row r="7" spans="1:27" ht="12.75">
      <c r="A7" s="466" t="s">
        <v>187</v>
      </c>
      <c r="B7" s="21" t="s">
        <v>57</v>
      </c>
      <c r="C7" s="22">
        <v>220</v>
      </c>
      <c r="D7" s="22">
        <v>215</v>
      </c>
      <c r="E7" s="23">
        <f t="shared" si="0"/>
        <v>0.023255813953488413</v>
      </c>
      <c r="F7" s="22">
        <v>225</v>
      </c>
      <c r="G7" s="22">
        <v>225</v>
      </c>
      <c r="H7" s="23">
        <f t="shared" si="1"/>
        <v>0</v>
      </c>
      <c r="I7" s="22">
        <v>235</v>
      </c>
      <c r="J7" s="22">
        <v>240</v>
      </c>
      <c r="K7" s="23">
        <f t="shared" si="2"/>
        <v>-0.02083333333333337</v>
      </c>
      <c r="L7" s="143">
        <v>240</v>
      </c>
      <c r="M7" s="143">
        <v>242.5</v>
      </c>
      <c r="N7" s="23">
        <f t="shared" si="3"/>
        <v>-0.010309278350515427</v>
      </c>
      <c r="O7" s="324" t="s">
        <v>315</v>
      </c>
      <c r="P7" s="143">
        <v>242.5</v>
      </c>
      <c r="Q7" s="324" t="s">
        <v>315</v>
      </c>
      <c r="R7" s="79"/>
      <c r="S7" s="370"/>
      <c r="T7" s="370"/>
      <c r="U7" s="370"/>
      <c r="V7" s="73"/>
      <c r="W7" s="258"/>
      <c r="X7" s="258"/>
      <c r="Y7" s="258"/>
      <c r="Z7" s="258"/>
      <c r="AA7" s="258"/>
    </row>
    <row r="8" spans="1:27" ht="12.75">
      <c r="A8" s="467"/>
      <c r="B8" s="24" t="s">
        <v>58</v>
      </c>
      <c r="C8" s="25">
        <v>310</v>
      </c>
      <c r="D8" s="25">
        <v>240</v>
      </c>
      <c r="E8" s="26">
        <f t="shared" si="0"/>
        <v>0.29166666666666674</v>
      </c>
      <c r="F8" s="25">
        <v>280</v>
      </c>
      <c r="G8" s="25">
        <v>250</v>
      </c>
      <c r="H8" s="26">
        <f t="shared" si="1"/>
        <v>0.1200000000000001</v>
      </c>
      <c r="I8" s="25">
        <v>280</v>
      </c>
      <c r="J8" s="25">
        <v>275</v>
      </c>
      <c r="K8" s="26">
        <f t="shared" si="2"/>
        <v>0.018181818181818077</v>
      </c>
      <c r="L8" s="144">
        <v>275</v>
      </c>
      <c r="M8" s="144">
        <v>277.5</v>
      </c>
      <c r="N8" s="26">
        <f t="shared" si="3"/>
        <v>-0.009009009009009028</v>
      </c>
      <c r="O8" s="325" t="s">
        <v>315</v>
      </c>
      <c r="P8" s="144">
        <v>277.5</v>
      </c>
      <c r="Q8" s="325" t="s">
        <v>315</v>
      </c>
      <c r="R8" s="79"/>
      <c r="S8" s="370"/>
      <c r="T8" s="370"/>
      <c r="U8" s="370"/>
      <c r="V8" s="73"/>
      <c r="W8" s="258"/>
      <c r="X8" s="258"/>
      <c r="Y8" s="258"/>
      <c r="Z8" s="258"/>
      <c r="AA8" s="258"/>
    </row>
    <row r="9" spans="1:27" ht="12.75">
      <c r="A9" s="466" t="s">
        <v>68</v>
      </c>
      <c r="B9" s="21" t="s">
        <v>57</v>
      </c>
      <c r="C9" s="22">
        <v>220</v>
      </c>
      <c r="D9" s="22">
        <v>230</v>
      </c>
      <c r="E9" s="23">
        <f t="shared" si="0"/>
        <v>-0.04347826086956519</v>
      </c>
      <c r="F9" s="22">
        <v>235</v>
      </c>
      <c r="G9" s="22">
        <v>237.5</v>
      </c>
      <c r="H9" s="23">
        <f t="shared" si="1"/>
        <v>-0.010526315789473717</v>
      </c>
      <c r="I9" s="22">
        <v>260</v>
      </c>
      <c r="J9" s="22">
        <v>245</v>
      </c>
      <c r="K9" s="23">
        <f t="shared" si="2"/>
        <v>0.061224489795918435</v>
      </c>
      <c r="L9" s="143">
        <v>250</v>
      </c>
      <c r="M9" s="143">
        <v>257.5</v>
      </c>
      <c r="N9" s="23">
        <f t="shared" si="3"/>
        <v>-0.029126213592232997</v>
      </c>
      <c r="O9" s="324" t="s">
        <v>315</v>
      </c>
      <c r="P9" s="143">
        <v>257.5</v>
      </c>
      <c r="Q9" s="324" t="s">
        <v>315</v>
      </c>
      <c r="R9" s="79"/>
      <c r="S9" s="370"/>
      <c r="T9" s="370"/>
      <c r="U9" s="370"/>
      <c r="V9" s="73"/>
      <c r="W9" s="258"/>
      <c r="X9" s="258"/>
      <c r="Y9" s="258"/>
      <c r="Z9" s="258"/>
      <c r="AA9" s="258"/>
    </row>
    <row r="10" spans="1:27" ht="12.75">
      <c r="A10" s="467"/>
      <c r="B10" s="24" t="s">
        <v>58</v>
      </c>
      <c r="C10" s="25">
        <v>310</v>
      </c>
      <c r="D10" s="25">
        <v>250</v>
      </c>
      <c r="E10" s="26">
        <f t="shared" si="0"/>
        <v>0.24</v>
      </c>
      <c r="F10" s="25">
        <v>295</v>
      </c>
      <c r="G10" s="25">
        <v>250</v>
      </c>
      <c r="H10" s="26">
        <f t="shared" si="1"/>
        <v>0.17999999999999994</v>
      </c>
      <c r="I10" s="25">
        <v>295</v>
      </c>
      <c r="J10" s="25">
        <v>270</v>
      </c>
      <c r="K10" s="26">
        <f t="shared" si="2"/>
        <v>0.09259259259259256</v>
      </c>
      <c r="L10" s="144">
        <v>275</v>
      </c>
      <c r="M10" s="144">
        <v>280</v>
      </c>
      <c r="N10" s="26">
        <f t="shared" si="3"/>
        <v>-0.017857142857142905</v>
      </c>
      <c r="O10" s="325" t="s">
        <v>315</v>
      </c>
      <c r="P10" s="144">
        <v>280</v>
      </c>
      <c r="Q10" s="325" t="s">
        <v>315</v>
      </c>
      <c r="R10" s="79"/>
      <c r="S10" s="370"/>
      <c r="T10" s="370"/>
      <c r="U10" s="370"/>
      <c r="V10" s="73"/>
      <c r="W10" s="258"/>
      <c r="X10" s="258"/>
      <c r="Y10" s="258"/>
      <c r="Z10" s="258"/>
      <c r="AA10" s="258"/>
    </row>
    <row r="11" spans="1:27" ht="12.75">
      <c r="A11" s="466" t="s">
        <v>69</v>
      </c>
      <c r="B11" s="21" t="s">
        <v>57</v>
      </c>
      <c r="C11" s="22">
        <v>220</v>
      </c>
      <c r="D11" s="22">
        <v>230</v>
      </c>
      <c r="E11" s="23">
        <f t="shared" si="0"/>
        <v>-0.04347826086956519</v>
      </c>
      <c r="F11" s="22">
        <v>225</v>
      </c>
      <c r="G11" s="22">
        <v>230</v>
      </c>
      <c r="H11" s="23">
        <f t="shared" si="1"/>
        <v>-0.021739130434782594</v>
      </c>
      <c r="I11" s="22">
        <v>235</v>
      </c>
      <c r="J11" s="22">
        <v>245</v>
      </c>
      <c r="K11" s="23">
        <f t="shared" si="2"/>
        <v>-0.04081632653061229</v>
      </c>
      <c r="L11" s="143">
        <v>235</v>
      </c>
      <c r="M11" s="143">
        <v>260</v>
      </c>
      <c r="N11" s="23">
        <f t="shared" si="3"/>
        <v>-0.09615384615384615</v>
      </c>
      <c r="O11" s="324" t="s">
        <v>315</v>
      </c>
      <c r="P11" s="143">
        <v>260</v>
      </c>
      <c r="Q11" s="324" t="s">
        <v>315</v>
      </c>
      <c r="R11" s="79"/>
      <c r="S11" s="370"/>
      <c r="T11" s="370"/>
      <c r="U11" s="370"/>
      <c r="V11" s="73"/>
      <c r="W11" s="258"/>
      <c r="X11" s="258"/>
      <c r="Y11" s="258"/>
      <c r="Z11" s="258"/>
      <c r="AA11" s="258"/>
    </row>
    <row r="12" spans="1:27" ht="12.75">
      <c r="A12" s="467"/>
      <c r="B12" s="24" t="s">
        <v>58</v>
      </c>
      <c r="C12" s="25">
        <v>270</v>
      </c>
      <c r="D12" s="25">
        <v>250</v>
      </c>
      <c r="E12" s="26">
        <f t="shared" si="0"/>
        <v>0.08000000000000007</v>
      </c>
      <c r="F12" s="25">
        <v>265</v>
      </c>
      <c r="G12" s="25">
        <v>255</v>
      </c>
      <c r="H12" s="26">
        <f t="shared" si="1"/>
        <v>0.03921568627450989</v>
      </c>
      <c r="I12" s="25">
        <v>280</v>
      </c>
      <c r="J12" s="25">
        <v>270</v>
      </c>
      <c r="K12" s="26">
        <f t="shared" si="2"/>
        <v>0.03703703703703698</v>
      </c>
      <c r="L12" s="144">
        <v>260</v>
      </c>
      <c r="M12" s="144">
        <v>280</v>
      </c>
      <c r="N12" s="26">
        <f t="shared" si="3"/>
        <v>-0.0714285714285714</v>
      </c>
      <c r="O12" s="325" t="s">
        <v>315</v>
      </c>
      <c r="P12" s="144">
        <v>280</v>
      </c>
      <c r="Q12" s="325" t="s">
        <v>315</v>
      </c>
      <c r="R12" s="79"/>
      <c r="S12" s="370"/>
      <c r="T12" s="370"/>
      <c r="U12" s="370"/>
      <c r="V12" s="73"/>
      <c r="W12" s="258"/>
      <c r="X12" s="258"/>
      <c r="Y12" s="258"/>
      <c r="Z12" s="258"/>
      <c r="AA12" s="258"/>
    </row>
    <row r="13" spans="1:27" ht="12.75">
      <c r="A13" s="466" t="s">
        <v>70</v>
      </c>
      <c r="B13" s="21" t="s">
        <v>57</v>
      </c>
      <c r="C13" s="22">
        <v>175</v>
      </c>
      <c r="D13" s="22">
        <v>180</v>
      </c>
      <c r="E13" s="23">
        <f t="shared" si="0"/>
        <v>-0.02777777777777779</v>
      </c>
      <c r="F13" s="22">
        <v>180</v>
      </c>
      <c r="G13" s="22">
        <v>190</v>
      </c>
      <c r="H13" s="23">
        <f t="shared" si="1"/>
        <v>-0.052631578947368474</v>
      </c>
      <c r="I13" s="22">
        <v>185</v>
      </c>
      <c r="J13" s="22">
        <v>205</v>
      </c>
      <c r="K13" s="23">
        <f t="shared" si="2"/>
        <v>-0.09756097560975607</v>
      </c>
      <c r="L13" s="143">
        <v>160</v>
      </c>
      <c r="M13" s="143">
        <v>202.5</v>
      </c>
      <c r="N13" s="23">
        <f t="shared" si="3"/>
        <v>-0.2098765432098766</v>
      </c>
      <c r="O13" s="324" t="s">
        <v>315</v>
      </c>
      <c r="P13" s="143">
        <v>202.5</v>
      </c>
      <c r="Q13" s="324" t="s">
        <v>315</v>
      </c>
      <c r="R13" s="79"/>
      <c r="S13" s="370"/>
      <c r="T13" s="370"/>
      <c r="U13" s="370"/>
      <c r="V13" s="73"/>
      <c r="W13" s="258"/>
      <c r="X13" s="258"/>
      <c r="Y13" s="258"/>
      <c r="Z13" s="258"/>
      <c r="AA13" s="258"/>
    </row>
    <row r="14" spans="1:27" ht="12.75">
      <c r="A14" s="467"/>
      <c r="B14" s="24" t="s">
        <v>58</v>
      </c>
      <c r="C14" s="25">
        <v>320</v>
      </c>
      <c r="D14" s="25">
        <v>190</v>
      </c>
      <c r="E14" s="26">
        <f t="shared" si="0"/>
        <v>0.6842105263157894</v>
      </c>
      <c r="F14" s="25">
        <v>265</v>
      </c>
      <c r="G14" s="25">
        <v>215</v>
      </c>
      <c r="H14" s="26">
        <f t="shared" si="1"/>
        <v>0.2325581395348837</v>
      </c>
      <c r="I14" s="25">
        <v>265</v>
      </c>
      <c r="J14" s="25">
        <v>225</v>
      </c>
      <c r="K14" s="26">
        <f t="shared" si="2"/>
        <v>0.1777777777777778</v>
      </c>
      <c r="L14" s="144">
        <v>250</v>
      </c>
      <c r="M14" s="144">
        <v>210</v>
      </c>
      <c r="N14" s="26">
        <f t="shared" si="3"/>
        <v>0.19047619047619047</v>
      </c>
      <c r="O14" s="325" t="s">
        <v>315</v>
      </c>
      <c r="P14" s="144">
        <v>210</v>
      </c>
      <c r="Q14" s="325" t="s">
        <v>315</v>
      </c>
      <c r="R14" s="79"/>
      <c r="S14" s="370"/>
      <c r="T14" s="370"/>
      <c r="U14" s="370"/>
      <c r="V14" s="73"/>
      <c r="W14" s="258"/>
      <c r="X14" s="258"/>
      <c r="Y14" s="258"/>
      <c r="Z14" s="258"/>
      <c r="AA14" s="258"/>
    </row>
    <row r="15" spans="1:27" ht="12.75">
      <c r="A15" s="466" t="s">
        <v>54</v>
      </c>
      <c r="B15" s="21" t="s">
        <v>57</v>
      </c>
      <c r="C15" s="22">
        <v>150</v>
      </c>
      <c r="D15" s="22">
        <v>160</v>
      </c>
      <c r="E15" s="23">
        <f t="shared" si="0"/>
        <v>-0.0625</v>
      </c>
      <c r="F15" s="22">
        <v>160</v>
      </c>
      <c r="G15" s="22">
        <v>160</v>
      </c>
      <c r="H15" s="23">
        <f t="shared" si="1"/>
        <v>0</v>
      </c>
      <c r="I15" s="22">
        <v>175</v>
      </c>
      <c r="J15" s="22">
        <v>165</v>
      </c>
      <c r="K15" s="23">
        <f t="shared" si="2"/>
        <v>0.06060606060606055</v>
      </c>
      <c r="L15" s="143">
        <v>140</v>
      </c>
      <c r="M15" s="143">
        <v>180</v>
      </c>
      <c r="N15" s="23">
        <f t="shared" si="3"/>
        <v>-0.2222222222222222</v>
      </c>
      <c r="O15" s="324" t="s">
        <v>315</v>
      </c>
      <c r="P15" s="143">
        <v>180</v>
      </c>
      <c r="Q15" s="324" t="s">
        <v>315</v>
      </c>
      <c r="R15" s="79"/>
      <c r="S15" s="370"/>
      <c r="T15" s="370"/>
      <c r="U15" s="370"/>
      <c r="V15" s="73"/>
      <c r="W15" s="258"/>
      <c r="X15" s="258"/>
      <c r="Y15" s="258"/>
      <c r="Z15" s="258"/>
      <c r="AA15" s="258"/>
    </row>
    <row r="16" spans="1:27" ht="12.75">
      <c r="A16" s="467"/>
      <c r="B16" s="24" t="s">
        <v>58</v>
      </c>
      <c r="C16" s="25">
        <v>165</v>
      </c>
      <c r="D16" s="25">
        <v>170</v>
      </c>
      <c r="E16" s="26">
        <f t="shared" si="0"/>
        <v>-0.02941176470588236</v>
      </c>
      <c r="F16" s="25">
        <v>175</v>
      </c>
      <c r="G16" s="25">
        <v>175</v>
      </c>
      <c r="H16" s="26">
        <f t="shared" si="1"/>
        <v>0</v>
      </c>
      <c r="I16" s="25">
        <v>190</v>
      </c>
      <c r="J16" s="25">
        <v>180</v>
      </c>
      <c r="K16" s="26">
        <f t="shared" si="2"/>
        <v>0.05555555555555558</v>
      </c>
      <c r="L16" s="144">
        <v>160</v>
      </c>
      <c r="M16" s="144">
        <v>195</v>
      </c>
      <c r="N16" s="26">
        <f t="shared" si="3"/>
        <v>-0.17948717948717952</v>
      </c>
      <c r="O16" s="325" t="s">
        <v>315</v>
      </c>
      <c r="P16" s="144">
        <v>195</v>
      </c>
      <c r="Q16" s="325" t="s">
        <v>315</v>
      </c>
      <c r="S16" s="370"/>
      <c r="T16" s="370"/>
      <c r="U16" s="370"/>
      <c r="V16" s="73"/>
      <c r="W16" s="258"/>
      <c r="X16" s="258"/>
      <c r="Y16" s="258"/>
      <c r="Z16" s="258"/>
      <c r="AA16" s="258"/>
    </row>
    <row r="17" spans="1:27" ht="12.75">
      <c r="A17" s="82" t="s">
        <v>135</v>
      </c>
      <c r="B17" s="31"/>
      <c r="C17" s="31"/>
      <c r="D17" s="260"/>
      <c r="E17" s="31"/>
      <c r="F17" s="31"/>
      <c r="G17" s="260"/>
      <c r="H17" s="31"/>
      <c r="I17" s="31"/>
      <c r="J17" s="260"/>
      <c r="K17" s="260"/>
      <c r="L17" s="142"/>
      <c r="M17" s="260"/>
      <c r="N17" s="260"/>
      <c r="O17" s="165"/>
      <c r="P17" s="260"/>
      <c r="Q17" s="260"/>
      <c r="S17" s="370"/>
      <c r="T17" s="370"/>
      <c r="U17" s="370"/>
      <c r="V17" s="73"/>
      <c r="W17" s="258"/>
      <c r="X17" s="258"/>
      <c r="Y17" s="258"/>
      <c r="Z17" s="258"/>
      <c r="AA17" s="258"/>
    </row>
    <row r="18" spans="1:27" ht="12.75">
      <c r="A18" s="466" t="s">
        <v>71</v>
      </c>
      <c r="B18" s="21" t="s">
        <v>57</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324" t="s">
        <v>315</v>
      </c>
      <c r="M18" s="143">
        <v>245</v>
      </c>
      <c r="N18" s="324" t="s">
        <v>315</v>
      </c>
      <c r="O18" s="324" t="s">
        <v>315</v>
      </c>
      <c r="P18" s="143">
        <v>245</v>
      </c>
      <c r="Q18" s="324" t="s">
        <v>315</v>
      </c>
      <c r="R18" s="79"/>
      <c r="S18" s="370"/>
      <c r="T18" s="370"/>
      <c r="U18" s="370"/>
      <c r="V18" s="73"/>
      <c r="W18" s="258"/>
      <c r="X18" s="258"/>
      <c r="Y18" s="258"/>
      <c r="Z18" s="258"/>
      <c r="AA18" s="258"/>
    </row>
    <row r="19" spans="1:27" ht="12.75">
      <c r="A19" s="467"/>
      <c r="B19" s="24" t="s">
        <v>58</v>
      </c>
      <c r="C19" s="25">
        <v>320</v>
      </c>
      <c r="D19" s="25">
        <v>235</v>
      </c>
      <c r="E19" s="26">
        <f t="shared" si="4"/>
        <v>0.36170212765957444</v>
      </c>
      <c r="F19" s="25">
        <v>275</v>
      </c>
      <c r="G19" s="25">
        <v>245</v>
      </c>
      <c r="H19" s="26">
        <f t="shared" si="5"/>
        <v>0.12244897959183665</v>
      </c>
      <c r="I19" s="25">
        <v>275</v>
      </c>
      <c r="J19" s="25">
        <v>270</v>
      </c>
      <c r="K19" s="26">
        <f t="shared" si="6"/>
        <v>0.0185185185185186</v>
      </c>
      <c r="L19" s="325" t="s">
        <v>315</v>
      </c>
      <c r="M19" s="144">
        <v>265</v>
      </c>
      <c r="N19" s="325" t="s">
        <v>315</v>
      </c>
      <c r="O19" s="325" t="s">
        <v>315</v>
      </c>
      <c r="P19" s="144">
        <v>265</v>
      </c>
      <c r="Q19" s="325" t="s">
        <v>315</v>
      </c>
      <c r="R19" s="80"/>
      <c r="S19" s="370"/>
      <c r="T19" s="370"/>
      <c r="U19" s="370"/>
      <c r="V19" s="73"/>
      <c r="W19" s="258"/>
      <c r="X19" s="258"/>
      <c r="Y19" s="258"/>
      <c r="Z19" s="258"/>
      <c r="AA19" s="258"/>
    </row>
    <row r="20" spans="1:27" ht="12.75">
      <c r="A20" s="466" t="s">
        <v>72</v>
      </c>
      <c r="B20" s="21" t="s">
        <v>57</v>
      </c>
      <c r="C20" s="22">
        <v>235</v>
      </c>
      <c r="D20" s="22">
        <v>250</v>
      </c>
      <c r="E20" s="23">
        <f t="shared" si="4"/>
        <v>-0.06000000000000005</v>
      </c>
      <c r="F20" s="22">
        <v>250</v>
      </c>
      <c r="G20" s="22">
        <v>260</v>
      </c>
      <c r="H20" s="23">
        <f t="shared" si="5"/>
        <v>-0.038461538461538436</v>
      </c>
      <c r="I20" s="22">
        <v>250</v>
      </c>
      <c r="J20" s="22">
        <v>270</v>
      </c>
      <c r="K20" s="23">
        <f t="shared" si="6"/>
        <v>-0.07407407407407407</v>
      </c>
      <c r="L20" s="324" t="s">
        <v>315</v>
      </c>
      <c r="M20" s="143">
        <v>250</v>
      </c>
      <c r="N20" s="324" t="s">
        <v>315</v>
      </c>
      <c r="O20" s="324" t="s">
        <v>315</v>
      </c>
      <c r="P20" s="143">
        <v>250</v>
      </c>
      <c r="Q20" s="324" t="s">
        <v>315</v>
      </c>
      <c r="S20" s="370"/>
      <c r="T20" s="370"/>
      <c r="U20" s="370"/>
      <c r="V20" s="73"/>
      <c r="W20" s="258"/>
      <c r="X20" s="258"/>
      <c r="Y20" s="258"/>
      <c r="Z20" s="258"/>
      <c r="AA20" s="258"/>
    </row>
    <row r="21" spans="1:27" ht="12.75">
      <c r="A21" s="467"/>
      <c r="B21" s="24" t="s">
        <v>58</v>
      </c>
      <c r="C21" s="25">
        <v>375</v>
      </c>
      <c r="D21" s="25">
        <v>260</v>
      </c>
      <c r="E21" s="26">
        <f t="shared" si="4"/>
        <v>0.4423076923076923</v>
      </c>
      <c r="F21" s="25">
        <v>325</v>
      </c>
      <c r="G21" s="25">
        <v>275</v>
      </c>
      <c r="H21" s="26">
        <f t="shared" si="5"/>
        <v>0.18181818181818188</v>
      </c>
      <c r="I21" s="25">
        <v>325</v>
      </c>
      <c r="J21" s="25">
        <v>287.5</v>
      </c>
      <c r="K21" s="26">
        <f t="shared" si="6"/>
        <v>0.13043478260869557</v>
      </c>
      <c r="L21" s="325" t="s">
        <v>315</v>
      </c>
      <c r="M21" s="144">
        <v>280</v>
      </c>
      <c r="N21" s="325" t="s">
        <v>315</v>
      </c>
      <c r="O21" s="325" t="s">
        <v>315</v>
      </c>
      <c r="P21" s="144">
        <v>280</v>
      </c>
      <c r="Q21" s="325" t="s">
        <v>315</v>
      </c>
      <c r="S21" s="370"/>
      <c r="T21" s="370"/>
      <c r="U21" s="370"/>
      <c r="V21" s="73"/>
      <c r="W21" s="258"/>
      <c r="X21" s="258"/>
      <c r="Y21" s="258"/>
      <c r="Z21" s="258"/>
      <c r="AA21" s="258"/>
    </row>
    <row r="22" spans="1:27" ht="12.75">
      <c r="A22" s="466" t="s">
        <v>55</v>
      </c>
      <c r="B22" s="21" t="s">
        <v>57</v>
      </c>
      <c r="C22" s="22">
        <v>175</v>
      </c>
      <c r="D22" s="22">
        <v>205</v>
      </c>
      <c r="E22" s="23">
        <f t="shared" si="4"/>
        <v>-0.14634146341463417</v>
      </c>
      <c r="F22" s="22">
        <v>220</v>
      </c>
      <c r="G22" s="22">
        <v>205</v>
      </c>
      <c r="H22" s="23">
        <f t="shared" si="5"/>
        <v>0.07317073170731714</v>
      </c>
      <c r="I22" s="22">
        <v>220</v>
      </c>
      <c r="J22" s="22">
        <v>220</v>
      </c>
      <c r="K22" s="23">
        <f t="shared" si="6"/>
        <v>0</v>
      </c>
      <c r="L22" s="324" t="s">
        <v>315</v>
      </c>
      <c r="M22" s="143">
        <v>230</v>
      </c>
      <c r="N22" s="324" t="s">
        <v>315</v>
      </c>
      <c r="O22" s="324" t="s">
        <v>315</v>
      </c>
      <c r="P22" s="143">
        <v>230</v>
      </c>
      <c r="Q22" s="324" t="s">
        <v>315</v>
      </c>
      <c r="S22" s="370"/>
      <c r="T22" s="370"/>
      <c r="U22" s="370"/>
      <c r="V22" s="73"/>
      <c r="W22" s="258"/>
      <c r="X22" s="258"/>
      <c r="Y22" s="258"/>
      <c r="Z22" s="258"/>
      <c r="AA22" s="258"/>
    </row>
    <row r="23" spans="1:27" ht="12.75">
      <c r="A23" s="467"/>
      <c r="B23" s="24" t="s">
        <v>58</v>
      </c>
      <c r="C23" s="25">
        <v>220</v>
      </c>
      <c r="D23" s="25">
        <v>230</v>
      </c>
      <c r="E23" s="26">
        <f t="shared" si="4"/>
        <v>-0.04347826086956519</v>
      </c>
      <c r="F23" s="25">
        <v>235</v>
      </c>
      <c r="G23" s="25">
        <v>220</v>
      </c>
      <c r="H23" s="26">
        <f t="shared" si="5"/>
        <v>0.06818181818181812</v>
      </c>
      <c r="I23" s="25">
        <v>235</v>
      </c>
      <c r="J23" s="25">
        <v>230</v>
      </c>
      <c r="K23" s="26">
        <f t="shared" si="6"/>
        <v>0.021739130434782705</v>
      </c>
      <c r="L23" s="325" t="s">
        <v>315</v>
      </c>
      <c r="M23" s="144">
        <v>245</v>
      </c>
      <c r="N23" s="325" t="s">
        <v>315</v>
      </c>
      <c r="O23" s="325" t="s">
        <v>315</v>
      </c>
      <c r="P23" s="144">
        <v>245</v>
      </c>
      <c r="Q23" s="325" t="s">
        <v>315</v>
      </c>
      <c r="S23" s="370"/>
      <c r="T23" s="370"/>
      <c r="U23" s="370"/>
      <c r="V23" s="73"/>
      <c r="W23" s="258"/>
      <c r="X23" s="258"/>
      <c r="Y23" s="258"/>
      <c r="Z23" s="258"/>
      <c r="AA23" s="258"/>
    </row>
    <row r="24" spans="1:27" ht="12.75">
      <c r="A24" s="466" t="s">
        <v>73</v>
      </c>
      <c r="B24" s="21" t="s">
        <v>57</v>
      </c>
      <c r="C24" s="22">
        <v>150</v>
      </c>
      <c r="D24" s="22">
        <v>175</v>
      </c>
      <c r="E24" s="23">
        <f t="shared" si="4"/>
        <v>-0.1428571428571429</v>
      </c>
      <c r="F24" s="22">
        <v>160</v>
      </c>
      <c r="G24" s="22">
        <v>170</v>
      </c>
      <c r="H24" s="23">
        <f t="shared" si="5"/>
        <v>-0.05882352941176472</v>
      </c>
      <c r="I24" s="22">
        <v>155</v>
      </c>
      <c r="J24" s="22">
        <v>177.5</v>
      </c>
      <c r="K24" s="23">
        <f t="shared" si="6"/>
        <v>-0.12676056338028174</v>
      </c>
      <c r="L24" s="324" t="s">
        <v>315</v>
      </c>
      <c r="M24" s="143">
        <v>200</v>
      </c>
      <c r="N24" s="324" t="s">
        <v>315</v>
      </c>
      <c r="O24" s="324" t="s">
        <v>315</v>
      </c>
      <c r="P24" s="143">
        <v>200</v>
      </c>
      <c r="Q24" s="324" t="s">
        <v>315</v>
      </c>
      <c r="S24" s="370"/>
      <c r="T24" s="370"/>
      <c r="U24" s="370"/>
      <c r="V24" s="73"/>
      <c r="W24" s="258"/>
      <c r="X24" s="258"/>
      <c r="Y24" s="258"/>
      <c r="Z24" s="258"/>
      <c r="AA24" s="258"/>
    </row>
    <row r="25" spans="1:27" ht="12.75">
      <c r="A25" s="467"/>
      <c r="B25" s="24" t="s">
        <v>58</v>
      </c>
      <c r="C25" s="25">
        <v>165</v>
      </c>
      <c r="D25" s="25">
        <v>190</v>
      </c>
      <c r="E25" s="26">
        <f t="shared" si="4"/>
        <v>-0.13157894736842102</v>
      </c>
      <c r="F25" s="25">
        <v>180</v>
      </c>
      <c r="G25" s="25">
        <v>185</v>
      </c>
      <c r="H25" s="26">
        <f t="shared" si="5"/>
        <v>-0.027027027027026973</v>
      </c>
      <c r="I25" s="25">
        <v>180</v>
      </c>
      <c r="J25" s="25">
        <v>195</v>
      </c>
      <c r="K25" s="26">
        <f t="shared" si="6"/>
        <v>-0.07692307692307687</v>
      </c>
      <c r="L25" s="325" t="s">
        <v>315</v>
      </c>
      <c r="M25" s="144">
        <v>215</v>
      </c>
      <c r="N25" s="325" t="s">
        <v>315</v>
      </c>
      <c r="O25" s="325" t="s">
        <v>315</v>
      </c>
      <c r="P25" s="144">
        <v>215</v>
      </c>
      <c r="Q25" s="325" t="s">
        <v>315</v>
      </c>
      <c r="S25" s="370"/>
      <c r="T25" s="370"/>
      <c r="U25" s="370"/>
      <c r="V25" s="73"/>
      <c r="W25" s="258"/>
      <c r="X25" s="258"/>
      <c r="Y25" s="258"/>
      <c r="Z25" s="258"/>
      <c r="AA25" s="258"/>
    </row>
    <row r="26" spans="1:27" ht="12.75">
      <c r="A26" s="466" t="s">
        <v>66</v>
      </c>
      <c r="B26" s="21" t="s">
        <v>57</v>
      </c>
      <c r="C26" s="22">
        <v>150</v>
      </c>
      <c r="D26" s="22">
        <v>175</v>
      </c>
      <c r="E26" s="23">
        <f t="shared" si="4"/>
        <v>-0.1428571428571429</v>
      </c>
      <c r="F26" s="22">
        <v>160</v>
      </c>
      <c r="G26" s="22">
        <v>175</v>
      </c>
      <c r="H26" s="23">
        <f t="shared" si="5"/>
        <v>-0.08571428571428574</v>
      </c>
      <c r="I26" s="22">
        <v>155</v>
      </c>
      <c r="J26" s="22">
        <v>177.5</v>
      </c>
      <c r="K26" s="23">
        <f t="shared" si="6"/>
        <v>-0.12676056338028174</v>
      </c>
      <c r="L26" s="324" t="s">
        <v>315</v>
      </c>
      <c r="M26" s="143">
        <v>200</v>
      </c>
      <c r="N26" s="324" t="s">
        <v>315</v>
      </c>
      <c r="O26" s="324" t="s">
        <v>315</v>
      </c>
      <c r="P26" s="143">
        <v>200</v>
      </c>
      <c r="Q26" s="324" t="s">
        <v>315</v>
      </c>
      <c r="S26" s="370"/>
      <c r="T26" s="370"/>
      <c r="U26" s="370"/>
      <c r="V26" s="73"/>
      <c r="W26" s="258"/>
      <c r="X26" s="258"/>
      <c r="Y26" s="258"/>
      <c r="Z26" s="258"/>
      <c r="AA26" s="258"/>
    </row>
    <row r="27" spans="1:27" ht="12.75">
      <c r="A27" s="467"/>
      <c r="B27" s="24" t="s">
        <v>58</v>
      </c>
      <c r="C27" s="25">
        <v>165</v>
      </c>
      <c r="D27" s="25">
        <v>190</v>
      </c>
      <c r="E27" s="26">
        <f t="shared" si="4"/>
        <v>-0.13157894736842102</v>
      </c>
      <c r="F27" s="25">
        <v>180</v>
      </c>
      <c r="G27" s="25">
        <v>195</v>
      </c>
      <c r="H27" s="26">
        <f t="shared" si="5"/>
        <v>-0.07692307692307687</v>
      </c>
      <c r="I27" s="25">
        <v>180</v>
      </c>
      <c r="J27" s="25">
        <v>200</v>
      </c>
      <c r="K27" s="26">
        <f t="shared" si="6"/>
        <v>-0.09999999999999998</v>
      </c>
      <c r="L27" s="325" t="s">
        <v>315</v>
      </c>
      <c r="M27" s="144">
        <v>220</v>
      </c>
      <c r="N27" s="325" t="s">
        <v>315</v>
      </c>
      <c r="O27" s="325" t="s">
        <v>315</v>
      </c>
      <c r="P27" s="144">
        <v>220</v>
      </c>
      <c r="Q27" s="325" t="s">
        <v>315</v>
      </c>
      <c r="S27" s="370"/>
      <c r="T27" s="370"/>
      <c r="U27" s="370"/>
      <c r="V27" s="73"/>
      <c r="W27" s="258"/>
      <c r="X27" s="258"/>
      <c r="Y27" s="258"/>
      <c r="Z27" s="258"/>
      <c r="AA27" s="258"/>
    </row>
    <row r="28" spans="1:41" ht="12.75">
      <c r="A28" s="451" t="s">
        <v>136</v>
      </c>
      <c r="B28" s="451"/>
      <c r="C28" s="451"/>
      <c r="D28" s="451"/>
      <c r="E28" s="451"/>
      <c r="F28" s="451"/>
      <c r="G28" s="451"/>
      <c r="H28" s="451"/>
      <c r="I28" s="451"/>
      <c r="J28" s="451"/>
      <c r="K28" s="451"/>
      <c r="L28" s="451"/>
      <c r="M28" s="451"/>
      <c r="N28" s="451"/>
      <c r="O28" s="451"/>
      <c r="P28" s="79"/>
      <c r="S28" s="370"/>
      <c r="T28" s="370"/>
      <c r="U28" s="370"/>
      <c r="V28" s="73"/>
      <c r="W28" s="258"/>
      <c r="X28" s="258"/>
      <c r="Y28" s="258"/>
      <c r="Z28" s="258"/>
      <c r="AA28" s="258"/>
      <c r="AN28" s="323"/>
      <c r="AO28" s="323"/>
    </row>
    <row r="29" spans="1:41" ht="12.75">
      <c r="A29" s="73"/>
      <c r="B29" s="73"/>
      <c r="C29" s="73"/>
      <c r="D29" s="73"/>
      <c r="E29" s="73"/>
      <c r="F29" s="73"/>
      <c r="G29" s="73"/>
      <c r="H29" s="73"/>
      <c r="I29" s="73"/>
      <c r="J29" s="73"/>
      <c r="K29" s="73"/>
      <c r="L29" s="73"/>
      <c r="M29" s="73"/>
      <c r="N29" s="73"/>
      <c r="O29" s="73"/>
      <c r="P29" s="79"/>
      <c r="Q29" s="79"/>
      <c r="S29" s="370"/>
      <c r="T29" s="370"/>
      <c r="U29" s="370"/>
      <c r="V29" s="73"/>
      <c r="W29" s="79"/>
      <c r="X29" s="79"/>
      <c r="Y29" s="79"/>
      <c r="Z29" s="141"/>
      <c r="AN29" s="323"/>
      <c r="AO29" s="323"/>
    </row>
    <row r="30" spans="3:41" ht="12.75">
      <c r="C30" s="138"/>
      <c r="D30" s="138"/>
      <c r="E30" s="137"/>
      <c r="F30" s="138"/>
      <c r="G30" s="138"/>
      <c r="H30" s="137"/>
      <c r="I30" s="138"/>
      <c r="J30" s="138"/>
      <c r="K30" s="137"/>
      <c r="L30" s="137"/>
      <c r="P30" s="80"/>
      <c r="S30" s="278"/>
      <c r="T30" s="278"/>
      <c r="U30" s="287"/>
      <c r="V30" s="285"/>
      <c r="W30" s="80"/>
      <c r="X30" s="80"/>
      <c r="Y30" s="80"/>
      <c r="Z30" s="141"/>
      <c r="AN30" s="346"/>
      <c r="AO30" s="323"/>
    </row>
    <row r="31" spans="3:41" ht="12.75">
      <c r="C31" s="138"/>
      <c r="D31" s="138"/>
      <c r="E31" s="137"/>
      <c r="F31" s="138"/>
      <c r="G31" s="138"/>
      <c r="H31" s="137"/>
      <c r="I31" s="138"/>
      <c r="J31" s="138"/>
      <c r="K31" s="137"/>
      <c r="L31" s="137"/>
      <c r="S31" s="278"/>
      <c r="T31" s="278"/>
      <c r="U31" s="287"/>
      <c r="V31" s="73"/>
      <c r="Z31" s="141"/>
      <c r="AN31" s="346"/>
      <c r="AO31" s="323"/>
    </row>
    <row r="32" spans="19:41" ht="12.75">
      <c r="S32" s="262"/>
      <c r="U32" s="287"/>
      <c r="V32" s="73"/>
      <c r="Z32" s="141"/>
      <c r="AN32" s="346"/>
      <c r="AO32" s="323"/>
    </row>
    <row r="33" spans="1:41" ht="12.75">
      <c r="A33" s="461" t="s">
        <v>236</v>
      </c>
      <c r="B33" s="461"/>
      <c r="C33" s="461"/>
      <c r="D33" s="461"/>
      <c r="E33" s="461"/>
      <c r="F33" s="461"/>
      <c r="G33" s="461"/>
      <c r="H33" s="461"/>
      <c r="I33" s="461"/>
      <c r="J33" s="461"/>
      <c r="K33" s="461"/>
      <c r="L33" s="461"/>
      <c r="M33" s="461"/>
      <c r="N33" s="461"/>
      <c r="O33" s="461"/>
      <c r="P33" s="461"/>
      <c r="Q33" s="461"/>
      <c r="R33" s="461"/>
      <c r="S33" s="461"/>
      <c r="T33" s="461"/>
      <c r="U33" s="461"/>
      <c r="V33" s="461"/>
      <c r="W33" s="461"/>
      <c r="Z33" s="141"/>
      <c r="AN33" s="346"/>
      <c r="AO33" s="323"/>
    </row>
    <row r="34" spans="1:41" ht="25.5">
      <c r="A34" s="147" t="s">
        <v>133</v>
      </c>
      <c r="B34" s="149" t="s">
        <v>160</v>
      </c>
      <c r="C34" s="453" t="s">
        <v>74</v>
      </c>
      <c r="D34" s="454"/>
      <c r="E34" s="455"/>
      <c r="F34" s="453" t="s">
        <v>75</v>
      </c>
      <c r="G34" s="454"/>
      <c r="H34" s="455"/>
      <c r="I34" s="453" t="s">
        <v>76</v>
      </c>
      <c r="J34" s="454"/>
      <c r="K34" s="455"/>
      <c r="L34" s="453" t="s">
        <v>77</v>
      </c>
      <c r="M34" s="454"/>
      <c r="N34" s="455"/>
      <c r="O34" s="453" t="s">
        <v>78</v>
      </c>
      <c r="P34" s="454"/>
      <c r="Q34" s="455"/>
      <c r="R34" s="453" t="s">
        <v>210</v>
      </c>
      <c r="S34" s="454"/>
      <c r="T34" s="455"/>
      <c r="U34" s="453" t="s">
        <v>221</v>
      </c>
      <c r="V34" s="454"/>
      <c r="W34" s="455"/>
      <c r="X34" s="453" t="s">
        <v>222</v>
      </c>
      <c r="Y34" s="454"/>
      <c r="Z34" s="455"/>
      <c r="AA34" s="453" t="s">
        <v>223</v>
      </c>
      <c r="AB34" s="454"/>
      <c r="AC34" s="455"/>
      <c r="AD34" s="453" t="s">
        <v>225</v>
      </c>
      <c r="AE34" s="454"/>
      <c r="AF34" s="455"/>
      <c r="AG34" s="453" t="s">
        <v>240</v>
      </c>
      <c r="AH34" s="454"/>
      <c r="AI34" s="455"/>
      <c r="AJ34" s="453" t="s">
        <v>241</v>
      </c>
      <c r="AK34" s="454"/>
      <c r="AL34" s="455"/>
      <c r="AN34" s="371"/>
      <c r="AO34" s="323"/>
    </row>
    <row r="35" spans="1:42" ht="12.75">
      <c r="A35" s="148"/>
      <c r="B35" s="150"/>
      <c r="C35" s="153">
        <v>2012</v>
      </c>
      <c r="D35" s="259">
        <v>2011</v>
      </c>
      <c r="E35" s="153" t="s">
        <v>188</v>
      </c>
      <c r="F35" s="259">
        <v>2012</v>
      </c>
      <c r="G35" s="259">
        <v>2011</v>
      </c>
      <c r="H35" s="153" t="s">
        <v>188</v>
      </c>
      <c r="I35" s="259">
        <v>2012</v>
      </c>
      <c r="J35" s="259">
        <v>2011</v>
      </c>
      <c r="K35" s="153" t="s">
        <v>188</v>
      </c>
      <c r="L35" s="259">
        <v>2012</v>
      </c>
      <c r="M35" s="259">
        <v>2011</v>
      </c>
      <c r="N35" s="259" t="s">
        <v>188</v>
      </c>
      <c r="O35" s="259">
        <v>2012</v>
      </c>
      <c r="P35" s="259">
        <v>2011</v>
      </c>
      <c r="Q35" s="259" t="s">
        <v>188</v>
      </c>
      <c r="R35" s="259">
        <v>2012</v>
      </c>
      <c r="S35" s="259">
        <v>2011</v>
      </c>
      <c r="T35" s="259" t="s">
        <v>188</v>
      </c>
      <c r="U35" s="286">
        <v>2012</v>
      </c>
      <c r="V35" s="286">
        <v>2011</v>
      </c>
      <c r="W35" s="259" t="s">
        <v>188</v>
      </c>
      <c r="X35" s="259">
        <v>2012</v>
      </c>
      <c r="Y35" s="259">
        <v>2011</v>
      </c>
      <c r="Z35" s="259" t="s">
        <v>188</v>
      </c>
      <c r="AA35" s="259">
        <v>2012</v>
      </c>
      <c r="AB35" s="259">
        <v>2011</v>
      </c>
      <c r="AC35" s="259" t="s">
        <v>188</v>
      </c>
      <c r="AD35" s="259">
        <v>2012</v>
      </c>
      <c r="AE35" s="259">
        <v>2011</v>
      </c>
      <c r="AF35" s="259" t="s">
        <v>188</v>
      </c>
      <c r="AG35" s="259">
        <v>2012</v>
      </c>
      <c r="AH35" s="259">
        <v>2011</v>
      </c>
      <c r="AI35" s="259" t="s">
        <v>188</v>
      </c>
      <c r="AJ35" s="259">
        <v>2012</v>
      </c>
      <c r="AK35" s="259">
        <v>2011</v>
      </c>
      <c r="AL35" s="259" t="s">
        <v>188</v>
      </c>
      <c r="AN35" s="397"/>
      <c r="AO35" s="323"/>
      <c r="AP35" s="372"/>
    </row>
    <row r="36" spans="1:42" ht="15">
      <c r="A36" s="151" t="s">
        <v>161</v>
      </c>
      <c r="B36" s="190"/>
      <c r="C36" s="155"/>
      <c r="D36" s="155"/>
      <c r="E36" s="191"/>
      <c r="F36" s="152"/>
      <c r="G36" s="260"/>
      <c r="H36" s="191"/>
      <c r="I36" s="152"/>
      <c r="J36" s="260"/>
      <c r="K36" s="191"/>
      <c r="L36" s="152"/>
      <c r="M36" s="260"/>
      <c r="N36" s="191"/>
      <c r="O36" s="165"/>
      <c r="P36" s="260"/>
      <c r="Q36" s="166"/>
      <c r="R36" s="175"/>
      <c r="S36" s="260"/>
      <c r="T36" s="176"/>
      <c r="U36" s="229"/>
      <c r="V36" s="73"/>
      <c r="W36" s="179"/>
      <c r="X36" s="73"/>
      <c r="Y36" s="73"/>
      <c r="Z36" s="180"/>
      <c r="AA36" s="73"/>
      <c r="AB36" s="73"/>
      <c r="AC36" s="181"/>
      <c r="AE36" s="258"/>
      <c r="AF36" s="191"/>
      <c r="AG36" s="173"/>
      <c r="AH36" s="173"/>
      <c r="AI36" s="206"/>
      <c r="AK36" s="258"/>
      <c r="AL36" s="206"/>
      <c r="AN36" s="397"/>
      <c r="AP36" s="372"/>
    </row>
    <row r="37" spans="1:42" ht="12.75">
      <c r="A37" s="464" t="s">
        <v>164</v>
      </c>
      <c r="B37" s="222" t="s">
        <v>163</v>
      </c>
      <c r="C37" s="223">
        <v>11000</v>
      </c>
      <c r="D37" s="223">
        <v>13500</v>
      </c>
      <c r="E37" s="224">
        <f>C37/D37-1</f>
        <v>-0.18518518518518523</v>
      </c>
      <c r="F37" s="223">
        <v>11000</v>
      </c>
      <c r="G37" s="223">
        <v>13500</v>
      </c>
      <c r="H37" s="224">
        <f>F37/G37-1</f>
        <v>-0.18518518518518523</v>
      </c>
      <c r="I37" s="223">
        <v>11000</v>
      </c>
      <c r="J37" s="223">
        <v>13500</v>
      </c>
      <c r="K37" s="224">
        <f>I37/J37-1</f>
        <v>-0.18518518518518523</v>
      </c>
      <c r="L37" s="225">
        <v>11000</v>
      </c>
      <c r="M37" s="225">
        <v>13500</v>
      </c>
      <c r="N37" s="224">
        <f>L37/M37-1</f>
        <v>-0.18518518518518523</v>
      </c>
      <c r="O37" s="225">
        <v>11000</v>
      </c>
      <c r="P37" s="225">
        <v>13500</v>
      </c>
      <c r="Q37" s="224">
        <f>O37/P37-1</f>
        <v>-0.18518518518518523</v>
      </c>
      <c r="R37" s="225">
        <v>11000</v>
      </c>
      <c r="S37" s="225">
        <v>13500</v>
      </c>
      <c r="T37" s="224">
        <f>R37/S37-1</f>
        <v>-0.18518518518518523</v>
      </c>
      <c r="U37" s="225">
        <v>11000</v>
      </c>
      <c r="V37" s="225">
        <v>11500</v>
      </c>
      <c r="W37" s="224">
        <f>U37/V37-1</f>
        <v>-0.04347826086956519</v>
      </c>
      <c r="X37" s="225">
        <v>10500</v>
      </c>
      <c r="Y37" s="225">
        <v>11500</v>
      </c>
      <c r="Z37" s="224">
        <f>X37/Y37-1</f>
        <v>-0.08695652173913049</v>
      </c>
      <c r="AA37" s="225">
        <v>10000</v>
      </c>
      <c r="AB37" s="225">
        <v>10500</v>
      </c>
      <c r="AC37" s="224">
        <f>AA37/AB37-1</f>
        <v>-0.04761904761904767</v>
      </c>
      <c r="AD37" s="225">
        <v>10000</v>
      </c>
      <c r="AE37" s="225">
        <v>10500</v>
      </c>
      <c r="AF37" s="224">
        <f>AD37/AE37-1</f>
        <v>-0.04761904761904767</v>
      </c>
      <c r="AG37" s="225">
        <v>9500</v>
      </c>
      <c r="AH37" s="225">
        <v>10500</v>
      </c>
      <c r="AI37" s="224">
        <f>AG37/AH37-1</f>
        <v>-0.09523809523809523</v>
      </c>
      <c r="AJ37" s="225"/>
      <c r="AK37" s="225">
        <v>10500</v>
      </c>
      <c r="AL37" s="224"/>
      <c r="AN37" s="397"/>
      <c r="AO37" s="323"/>
      <c r="AP37" s="372"/>
    </row>
    <row r="38" spans="1:42" ht="13.5" customHeight="1">
      <c r="A38" s="465"/>
      <c r="B38" s="226" t="s">
        <v>162</v>
      </c>
      <c r="C38" s="227">
        <v>12500</v>
      </c>
      <c r="D38" s="227">
        <v>14500</v>
      </c>
      <c r="E38" s="228">
        <f aca="true" t="shared" si="7" ref="E38:E48">C38/D38-1</f>
        <v>-0.13793103448275867</v>
      </c>
      <c r="F38" s="227">
        <v>13000</v>
      </c>
      <c r="G38" s="227">
        <v>14500</v>
      </c>
      <c r="H38" s="228">
        <f aca="true" t="shared" si="8" ref="H38:H48">F38/G38-1</f>
        <v>-0.10344827586206895</v>
      </c>
      <c r="I38" s="227">
        <v>13000</v>
      </c>
      <c r="J38" s="227">
        <v>14500</v>
      </c>
      <c r="K38" s="228">
        <f aca="true" t="shared" si="9" ref="K38:K48">I38/J38-1</f>
        <v>-0.10344827586206895</v>
      </c>
      <c r="L38" s="229">
        <v>13000</v>
      </c>
      <c r="M38" s="229">
        <v>14500</v>
      </c>
      <c r="N38" s="228">
        <f aca="true" t="shared" si="10" ref="N38:N48">L38/M38-1</f>
        <v>-0.10344827586206895</v>
      </c>
      <c r="O38" s="229">
        <v>13000</v>
      </c>
      <c r="P38" s="229">
        <v>14500</v>
      </c>
      <c r="Q38" s="228">
        <f aca="true" t="shared" si="11" ref="Q38:Q48">O38/P38-1</f>
        <v>-0.10344827586206895</v>
      </c>
      <c r="R38" s="229">
        <v>13000</v>
      </c>
      <c r="S38" s="229">
        <v>14500</v>
      </c>
      <c r="T38" s="228">
        <f aca="true" t="shared" si="12" ref="T38:T48">R38/S38-1</f>
        <v>-0.10344827586206895</v>
      </c>
      <c r="U38" s="229">
        <v>13000</v>
      </c>
      <c r="V38" s="229">
        <v>13000</v>
      </c>
      <c r="W38" s="228">
        <f aca="true" t="shared" si="13" ref="W38:W48">U38/V38-1</f>
        <v>0</v>
      </c>
      <c r="X38" s="229">
        <v>12000</v>
      </c>
      <c r="Y38" s="229">
        <v>13000</v>
      </c>
      <c r="Z38" s="228">
        <f aca="true" t="shared" si="14" ref="Z38:Z48">X38/Y38-1</f>
        <v>-0.07692307692307687</v>
      </c>
      <c r="AA38" s="229">
        <v>10750</v>
      </c>
      <c r="AB38" s="229">
        <v>11500</v>
      </c>
      <c r="AC38" s="228">
        <f aca="true" t="shared" si="15" ref="AC38:AC48">AA38/AB38-1</f>
        <v>-0.06521739130434778</v>
      </c>
      <c r="AD38" s="229">
        <v>10000</v>
      </c>
      <c r="AE38" s="229">
        <v>11500</v>
      </c>
      <c r="AF38" s="228">
        <f aca="true" t="shared" si="16" ref="AF38:AF48">AD38/AE38-1</f>
        <v>-0.13043478260869568</v>
      </c>
      <c r="AG38" s="229">
        <v>9500</v>
      </c>
      <c r="AH38" s="229">
        <v>11500</v>
      </c>
      <c r="AI38" s="228">
        <f aca="true" t="shared" si="17" ref="AI38:AI48">AG38/AH38-1</f>
        <v>-0.17391304347826086</v>
      </c>
      <c r="AJ38" s="229"/>
      <c r="AK38" s="229">
        <v>12000</v>
      </c>
      <c r="AL38" s="228"/>
      <c r="AM38" s="397"/>
      <c r="AN38" s="397"/>
      <c r="AO38" s="371"/>
      <c r="AP38" s="372"/>
    </row>
    <row r="39" spans="1:42" ht="12.75">
      <c r="A39" s="464" t="s">
        <v>159</v>
      </c>
      <c r="B39" s="222" t="s">
        <v>163</v>
      </c>
      <c r="C39" s="223">
        <v>17000</v>
      </c>
      <c r="D39" s="223">
        <v>17500</v>
      </c>
      <c r="E39" s="224">
        <f t="shared" si="7"/>
        <v>-0.02857142857142858</v>
      </c>
      <c r="F39" s="223">
        <v>17000</v>
      </c>
      <c r="G39" s="223">
        <v>17500</v>
      </c>
      <c r="H39" s="224">
        <f t="shared" si="8"/>
        <v>-0.02857142857142858</v>
      </c>
      <c r="I39" s="223">
        <v>18000</v>
      </c>
      <c r="J39" s="223">
        <v>17500</v>
      </c>
      <c r="K39" s="224">
        <f t="shared" si="9"/>
        <v>0.02857142857142847</v>
      </c>
      <c r="L39" s="225">
        <v>17000</v>
      </c>
      <c r="M39" s="225">
        <v>18500</v>
      </c>
      <c r="N39" s="224">
        <f t="shared" si="10"/>
        <v>-0.08108108108108103</v>
      </c>
      <c r="O39" s="225">
        <v>17000</v>
      </c>
      <c r="P39" s="225">
        <v>18750</v>
      </c>
      <c r="Q39" s="224">
        <f t="shared" si="11"/>
        <v>-0.09333333333333338</v>
      </c>
      <c r="R39" s="225">
        <v>17000</v>
      </c>
      <c r="S39" s="225">
        <v>21500</v>
      </c>
      <c r="T39" s="224">
        <f t="shared" si="12"/>
        <v>-0.2093023255813954</v>
      </c>
      <c r="U39" s="225">
        <v>17000</v>
      </c>
      <c r="V39" s="225">
        <v>19000</v>
      </c>
      <c r="W39" s="224">
        <f t="shared" si="13"/>
        <v>-0.10526315789473684</v>
      </c>
      <c r="X39" s="225">
        <v>17000</v>
      </c>
      <c r="Y39" s="225">
        <v>17000</v>
      </c>
      <c r="Z39" s="224">
        <f t="shared" si="14"/>
        <v>0</v>
      </c>
      <c r="AA39" s="225">
        <v>16000</v>
      </c>
      <c r="AB39" s="225">
        <v>16500</v>
      </c>
      <c r="AC39" s="224">
        <f t="shared" si="15"/>
        <v>-0.030303030303030276</v>
      </c>
      <c r="AD39" s="225">
        <v>16000</v>
      </c>
      <c r="AE39" s="225">
        <v>16500</v>
      </c>
      <c r="AF39" s="224">
        <f t="shared" si="16"/>
        <v>-0.030303030303030276</v>
      </c>
      <c r="AG39" s="225">
        <v>14500</v>
      </c>
      <c r="AH39" s="225">
        <v>16500</v>
      </c>
      <c r="AI39" s="224">
        <f t="shared" si="17"/>
        <v>-0.12121212121212122</v>
      </c>
      <c r="AJ39" s="225"/>
      <c r="AK39" s="225">
        <v>16500</v>
      </c>
      <c r="AL39" s="224"/>
      <c r="AM39" s="397"/>
      <c r="AN39" s="397"/>
      <c r="AO39" s="371"/>
      <c r="AP39" s="372"/>
    </row>
    <row r="40" spans="1:42" ht="12.75">
      <c r="A40" s="465"/>
      <c r="B40" s="226" t="s">
        <v>162</v>
      </c>
      <c r="C40" s="227">
        <v>20000</v>
      </c>
      <c r="D40" s="227">
        <v>19000</v>
      </c>
      <c r="E40" s="228">
        <f t="shared" si="7"/>
        <v>0.05263157894736836</v>
      </c>
      <c r="F40" s="227">
        <v>20000</v>
      </c>
      <c r="G40" s="227">
        <v>19000</v>
      </c>
      <c r="H40" s="228">
        <f t="shared" si="8"/>
        <v>0.05263157894736836</v>
      </c>
      <c r="I40" s="227">
        <v>19500</v>
      </c>
      <c r="J40" s="227">
        <v>19000</v>
      </c>
      <c r="K40" s="228">
        <f t="shared" si="9"/>
        <v>0.026315789473684292</v>
      </c>
      <c r="L40" s="229">
        <v>19500</v>
      </c>
      <c r="M40" s="229">
        <v>20000</v>
      </c>
      <c r="N40" s="228">
        <f t="shared" si="10"/>
        <v>-0.025000000000000022</v>
      </c>
      <c r="O40" s="229">
        <v>19000</v>
      </c>
      <c r="P40" s="229">
        <v>21500</v>
      </c>
      <c r="Q40" s="228">
        <f t="shared" si="11"/>
        <v>-0.11627906976744184</v>
      </c>
      <c r="R40" s="229">
        <v>19000</v>
      </c>
      <c r="S40" s="229">
        <v>23000</v>
      </c>
      <c r="T40" s="228">
        <f t="shared" si="12"/>
        <v>-0.17391304347826086</v>
      </c>
      <c r="U40" s="229">
        <v>19000</v>
      </c>
      <c r="V40" s="229">
        <v>21000</v>
      </c>
      <c r="W40" s="228">
        <f t="shared" si="13"/>
        <v>-0.09523809523809523</v>
      </c>
      <c r="X40" s="229">
        <v>18500</v>
      </c>
      <c r="Y40" s="229">
        <v>21000</v>
      </c>
      <c r="Z40" s="228">
        <f t="shared" si="14"/>
        <v>-0.11904761904761907</v>
      </c>
      <c r="AA40" s="229">
        <v>17500</v>
      </c>
      <c r="AB40" s="229">
        <v>19000</v>
      </c>
      <c r="AC40" s="228">
        <f t="shared" si="15"/>
        <v>-0.07894736842105265</v>
      </c>
      <c r="AD40" s="229">
        <v>17500</v>
      </c>
      <c r="AE40" s="229">
        <v>19500</v>
      </c>
      <c r="AF40" s="228">
        <f t="shared" si="16"/>
        <v>-0.10256410256410253</v>
      </c>
      <c r="AG40" s="229">
        <v>16500</v>
      </c>
      <c r="AH40" s="229">
        <v>19500</v>
      </c>
      <c r="AI40" s="228">
        <f t="shared" si="17"/>
        <v>-0.15384615384615385</v>
      </c>
      <c r="AJ40" s="229"/>
      <c r="AK40" s="229">
        <v>20000</v>
      </c>
      <c r="AL40" s="228"/>
      <c r="AM40" s="397"/>
      <c r="AN40" s="397"/>
      <c r="AO40" s="371"/>
      <c r="AP40" s="372"/>
    </row>
    <row r="41" spans="1:42" ht="12.75" customHeight="1">
      <c r="A41" s="464" t="s">
        <v>187</v>
      </c>
      <c r="B41" s="222" t="s">
        <v>163</v>
      </c>
      <c r="C41" s="230">
        <v>17000</v>
      </c>
      <c r="D41" s="230">
        <v>17500</v>
      </c>
      <c r="E41" s="228">
        <f t="shared" si="7"/>
        <v>-0.02857142857142858</v>
      </c>
      <c r="F41" s="230">
        <v>18500</v>
      </c>
      <c r="G41" s="230">
        <v>17500</v>
      </c>
      <c r="H41" s="228">
        <f t="shared" si="8"/>
        <v>0.05714285714285716</v>
      </c>
      <c r="I41" s="230">
        <v>18000</v>
      </c>
      <c r="J41" s="230">
        <v>17500</v>
      </c>
      <c r="K41" s="224">
        <f t="shared" si="9"/>
        <v>0.02857142857142847</v>
      </c>
      <c r="L41" s="231">
        <v>17500</v>
      </c>
      <c r="M41" s="231">
        <v>18750</v>
      </c>
      <c r="N41" s="224">
        <f t="shared" si="10"/>
        <v>-0.06666666666666665</v>
      </c>
      <c r="O41" s="231">
        <v>18000</v>
      </c>
      <c r="P41" s="231">
        <v>20000</v>
      </c>
      <c r="Q41" s="224">
        <f t="shared" si="11"/>
        <v>-0.09999999999999998</v>
      </c>
      <c r="R41" s="231">
        <v>18000</v>
      </c>
      <c r="S41" s="231">
        <v>21000</v>
      </c>
      <c r="T41" s="224">
        <f t="shared" si="12"/>
        <v>-0.1428571428571429</v>
      </c>
      <c r="U41" s="231">
        <v>17000</v>
      </c>
      <c r="V41" s="231">
        <v>21000</v>
      </c>
      <c r="W41" s="224">
        <f t="shared" si="13"/>
        <v>-0.19047619047619047</v>
      </c>
      <c r="X41" s="231">
        <v>17000</v>
      </c>
      <c r="Y41" s="231">
        <v>19000</v>
      </c>
      <c r="Z41" s="224">
        <f t="shared" si="14"/>
        <v>-0.10526315789473684</v>
      </c>
      <c r="AA41" s="231">
        <v>16000</v>
      </c>
      <c r="AB41" s="231">
        <v>17000</v>
      </c>
      <c r="AC41" s="224">
        <f t="shared" si="15"/>
        <v>-0.05882352941176472</v>
      </c>
      <c r="AD41" s="231">
        <v>16500</v>
      </c>
      <c r="AE41" s="231">
        <v>17000</v>
      </c>
      <c r="AF41" s="224">
        <f t="shared" si="16"/>
        <v>-0.02941176470588236</v>
      </c>
      <c r="AG41" s="231">
        <v>15000</v>
      </c>
      <c r="AH41" s="231">
        <v>17000</v>
      </c>
      <c r="AI41" s="224">
        <f t="shared" si="17"/>
        <v>-0.11764705882352944</v>
      </c>
      <c r="AJ41" s="231"/>
      <c r="AK41" s="231">
        <v>17000</v>
      </c>
      <c r="AL41" s="224"/>
      <c r="AM41" s="397"/>
      <c r="AN41" s="397"/>
      <c r="AO41" s="371"/>
      <c r="AP41" s="372"/>
    </row>
    <row r="42" spans="1:42" ht="12.75">
      <c r="A42" s="465"/>
      <c r="B42" s="226" t="s">
        <v>162</v>
      </c>
      <c r="C42" s="230">
        <v>20000</v>
      </c>
      <c r="D42" s="230">
        <v>19000</v>
      </c>
      <c r="E42" s="228">
        <f t="shared" si="7"/>
        <v>0.05263157894736836</v>
      </c>
      <c r="F42" s="230">
        <v>20000</v>
      </c>
      <c r="G42" s="230">
        <v>19000</v>
      </c>
      <c r="H42" s="228">
        <f t="shared" si="8"/>
        <v>0.05263157894736836</v>
      </c>
      <c r="I42" s="230">
        <v>19500</v>
      </c>
      <c r="J42" s="230">
        <v>19000</v>
      </c>
      <c r="K42" s="228">
        <f t="shared" si="9"/>
        <v>0.026315789473684292</v>
      </c>
      <c r="L42" s="231">
        <v>20000</v>
      </c>
      <c r="M42" s="231">
        <v>20500</v>
      </c>
      <c r="N42" s="228">
        <f t="shared" si="10"/>
        <v>-0.024390243902439046</v>
      </c>
      <c r="O42" s="231">
        <v>19500</v>
      </c>
      <c r="P42" s="231">
        <v>22500</v>
      </c>
      <c r="Q42" s="228">
        <f t="shared" si="11"/>
        <v>-0.1333333333333333</v>
      </c>
      <c r="R42" s="231">
        <v>19500</v>
      </c>
      <c r="S42" s="231">
        <v>23000</v>
      </c>
      <c r="T42" s="228">
        <f t="shared" si="12"/>
        <v>-0.15217391304347827</v>
      </c>
      <c r="U42" s="231">
        <v>19000</v>
      </c>
      <c r="V42" s="231">
        <v>23000</v>
      </c>
      <c r="W42" s="228">
        <f t="shared" si="13"/>
        <v>-0.17391304347826086</v>
      </c>
      <c r="X42" s="231">
        <v>19000</v>
      </c>
      <c r="Y42" s="231">
        <v>21000</v>
      </c>
      <c r="Z42" s="228">
        <f t="shared" si="14"/>
        <v>-0.09523809523809523</v>
      </c>
      <c r="AA42" s="231">
        <v>17000</v>
      </c>
      <c r="AB42" s="231">
        <v>19500</v>
      </c>
      <c r="AC42" s="228">
        <f t="shared" si="15"/>
        <v>-0.1282051282051282</v>
      </c>
      <c r="AD42" s="231">
        <v>17500</v>
      </c>
      <c r="AE42" s="231">
        <v>19500</v>
      </c>
      <c r="AF42" s="228">
        <f t="shared" si="16"/>
        <v>-0.10256410256410253</v>
      </c>
      <c r="AG42" s="231">
        <v>16500</v>
      </c>
      <c r="AH42" s="231">
        <v>19500</v>
      </c>
      <c r="AI42" s="228">
        <f t="shared" si="17"/>
        <v>-0.15384615384615385</v>
      </c>
      <c r="AJ42" s="231"/>
      <c r="AK42" s="231">
        <v>20500</v>
      </c>
      <c r="AL42" s="228"/>
      <c r="AM42" s="397"/>
      <c r="AN42" s="397"/>
      <c r="AO42" s="371"/>
      <c r="AP42" s="372"/>
    </row>
    <row r="43" spans="1:42" ht="12.75">
      <c r="A43" s="464" t="s">
        <v>68</v>
      </c>
      <c r="B43" s="222" t="s">
        <v>163</v>
      </c>
      <c r="C43" s="223">
        <v>20500</v>
      </c>
      <c r="D43" s="223">
        <v>19000</v>
      </c>
      <c r="E43" s="224">
        <f t="shared" si="7"/>
        <v>0.07894736842105265</v>
      </c>
      <c r="F43" s="223">
        <v>21500</v>
      </c>
      <c r="G43" s="223">
        <v>19000</v>
      </c>
      <c r="H43" s="224">
        <f t="shared" si="8"/>
        <v>0.13157894736842102</v>
      </c>
      <c r="I43" s="223">
        <v>20500</v>
      </c>
      <c r="J43" s="223">
        <v>19000</v>
      </c>
      <c r="K43" s="224">
        <f t="shared" si="9"/>
        <v>0.07894736842105265</v>
      </c>
      <c r="L43" s="225">
        <v>20500</v>
      </c>
      <c r="M43" s="225">
        <v>20500</v>
      </c>
      <c r="N43" s="224">
        <f t="shared" si="10"/>
        <v>0</v>
      </c>
      <c r="O43" s="225">
        <v>21000</v>
      </c>
      <c r="P43" s="225">
        <v>22000</v>
      </c>
      <c r="Q43" s="224">
        <f t="shared" si="11"/>
        <v>-0.045454545454545414</v>
      </c>
      <c r="R43" s="225">
        <v>21000</v>
      </c>
      <c r="S43" s="225">
        <v>23000</v>
      </c>
      <c r="T43" s="224">
        <f t="shared" si="12"/>
        <v>-0.08695652173913049</v>
      </c>
      <c r="U43" s="225">
        <v>21000</v>
      </c>
      <c r="V43" s="225">
        <v>23000</v>
      </c>
      <c r="W43" s="224">
        <f t="shared" si="13"/>
        <v>-0.08695652173913049</v>
      </c>
      <c r="X43" s="225">
        <v>19500</v>
      </c>
      <c r="Y43" s="225">
        <v>22500</v>
      </c>
      <c r="Z43" s="224">
        <f t="shared" si="14"/>
        <v>-0.1333333333333333</v>
      </c>
      <c r="AA43" s="225">
        <v>17500</v>
      </c>
      <c r="AB43" s="225">
        <v>20000</v>
      </c>
      <c r="AC43" s="224">
        <f t="shared" si="15"/>
        <v>-0.125</v>
      </c>
      <c r="AD43" s="225">
        <v>17500</v>
      </c>
      <c r="AE43" s="225">
        <v>20000</v>
      </c>
      <c r="AF43" s="224">
        <f t="shared" si="16"/>
        <v>-0.125</v>
      </c>
      <c r="AG43" s="225">
        <v>17500</v>
      </c>
      <c r="AH43" s="225">
        <v>20500</v>
      </c>
      <c r="AI43" s="224">
        <f t="shared" si="17"/>
        <v>-0.14634146341463417</v>
      </c>
      <c r="AJ43" s="225"/>
      <c r="AK43" s="225">
        <v>20500</v>
      </c>
      <c r="AL43" s="224"/>
      <c r="AM43" s="397"/>
      <c r="AN43" s="397"/>
      <c r="AO43" s="371"/>
      <c r="AP43" s="372"/>
    </row>
    <row r="44" spans="1:42" ht="12.75">
      <c r="A44" s="465"/>
      <c r="B44" s="226" t="s">
        <v>162</v>
      </c>
      <c r="C44" s="227">
        <v>21500</v>
      </c>
      <c r="D44" s="227">
        <v>21000</v>
      </c>
      <c r="E44" s="228">
        <f t="shared" si="7"/>
        <v>0.023809523809523725</v>
      </c>
      <c r="F44" s="227">
        <v>22500</v>
      </c>
      <c r="G44" s="227">
        <v>21000</v>
      </c>
      <c r="H44" s="228">
        <f t="shared" si="8"/>
        <v>0.0714285714285714</v>
      </c>
      <c r="I44" s="227">
        <v>22500</v>
      </c>
      <c r="J44" s="227">
        <v>21000</v>
      </c>
      <c r="K44" s="228">
        <f t="shared" si="9"/>
        <v>0.0714285714285714</v>
      </c>
      <c r="L44" s="229">
        <v>22000</v>
      </c>
      <c r="M44" s="229">
        <v>22500</v>
      </c>
      <c r="N44" s="228">
        <f t="shared" si="10"/>
        <v>-0.022222222222222254</v>
      </c>
      <c r="O44" s="229">
        <v>22500</v>
      </c>
      <c r="P44" s="229">
        <v>23500</v>
      </c>
      <c r="Q44" s="228">
        <f t="shared" si="11"/>
        <v>-0.04255319148936165</v>
      </c>
      <c r="R44" s="229">
        <v>22500</v>
      </c>
      <c r="S44" s="229">
        <v>24000</v>
      </c>
      <c r="T44" s="228">
        <f t="shared" si="12"/>
        <v>-0.0625</v>
      </c>
      <c r="U44" s="229">
        <v>22250</v>
      </c>
      <c r="V44" s="229">
        <v>24000</v>
      </c>
      <c r="W44" s="228">
        <f t="shared" si="13"/>
        <v>-0.07291666666666663</v>
      </c>
      <c r="X44" s="229">
        <v>21500</v>
      </c>
      <c r="Y44" s="229">
        <v>23500</v>
      </c>
      <c r="Z44" s="228">
        <f t="shared" si="14"/>
        <v>-0.08510638297872342</v>
      </c>
      <c r="AA44" s="229">
        <v>19000</v>
      </c>
      <c r="AB44" s="229">
        <v>21000</v>
      </c>
      <c r="AC44" s="228">
        <f t="shared" si="15"/>
        <v>-0.09523809523809523</v>
      </c>
      <c r="AD44" s="229">
        <v>19000</v>
      </c>
      <c r="AE44" s="229">
        <v>21000</v>
      </c>
      <c r="AF44" s="228">
        <f t="shared" si="16"/>
        <v>-0.09523809523809523</v>
      </c>
      <c r="AG44" s="229">
        <v>17500</v>
      </c>
      <c r="AH44" s="229">
        <v>21000</v>
      </c>
      <c r="AI44" s="228">
        <f t="shared" si="17"/>
        <v>-0.16666666666666663</v>
      </c>
      <c r="AJ44" s="229"/>
      <c r="AK44" s="229">
        <v>21000</v>
      </c>
      <c r="AL44" s="228"/>
      <c r="AM44" s="397"/>
      <c r="AN44" s="397"/>
      <c r="AO44" s="371"/>
      <c r="AP44" s="372"/>
    </row>
    <row r="45" spans="1:42" ht="12.75">
      <c r="A45" s="464" t="s">
        <v>69</v>
      </c>
      <c r="B45" s="222" t="s">
        <v>163</v>
      </c>
      <c r="C45" s="223">
        <v>20000</v>
      </c>
      <c r="D45" s="223">
        <v>19000</v>
      </c>
      <c r="E45" s="224">
        <f t="shared" si="7"/>
        <v>0.05263157894736836</v>
      </c>
      <c r="F45" s="223">
        <v>20000</v>
      </c>
      <c r="G45" s="223">
        <v>19000</v>
      </c>
      <c r="H45" s="224">
        <f t="shared" si="8"/>
        <v>0.05263157894736836</v>
      </c>
      <c r="I45" s="223">
        <v>19000</v>
      </c>
      <c r="J45" s="223">
        <v>19000</v>
      </c>
      <c r="K45" s="224">
        <f t="shared" si="9"/>
        <v>0</v>
      </c>
      <c r="L45" s="225">
        <v>19000</v>
      </c>
      <c r="M45" s="225">
        <v>20500</v>
      </c>
      <c r="N45" s="224">
        <f t="shared" si="10"/>
        <v>-0.07317073170731703</v>
      </c>
      <c r="O45" s="225">
        <v>19000</v>
      </c>
      <c r="P45" s="225">
        <v>22000</v>
      </c>
      <c r="Q45" s="224">
        <f t="shared" si="11"/>
        <v>-0.13636363636363635</v>
      </c>
      <c r="R45" s="225">
        <v>19000</v>
      </c>
      <c r="S45" s="225">
        <v>23000</v>
      </c>
      <c r="T45" s="224">
        <f t="shared" si="12"/>
        <v>-0.17391304347826086</v>
      </c>
      <c r="U45" s="225">
        <v>19000</v>
      </c>
      <c r="V45" s="225">
        <v>23000</v>
      </c>
      <c r="W45" s="224">
        <f t="shared" si="13"/>
        <v>-0.17391304347826086</v>
      </c>
      <c r="X45" s="225">
        <v>19000</v>
      </c>
      <c r="Y45" s="225">
        <v>23000</v>
      </c>
      <c r="Z45" s="224">
        <f t="shared" si="14"/>
        <v>-0.17391304347826086</v>
      </c>
      <c r="AA45" s="225">
        <v>17500</v>
      </c>
      <c r="AB45" s="225">
        <v>20000</v>
      </c>
      <c r="AC45" s="224">
        <f t="shared" si="15"/>
        <v>-0.125</v>
      </c>
      <c r="AD45" s="225">
        <v>16500</v>
      </c>
      <c r="AE45" s="225">
        <v>20000</v>
      </c>
      <c r="AF45" s="224">
        <f t="shared" si="16"/>
        <v>-0.17500000000000004</v>
      </c>
      <c r="AG45" s="225">
        <v>16500</v>
      </c>
      <c r="AH45" s="225">
        <v>20000</v>
      </c>
      <c r="AI45" s="224">
        <f t="shared" si="17"/>
        <v>-0.17500000000000004</v>
      </c>
      <c r="AJ45" s="225"/>
      <c r="AK45" s="225">
        <v>20000</v>
      </c>
      <c r="AL45" s="224"/>
      <c r="AM45" s="397"/>
      <c r="AN45" s="397"/>
      <c r="AO45" s="371"/>
      <c r="AP45" s="372"/>
    </row>
    <row r="46" spans="1:42" ht="12.75">
      <c r="A46" s="465"/>
      <c r="B46" s="226" t="s">
        <v>162</v>
      </c>
      <c r="C46" s="227">
        <v>21000</v>
      </c>
      <c r="D46" s="227">
        <v>21000</v>
      </c>
      <c r="E46" s="228">
        <f t="shared" si="7"/>
        <v>0</v>
      </c>
      <c r="F46" s="227">
        <v>21000</v>
      </c>
      <c r="G46" s="227">
        <v>21000</v>
      </c>
      <c r="H46" s="228">
        <f t="shared" si="8"/>
        <v>0</v>
      </c>
      <c r="I46" s="227">
        <v>21000</v>
      </c>
      <c r="J46" s="227">
        <v>21000</v>
      </c>
      <c r="K46" s="228">
        <f t="shared" si="9"/>
        <v>0</v>
      </c>
      <c r="L46" s="229">
        <v>21000</v>
      </c>
      <c r="M46" s="229">
        <v>21000</v>
      </c>
      <c r="N46" s="228">
        <f t="shared" si="10"/>
        <v>0</v>
      </c>
      <c r="O46" s="229">
        <v>21000</v>
      </c>
      <c r="P46" s="229">
        <v>22500</v>
      </c>
      <c r="Q46" s="228">
        <f t="shared" si="11"/>
        <v>-0.06666666666666665</v>
      </c>
      <c r="R46" s="229">
        <v>21000</v>
      </c>
      <c r="S46" s="229">
        <v>23000</v>
      </c>
      <c r="T46" s="228">
        <f t="shared" si="12"/>
        <v>-0.08695652173913049</v>
      </c>
      <c r="U46" s="229">
        <v>21000</v>
      </c>
      <c r="V46" s="229">
        <v>23000</v>
      </c>
      <c r="W46" s="228">
        <f t="shared" si="13"/>
        <v>-0.08695652173913049</v>
      </c>
      <c r="X46" s="229">
        <v>21000</v>
      </c>
      <c r="Y46" s="229">
        <v>23000</v>
      </c>
      <c r="Z46" s="228">
        <f t="shared" si="14"/>
        <v>-0.08695652173913049</v>
      </c>
      <c r="AA46" s="229">
        <v>18000</v>
      </c>
      <c r="AB46" s="229">
        <v>21500</v>
      </c>
      <c r="AC46" s="228">
        <f t="shared" si="15"/>
        <v>-0.16279069767441856</v>
      </c>
      <c r="AD46" s="229">
        <v>18000</v>
      </c>
      <c r="AE46" s="229">
        <v>21500</v>
      </c>
      <c r="AF46" s="228">
        <f t="shared" si="16"/>
        <v>-0.16279069767441856</v>
      </c>
      <c r="AG46" s="229">
        <v>18000</v>
      </c>
      <c r="AH46" s="229">
        <v>21500</v>
      </c>
      <c r="AI46" s="228">
        <f t="shared" si="17"/>
        <v>-0.16279069767441856</v>
      </c>
      <c r="AJ46" s="229"/>
      <c r="AK46" s="229">
        <v>21500</v>
      </c>
      <c r="AL46" s="228"/>
      <c r="AM46" s="397"/>
      <c r="AN46" s="397"/>
      <c r="AO46" s="371"/>
      <c r="AP46" s="372"/>
    </row>
    <row r="47" spans="1:42" ht="12.75">
      <c r="A47" s="221" t="s">
        <v>70</v>
      </c>
      <c r="B47" s="222" t="s">
        <v>163</v>
      </c>
      <c r="C47" s="223">
        <v>14000</v>
      </c>
      <c r="D47" s="223">
        <v>14500</v>
      </c>
      <c r="E47" s="224">
        <f t="shared" si="7"/>
        <v>-0.03448275862068961</v>
      </c>
      <c r="F47" s="223">
        <v>14000</v>
      </c>
      <c r="G47" s="223">
        <v>14500</v>
      </c>
      <c r="H47" s="224">
        <f t="shared" si="8"/>
        <v>-0.03448275862068961</v>
      </c>
      <c r="I47" s="223">
        <v>14000</v>
      </c>
      <c r="J47" s="223">
        <v>14500</v>
      </c>
      <c r="K47" s="224">
        <f t="shared" si="9"/>
        <v>-0.03448275862068961</v>
      </c>
      <c r="L47" s="225">
        <v>13000</v>
      </c>
      <c r="M47" s="225">
        <v>15000</v>
      </c>
      <c r="N47" s="224">
        <f t="shared" si="10"/>
        <v>-0.1333333333333333</v>
      </c>
      <c r="O47" s="225">
        <v>13000</v>
      </c>
      <c r="P47" s="225">
        <v>16250</v>
      </c>
      <c r="Q47" s="224">
        <f t="shared" si="11"/>
        <v>-0.19999999999999996</v>
      </c>
      <c r="R47" s="225">
        <v>12000</v>
      </c>
      <c r="S47" s="225">
        <v>16500</v>
      </c>
      <c r="T47" s="224">
        <f t="shared" si="12"/>
        <v>-0.2727272727272727</v>
      </c>
      <c r="U47" s="225">
        <v>11000</v>
      </c>
      <c r="V47" s="225">
        <v>15000</v>
      </c>
      <c r="W47" s="224">
        <f t="shared" si="13"/>
        <v>-0.2666666666666667</v>
      </c>
      <c r="X47" s="225">
        <v>11000</v>
      </c>
      <c r="Y47" s="225">
        <v>14000</v>
      </c>
      <c r="Z47" s="224">
        <f t="shared" si="14"/>
        <v>-0.2142857142857143</v>
      </c>
      <c r="AA47" s="225">
        <v>11000</v>
      </c>
      <c r="AB47" s="225">
        <v>12000</v>
      </c>
      <c r="AC47" s="224">
        <f t="shared" si="15"/>
        <v>-0.08333333333333337</v>
      </c>
      <c r="AD47" s="225">
        <v>11000</v>
      </c>
      <c r="AE47" s="225">
        <v>12000</v>
      </c>
      <c r="AF47" s="224">
        <f t="shared" si="16"/>
        <v>-0.08333333333333337</v>
      </c>
      <c r="AG47" s="225">
        <v>11000</v>
      </c>
      <c r="AH47" s="225">
        <v>19000</v>
      </c>
      <c r="AI47" s="224">
        <f t="shared" si="17"/>
        <v>-0.42105263157894735</v>
      </c>
      <c r="AJ47" s="225"/>
      <c r="AK47" s="225">
        <v>15500</v>
      </c>
      <c r="AL47" s="224"/>
      <c r="AM47" s="397"/>
      <c r="AN47" s="397"/>
      <c r="AO47" s="371"/>
      <c r="AP47" s="372"/>
    </row>
    <row r="48" spans="1:42" ht="12.75">
      <c r="A48" s="221" t="s">
        <v>54</v>
      </c>
      <c r="B48" s="232" t="s">
        <v>163</v>
      </c>
      <c r="C48" s="233">
        <v>10000</v>
      </c>
      <c r="D48" s="233">
        <v>13500</v>
      </c>
      <c r="E48" s="234">
        <f t="shared" si="7"/>
        <v>-0.2592592592592593</v>
      </c>
      <c r="F48" s="233">
        <v>11500</v>
      </c>
      <c r="G48" s="233">
        <v>13500</v>
      </c>
      <c r="H48" s="234">
        <f t="shared" si="8"/>
        <v>-0.14814814814814814</v>
      </c>
      <c r="I48" s="233">
        <v>11000</v>
      </c>
      <c r="J48" s="233">
        <v>13500</v>
      </c>
      <c r="K48" s="234">
        <f t="shared" si="9"/>
        <v>-0.18518518518518523</v>
      </c>
      <c r="L48" s="235">
        <v>11000</v>
      </c>
      <c r="M48" s="235">
        <v>14250</v>
      </c>
      <c r="N48" s="234">
        <f t="shared" si="10"/>
        <v>-0.22807017543859653</v>
      </c>
      <c r="O48" s="235">
        <v>10000</v>
      </c>
      <c r="P48" s="235">
        <v>13000</v>
      </c>
      <c r="Q48" s="234">
        <f t="shared" si="11"/>
        <v>-0.23076923076923073</v>
      </c>
      <c r="R48" s="235">
        <v>9000</v>
      </c>
      <c r="S48" s="235">
        <v>12500</v>
      </c>
      <c r="T48" s="234">
        <f t="shared" si="12"/>
        <v>-0.28</v>
      </c>
      <c r="U48" s="235">
        <v>8000</v>
      </c>
      <c r="V48" s="235">
        <v>11000</v>
      </c>
      <c r="W48" s="234">
        <f t="shared" si="13"/>
        <v>-0.2727272727272727</v>
      </c>
      <c r="X48" s="235">
        <v>8000</v>
      </c>
      <c r="Y48" s="235">
        <v>10000</v>
      </c>
      <c r="Z48" s="234">
        <f t="shared" si="14"/>
        <v>-0.19999999999999996</v>
      </c>
      <c r="AA48" s="235">
        <v>8500</v>
      </c>
      <c r="AB48" s="235">
        <v>9500</v>
      </c>
      <c r="AC48" s="234">
        <f t="shared" si="15"/>
        <v>-0.10526315789473684</v>
      </c>
      <c r="AD48" s="235">
        <v>8500</v>
      </c>
      <c r="AE48" s="235">
        <v>9500</v>
      </c>
      <c r="AF48" s="234">
        <f t="shared" si="16"/>
        <v>-0.10526315789473684</v>
      </c>
      <c r="AG48" s="235">
        <v>8500</v>
      </c>
      <c r="AH48" s="235">
        <v>9500</v>
      </c>
      <c r="AI48" s="234">
        <f t="shared" si="17"/>
        <v>-0.10526315789473684</v>
      </c>
      <c r="AJ48" s="235"/>
      <c r="AK48" s="235">
        <v>10000</v>
      </c>
      <c r="AL48" s="234"/>
      <c r="AM48" s="397"/>
      <c r="AN48" s="397"/>
      <c r="AO48" s="371"/>
      <c r="AP48" s="372"/>
    </row>
    <row r="49" spans="1:42" ht="12.75">
      <c r="A49" s="236" t="s">
        <v>165</v>
      </c>
      <c r="B49" s="237"/>
      <c r="C49" s="238"/>
      <c r="D49" s="238"/>
      <c r="E49" s="240"/>
      <c r="F49" s="239"/>
      <c r="G49" s="239"/>
      <c r="H49" s="240"/>
      <c r="I49" s="239"/>
      <c r="J49" s="239"/>
      <c r="K49" s="240"/>
      <c r="L49" s="239"/>
      <c r="M49" s="239"/>
      <c r="N49" s="240"/>
      <c r="O49" s="239"/>
      <c r="P49" s="239"/>
      <c r="Q49" s="240"/>
      <c r="R49" s="239"/>
      <c r="S49" s="239"/>
      <c r="T49" s="240"/>
      <c r="U49" s="239"/>
      <c r="V49" s="241"/>
      <c r="W49" s="240"/>
      <c r="X49" s="241"/>
      <c r="Y49" s="241"/>
      <c r="Z49" s="240"/>
      <c r="AA49" s="241"/>
      <c r="AB49" s="241"/>
      <c r="AC49" s="240"/>
      <c r="AD49" s="242"/>
      <c r="AE49" s="242"/>
      <c r="AF49" s="240"/>
      <c r="AG49" s="242"/>
      <c r="AH49" s="242"/>
      <c r="AI49" s="240"/>
      <c r="AJ49" s="242"/>
      <c r="AK49" s="242"/>
      <c r="AL49" s="240"/>
      <c r="AN49" s="397"/>
      <c r="AO49" s="346"/>
      <c r="AP49" s="372"/>
    </row>
    <row r="50" spans="1:42" ht="12.75">
      <c r="A50" s="464" t="s">
        <v>71</v>
      </c>
      <c r="B50" s="222" t="s">
        <v>163</v>
      </c>
      <c r="C50" s="223">
        <v>19000</v>
      </c>
      <c r="D50" s="223">
        <v>17000</v>
      </c>
      <c r="E50" s="224">
        <f aca="true" t="shared" si="18" ref="E50:E57">C50/D50-1</f>
        <v>0.11764705882352944</v>
      </c>
      <c r="F50" s="223">
        <v>19500</v>
      </c>
      <c r="G50" s="223">
        <v>17000</v>
      </c>
      <c r="H50" s="224">
        <f aca="true" t="shared" si="19" ref="H50:H57">F50/G50-1</f>
        <v>0.1470588235294117</v>
      </c>
      <c r="I50" s="223">
        <v>18000</v>
      </c>
      <c r="J50" s="223">
        <v>17000</v>
      </c>
      <c r="K50" s="224">
        <f aca="true" t="shared" si="20" ref="K50:K57">I50/J50-1</f>
        <v>0.05882352941176472</v>
      </c>
      <c r="L50" s="225">
        <v>19000</v>
      </c>
      <c r="M50" s="225">
        <v>20000</v>
      </c>
      <c r="N50" s="224">
        <f aca="true" t="shared" si="21" ref="N50:N57">L50/M50-1</f>
        <v>-0.050000000000000044</v>
      </c>
      <c r="O50" s="225">
        <v>18000</v>
      </c>
      <c r="P50" s="225">
        <v>22000</v>
      </c>
      <c r="Q50" s="224">
        <f aca="true" t="shared" si="22" ref="Q50:Q57">O50/P50-1</f>
        <v>-0.18181818181818177</v>
      </c>
      <c r="R50" s="225">
        <v>18000</v>
      </c>
      <c r="S50" s="225">
        <v>23000</v>
      </c>
      <c r="T50" s="224">
        <f aca="true" t="shared" si="23" ref="T50:T57">R50/S50-1</f>
        <v>-0.21739130434782605</v>
      </c>
      <c r="U50" s="225">
        <v>19000</v>
      </c>
      <c r="V50" s="225">
        <v>23000</v>
      </c>
      <c r="W50" s="224">
        <f aca="true" t="shared" si="24" ref="W50:W57">U50/V50-1</f>
        <v>-0.17391304347826086</v>
      </c>
      <c r="X50" s="225">
        <v>19000</v>
      </c>
      <c r="Y50" s="225">
        <v>21000</v>
      </c>
      <c r="Z50" s="224">
        <f aca="true" t="shared" si="25" ref="Z50:Z57">X50/Y50-1</f>
        <v>-0.09523809523809523</v>
      </c>
      <c r="AA50" s="225">
        <v>16000</v>
      </c>
      <c r="AB50" s="225">
        <v>19000</v>
      </c>
      <c r="AC50" s="224">
        <f aca="true" t="shared" si="26" ref="AC50:AC57">AA50/AB50-1</f>
        <v>-0.1578947368421053</v>
      </c>
      <c r="AD50" s="225">
        <v>16000</v>
      </c>
      <c r="AE50" s="225">
        <v>18000</v>
      </c>
      <c r="AF50" s="224">
        <f aca="true" t="shared" si="27" ref="AF50:AF57">AD50/AE50-1</f>
        <v>-0.11111111111111116</v>
      </c>
      <c r="AG50" s="225">
        <v>14000</v>
      </c>
      <c r="AH50" s="225">
        <v>19000</v>
      </c>
      <c r="AI50" s="224">
        <f aca="true" t="shared" si="28" ref="AI50:AI57">AG50/AH50-1</f>
        <v>-0.26315789473684215</v>
      </c>
      <c r="AJ50" s="225"/>
      <c r="AK50" s="225">
        <v>19000</v>
      </c>
      <c r="AL50" s="224"/>
      <c r="AM50" s="397"/>
      <c r="AN50" s="397"/>
      <c r="AO50" s="371"/>
      <c r="AP50" s="372"/>
    </row>
    <row r="51" spans="1:42" ht="12.75">
      <c r="A51" s="465"/>
      <c r="B51" s="226" t="s">
        <v>162</v>
      </c>
      <c r="C51" s="227">
        <v>21000</v>
      </c>
      <c r="D51" s="227">
        <v>19000</v>
      </c>
      <c r="E51" s="228">
        <f t="shared" si="18"/>
        <v>0.10526315789473695</v>
      </c>
      <c r="F51" s="227">
        <v>22000</v>
      </c>
      <c r="G51" s="227">
        <v>19000</v>
      </c>
      <c r="H51" s="228">
        <f t="shared" si="19"/>
        <v>0.1578947368421053</v>
      </c>
      <c r="I51" s="227">
        <v>22000</v>
      </c>
      <c r="J51" s="227">
        <v>20000</v>
      </c>
      <c r="K51" s="228">
        <f t="shared" si="20"/>
        <v>0.10000000000000009</v>
      </c>
      <c r="L51" s="229">
        <v>20000</v>
      </c>
      <c r="M51" s="229">
        <v>22000</v>
      </c>
      <c r="N51" s="228">
        <f t="shared" si="21"/>
        <v>-0.09090909090909094</v>
      </c>
      <c r="O51" s="229">
        <v>20000</v>
      </c>
      <c r="P51" s="229">
        <v>22500</v>
      </c>
      <c r="Q51" s="228">
        <f t="shared" si="22"/>
        <v>-0.11111111111111116</v>
      </c>
      <c r="R51" s="229">
        <v>20000</v>
      </c>
      <c r="S51" s="229">
        <v>24000</v>
      </c>
      <c r="T51" s="228">
        <f t="shared" si="23"/>
        <v>-0.16666666666666663</v>
      </c>
      <c r="U51" s="229">
        <v>20000</v>
      </c>
      <c r="V51" s="229">
        <v>24000</v>
      </c>
      <c r="W51" s="228">
        <f t="shared" si="24"/>
        <v>-0.16666666666666663</v>
      </c>
      <c r="X51" s="229">
        <v>20000</v>
      </c>
      <c r="Y51" s="229">
        <v>23500</v>
      </c>
      <c r="Z51" s="228">
        <f t="shared" si="25"/>
        <v>-0.14893617021276595</v>
      </c>
      <c r="AA51" s="229">
        <v>19000</v>
      </c>
      <c r="AB51" s="229">
        <v>22000</v>
      </c>
      <c r="AC51" s="228">
        <f t="shared" si="26"/>
        <v>-0.13636363636363635</v>
      </c>
      <c r="AD51" s="229">
        <v>18000</v>
      </c>
      <c r="AE51" s="229">
        <v>21000</v>
      </c>
      <c r="AF51" s="228">
        <f t="shared" si="27"/>
        <v>-0.1428571428571429</v>
      </c>
      <c r="AG51" s="229">
        <v>15000</v>
      </c>
      <c r="AH51" s="229">
        <v>21500</v>
      </c>
      <c r="AI51" s="228">
        <f t="shared" si="28"/>
        <v>-0.3023255813953488</v>
      </c>
      <c r="AJ51" s="229"/>
      <c r="AK51" s="229">
        <v>21500</v>
      </c>
      <c r="AL51" s="228"/>
      <c r="AM51" s="397"/>
      <c r="AN51" s="397"/>
      <c r="AO51" s="371"/>
      <c r="AP51" s="372"/>
    </row>
    <row r="52" spans="1:42" ht="12.75">
      <c r="A52" s="464" t="s">
        <v>72</v>
      </c>
      <c r="B52" s="222" t="s">
        <v>163</v>
      </c>
      <c r="C52" s="223">
        <v>22000</v>
      </c>
      <c r="D52" s="223">
        <v>21000</v>
      </c>
      <c r="E52" s="224">
        <f t="shared" si="18"/>
        <v>0.04761904761904767</v>
      </c>
      <c r="F52" s="223">
        <v>22000</v>
      </c>
      <c r="G52" s="223">
        <v>21000</v>
      </c>
      <c r="H52" s="224">
        <f t="shared" si="19"/>
        <v>0.04761904761904767</v>
      </c>
      <c r="I52" s="223">
        <v>19500</v>
      </c>
      <c r="J52" s="223">
        <v>22500</v>
      </c>
      <c r="K52" s="224">
        <f t="shared" si="20"/>
        <v>-0.1333333333333333</v>
      </c>
      <c r="L52" s="225">
        <v>22000</v>
      </c>
      <c r="M52" s="225">
        <v>23500</v>
      </c>
      <c r="N52" s="224">
        <f t="shared" si="21"/>
        <v>-0.06382978723404253</v>
      </c>
      <c r="O52" s="225">
        <v>21000</v>
      </c>
      <c r="P52" s="225">
        <v>24500</v>
      </c>
      <c r="Q52" s="224">
        <f t="shared" si="22"/>
        <v>-0.1428571428571429</v>
      </c>
      <c r="R52" s="225">
        <v>21000</v>
      </c>
      <c r="S52" s="225">
        <v>25000</v>
      </c>
      <c r="T52" s="224">
        <f t="shared" si="23"/>
        <v>-0.16000000000000003</v>
      </c>
      <c r="U52" s="225">
        <v>21000</v>
      </c>
      <c r="V52" s="225">
        <v>26000</v>
      </c>
      <c r="W52" s="224">
        <f t="shared" si="24"/>
        <v>-0.1923076923076923</v>
      </c>
      <c r="X52" s="225">
        <v>21000</v>
      </c>
      <c r="Y52" s="225">
        <v>25000</v>
      </c>
      <c r="Z52" s="224">
        <f t="shared" si="25"/>
        <v>-0.16000000000000003</v>
      </c>
      <c r="AA52" s="225">
        <v>19000</v>
      </c>
      <c r="AB52" s="225">
        <v>23500</v>
      </c>
      <c r="AC52" s="224">
        <f t="shared" si="26"/>
        <v>-0.19148936170212771</v>
      </c>
      <c r="AD52" s="225">
        <v>19000</v>
      </c>
      <c r="AE52" s="225">
        <v>23500</v>
      </c>
      <c r="AF52" s="224">
        <f t="shared" si="27"/>
        <v>-0.19148936170212771</v>
      </c>
      <c r="AG52" s="225">
        <v>17000</v>
      </c>
      <c r="AH52" s="225">
        <v>21500</v>
      </c>
      <c r="AI52" s="224">
        <f t="shared" si="28"/>
        <v>-0.2093023255813954</v>
      </c>
      <c r="AJ52" s="225"/>
      <c r="AK52" s="225">
        <v>21500</v>
      </c>
      <c r="AL52" s="224"/>
      <c r="AM52" s="397"/>
      <c r="AN52" s="397"/>
      <c r="AO52" s="371"/>
      <c r="AP52" s="372"/>
    </row>
    <row r="53" spans="1:42" ht="12.75">
      <c r="A53" s="465"/>
      <c r="B53" s="226" t="s">
        <v>162</v>
      </c>
      <c r="C53" s="227">
        <v>22000</v>
      </c>
      <c r="D53" s="227">
        <v>21000</v>
      </c>
      <c r="E53" s="228">
        <f t="shared" si="18"/>
        <v>0.04761904761904767</v>
      </c>
      <c r="F53" s="227">
        <v>22000</v>
      </c>
      <c r="G53" s="227">
        <v>21000</v>
      </c>
      <c r="H53" s="228">
        <f t="shared" si="19"/>
        <v>0.04761904761904767</v>
      </c>
      <c r="I53" s="227">
        <v>22000</v>
      </c>
      <c r="J53" s="227">
        <v>22500</v>
      </c>
      <c r="K53" s="228">
        <f t="shared" si="20"/>
        <v>-0.022222222222222254</v>
      </c>
      <c r="L53" s="229">
        <v>22000</v>
      </c>
      <c r="M53" s="229">
        <v>26000</v>
      </c>
      <c r="N53" s="228">
        <f t="shared" si="21"/>
        <v>-0.15384615384615385</v>
      </c>
      <c r="O53" s="229">
        <v>23000</v>
      </c>
      <c r="P53" s="229">
        <v>25500</v>
      </c>
      <c r="Q53" s="228">
        <f t="shared" si="22"/>
        <v>-0.0980392156862745</v>
      </c>
      <c r="R53" s="229">
        <v>23000</v>
      </c>
      <c r="S53" s="229">
        <v>26000</v>
      </c>
      <c r="T53" s="228">
        <f t="shared" si="23"/>
        <v>-0.11538461538461542</v>
      </c>
      <c r="U53" s="229">
        <v>23000</v>
      </c>
      <c r="V53" s="229">
        <v>27000</v>
      </c>
      <c r="W53" s="228">
        <f t="shared" si="24"/>
        <v>-0.14814814814814814</v>
      </c>
      <c r="X53" s="229">
        <v>23000</v>
      </c>
      <c r="Y53" s="229">
        <v>25000</v>
      </c>
      <c r="Z53" s="228">
        <f t="shared" si="25"/>
        <v>-0.07999999999999996</v>
      </c>
      <c r="AA53" s="229">
        <v>20000</v>
      </c>
      <c r="AB53" s="229">
        <v>24500</v>
      </c>
      <c r="AC53" s="228">
        <f t="shared" si="26"/>
        <v>-0.18367346938775508</v>
      </c>
      <c r="AD53" s="229">
        <v>19000</v>
      </c>
      <c r="AE53" s="229">
        <v>24500</v>
      </c>
      <c r="AF53" s="228">
        <f t="shared" si="27"/>
        <v>-0.22448979591836737</v>
      </c>
      <c r="AG53" s="229">
        <v>17500</v>
      </c>
      <c r="AH53" s="229">
        <v>24500</v>
      </c>
      <c r="AI53" s="228">
        <f t="shared" si="28"/>
        <v>-0.2857142857142857</v>
      </c>
      <c r="AJ53" s="229"/>
      <c r="AK53" s="229">
        <v>24500</v>
      </c>
      <c r="AL53" s="228"/>
      <c r="AM53" s="397"/>
      <c r="AN53" s="397"/>
      <c r="AO53" s="371"/>
      <c r="AP53" s="372"/>
    </row>
    <row r="54" spans="1:42" ht="12.75">
      <c r="A54" s="464" t="s">
        <v>55</v>
      </c>
      <c r="B54" s="222" t="s">
        <v>163</v>
      </c>
      <c r="C54" s="223">
        <v>12000</v>
      </c>
      <c r="D54" s="223">
        <v>15500</v>
      </c>
      <c r="E54" s="224">
        <f t="shared" si="18"/>
        <v>-0.22580645161290325</v>
      </c>
      <c r="F54" s="223">
        <v>12500</v>
      </c>
      <c r="G54" s="223">
        <v>15500</v>
      </c>
      <c r="H54" s="224">
        <f t="shared" si="19"/>
        <v>-0.19354838709677424</v>
      </c>
      <c r="I54" s="223">
        <v>12500</v>
      </c>
      <c r="J54" s="223">
        <v>15500</v>
      </c>
      <c r="K54" s="224">
        <f t="shared" si="20"/>
        <v>-0.19354838709677424</v>
      </c>
      <c r="L54" s="225">
        <v>12500</v>
      </c>
      <c r="M54" s="225">
        <v>16750</v>
      </c>
      <c r="N54" s="224">
        <f t="shared" si="21"/>
        <v>-0.25373134328358204</v>
      </c>
      <c r="O54" s="225">
        <v>12500</v>
      </c>
      <c r="P54" s="225">
        <v>16750</v>
      </c>
      <c r="Q54" s="224">
        <f t="shared" si="22"/>
        <v>-0.25373134328358204</v>
      </c>
      <c r="R54" s="225">
        <v>12000</v>
      </c>
      <c r="S54" s="225">
        <v>17000</v>
      </c>
      <c r="T54" s="224">
        <f t="shared" si="23"/>
        <v>-0.2941176470588235</v>
      </c>
      <c r="U54" s="225">
        <v>12000</v>
      </c>
      <c r="V54" s="225">
        <v>16000</v>
      </c>
      <c r="W54" s="224">
        <f t="shared" si="24"/>
        <v>-0.25</v>
      </c>
      <c r="X54" s="348" t="s">
        <v>318</v>
      </c>
      <c r="Y54" s="225">
        <v>13500</v>
      </c>
      <c r="Z54" s="347" t="s">
        <v>319</v>
      </c>
      <c r="AA54" s="225">
        <v>12500</v>
      </c>
      <c r="AB54" s="225">
        <v>12000</v>
      </c>
      <c r="AC54" s="228">
        <f t="shared" si="26"/>
        <v>0.04166666666666674</v>
      </c>
      <c r="AD54" s="225">
        <v>12500</v>
      </c>
      <c r="AE54" s="225">
        <v>12000</v>
      </c>
      <c r="AF54" s="224">
        <f t="shared" si="27"/>
        <v>0.04166666666666674</v>
      </c>
      <c r="AG54" s="225">
        <v>11500</v>
      </c>
      <c r="AH54" s="225">
        <v>12000</v>
      </c>
      <c r="AI54" s="224">
        <f t="shared" si="28"/>
        <v>-0.04166666666666663</v>
      </c>
      <c r="AJ54" s="225"/>
      <c r="AK54" s="225">
        <v>12000</v>
      </c>
      <c r="AL54" s="224"/>
      <c r="AM54" s="397"/>
      <c r="AN54" s="397"/>
      <c r="AO54" s="371"/>
      <c r="AP54" s="372"/>
    </row>
    <row r="55" spans="1:42" ht="12.75">
      <c r="A55" s="465"/>
      <c r="B55" s="226" t="s">
        <v>162</v>
      </c>
      <c r="C55" s="227">
        <v>13500</v>
      </c>
      <c r="D55" s="227">
        <v>15500</v>
      </c>
      <c r="E55" s="228">
        <f t="shared" si="18"/>
        <v>-0.12903225806451613</v>
      </c>
      <c r="F55" s="227">
        <v>14000</v>
      </c>
      <c r="G55" s="227">
        <v>15500</v>
      </c>
      <c r="H55" s="228">
        <f t="shared" si="19"/>
        <v>-0.09677419354838712</v>
      </c>
      <c r="I55" s="227">
        <v>14000</v>
      </c>
      <c r="J55" s="227">
        <v>16000</v>
      </c>
      <c r="K55" s="228">
        <f t="shared" si="20"/>
        <v>-0.125</v>
      </c>
      <c r="L55" s="229">
        <v>14000</v>
      </c>
      <c r="M55" s="229">
        <v>17000</v>
      </c>
      <c r="N55" s="228">
        <f t="shared" si="21"/>
        <v>-0.17647058823529416</v>
      </c>
      <c r="O55" s="229">
        <v>14000</v>
      </c>
      <c r="P55" s="229">
        <v>17500</v>
      </c>
      <c r="Q55" s="228">
        <f t="shared" si="22"/>
        <v>-0.19999999999999996</v>
      </c>
      <c r="R55" s="229">
        <v>13500</v>
      </c>
      <c r="S55" s="229">
        <v>17500</v>
      </c>
      <c r="T55" s="228">
        <f t="shared" si="23"/>
        <v>-0.22857142857142854</v>
      </c>
      <c r="U55" s="229">
        <v>13500</v>
      </c>
      <c r="V55" s="229">
        <v>16500</v>
      </c>
      <c r="W55" s="228">
        <f t="shared" si="24"/>
        <v>-0.18181818181818177</v>
      </c>
      <c r="X55" s="229">
        <v>13500</v>
      </c>
      <c r="Y55" s="229">
        <v>15000</v>
      </c>
      <c r="Z55" s="228">
        <f t="shared" si="25"/>
        <v>-0.09999999999999998</v>
      </c>
      <c r="AA55" s="229">
        <v>13500</v>
      </c>
      <c r="AB55" s="229">
        <v>13500</v>
      </c>
      <c r="AC55" s="228">
        <f t="shared" si="26"/>
        <v>0</v>
      </c>
      <c r="AD55" s="229">
        <v>13500</v>
      </c>
      <c r="AE55" s="229">
        <v>13500</v>
      </c>
      <c r="AF55" s="228">
        <f t="shared" si="27"/>
        <v>0</v>
      </c>
      <c r="AG55" s="229">
        <v>13500</v>
      </c>
      <c r="AH55" s="229">
        <v>13500</v>
      </c>
      <c r="AI55" s="228">
        <f t="shared" si="28"/>
        <v>0</v>
      </c>
      <c r="AJ55" s="229"/>
      <c r="AK55" s="229">
        <v>13500</v>
      </c>
      <c r="AL55" s="228"/>
      <c r="AM55" s="397"/>
      <c r="AN55" s="397"/>
      <c r="AO55" s="371"/>
      <c r="AP55" s="372"/>
    </row>
    <row r="56" spans="1:42" ht="12.75">
      <c r="A56" s="221" t="s">
        <v>73</v>
      </c>
      <c r="B56" s="222" t="s">
        <v>163</v>
      </c>
      <c r="C56" s="223">
        <v>11000</v>
      </c>
      <c r="D56" s="223">
        <v>13250</v>
      </c>
      <c r="E56" s="224">
        <f t="shared" si="18"/>
        <v>-0.16981132075471694</v>
      </c>
      <c r="F56" s="223">
        <v>11000</v>
      </c>
      <c r="G56" s="223">
        <v>13250</v>
      </c>
      <c r="H56" s="224">
        <f t="shared" si="19"/>
        <v>-0.16981132075471694</v>
      </c>
      <c r="I56" s="223">
        <v>11000</v>
      </c>
      <c r="J56" s="223">
        <v>13000</v>
      </c>
      <c r="K56" s="224">
        <f t="shared" si="20"/>
        <v>-0.15384615384615385</v>
      </c>
      <c r="L56" s="225">
        <v>11000</v>
      </c>
      <c r="M56" s="225">
        <v>14500</v>
      </c>
      <c r="N56" s="224">
        <f t="shared" si="21"/>
        <v>-0.24137931034482762</v>
      </c>
      <c r="O56" s="225">
        <v>11000</v>
      </c>
      <c r="P56" s="225">
        <v>14500</v>
      </c>
      <c r="Q56" s="224">
        <f t="shared" si="22"/>
        <v>-0.24137931034482762</v>
      </c>
      <c r="R56" s="225">
        <v>11000</v>
      </c>
      <c r="S56" s="225">
        <v>15000</v>
      </c>
      <c r="T56" s="224">
        <f t="shared" si="23"/>
        <v>-0.2666666666666667</v>
      </c>
      <c r="U56" s="225">
        <v>11000</v>
      </c>
      <c r="V56" s="225">
        <v>14000</v>
      </c>
      <c r="W56" s="224">
        <f t="shared" si="24"/>
        <v>-0.2142857142857143</v>
      </c>
      <c r="X56" s="225">
        <v>11000</v>
      </c>
      <c r="Y56" s="225">
        <v>12000</v>
      </c>
      <c r="Z56" s="224">
        <f t="shared" si="25"/>
        <v>-0.08333333333333337</v>
      </c>
      <c r="AA56" s="225">
        <v>10500</v>
      </c>
      <c r="AB56" s="225">
        <v>11000</v>
      </c>
      <c r="AC56" s="224">
        <f t="shared" si="26"/>
        <v>-0.045454545454545414</v>
      </c>
      <c r="AD56" s="225">
        <v>9500</v>
      </c>
      <c r="AE56" s="225">
        <v>11000</v>
      </c>
      <c r="AF56" s="224">
        <f t="shared" si="27"/>
        <v>-0.13636363636363635</v>
      </c>
      <c r="AG56" s="225">
        <v>9000</v>
      </c>
      <c r="AH56" s="225">
        <v>11000</v>
      </c>
      <c r="AI56" s="224">
        <f t="shared" si="28"/>
        <v>-0.18181818181818177</v>
      </c>
      <c r="AJ56" s="225"/>
      <c r="AK56" s="225">
        <v>11000</v>
      </c>
      <c r="AL56" s="224"/>
      <c r="AM56" s="397"/>
      <c r="AN56" s="397"/>
      <c r="AO56" s="371"/>
      <c r="AP56" s="372"/>
    </row>
    <row r="57" spans="1:42" ht="12.75">
      <c r="A57" s="243" t="s">
        <v>66</v>
      </c>
      <c r="B57" s="232" t="s">
        <v>163</v>
      </c>
      <c r="C57" s="233">
        <v>11000</v>
      </c>
      <c r="D57" s="233">
        <v>13500</v>
      </c>
      <c r="E57" s="234">
        <f t="shared" si="18"/>
        <v>-0.18518518518518523</v>
      </c>
      <c r="F57" s="233">
        <v>11000</v>
      </c>
      <c r="G57" s="233">
        <v>13500</v>
      </c>
      <c r="H57" s="234">
        <f t="shared" si="19"/>
        <v>-0.18518518518518523</v>
      </c>
      <c r="I57" s="233">
        <v>11000</v>
      </c>
      <c r="J57" s="233">
        <v>13000</v>
      </c>
      <c r="K57" s="234">
        <f t="shared" si="20"/>
        <v>-0.15384615384615385</v>
      </c>
      <c r="L57" s="235">
        <v>11000</v>
      </c>
      <c r="M57" s="235">
        <v>14500</v>
      </c>
      <c r="N57" s="234">
        <f t="shared" si="21"/>
        <v>-0.24137931034482762</v>
      </c>
      <c r="O57" s="235">
        <v>11000</v>
      </c>
      <c r="P57" s="235">
        <v>14500</v>
      </c>
      <c r="Q57" s="234">
        <f t="shared" si="22"/>
        <v>-0.24137931034482762</v>
      </c>
      <c r="R57" s="235">
        <v>11000</v>
      </c>
      <c r="S57" s="235">
        <v>15000</v>
      </c>
      <c r="T57" s="234">
        <f t="shared" si="23"/>
        <v>-0.2666666666666667</v>
      </c>
      <c r="U57" s="235">
        <v>11000</v>
      </c>
      <c r="V57" s="235">
        <v>14000</v>
      </c>
      <c r="W57" s="234">
        <f t="shared" si="24"/>
        <v>-0.2142857142857143</v>
      </c>
      <c r="X57" s="235">
        <v>11000</v>
      </c>
      <c r="Y57" s="235">
        <v>12000</v>
      </c>
      <c r="Z57" s="234">
        <f t="shared" si="25"/>
        <v>-0.08333333333333337</v>
      </c>
      <c r="AA57" s="235">
        <v>10500</v>
      </c>
      <c r="AB57" s="235">
        <v>11000</v>
      </c>
      <c r="AC57" s="234">
        <f t="shared" si="26"/>
        <v>-0.045454545454545414</v>
      </c>
      <c r="AD57" s="235">
        <v>9500</v>
      </c>
      <c r="AE57" s="235">
        <v>11000</v>
      </c>
      <c r="AF57" s="234">
        <f t="shared" si="27"/>
        <v>-0.13636363636363635</v>
      </c>
      <c r="AG57" s="235">
        <v>9000</v>
      </c>
      <c r="AH57" s="235">
        <v>11000</v>
      </c>
      <c r="AI57" s="234">
        <f t="shared" si="28"/>
        <v>-0.18181818181818177</v>
      </c>
      <c r="AJ57" s="235"/>
      <c r="AK57" s="235">
        <v>11000</v>
      </c>
      <c r="AL57" s="234"/>
      <c r="AM57" s="397"/>
      <c r="AN57" s="397"/>
      <c r="AO57" s="371"/>
      <c r="AP57" s="372"/>
    </row>
    <row r="58" spans="1:42" ht="12.75">
      <c r="A58" s="451" t="s">
        <v>242</v>
      </c>
      <c r="B58" s="451"/>
      <c r="C58" s="451"/>
      <c r="D58" s="451"/>
      <c r="E58" s="451"/>
      <c r="F58" s="451"/>
      <c r="G58" s="451"/>
      <c r="H58" s="451"/>
      <c r="I58" s="451"/>
      <c r="J58" s="451"/>
      <c r="K58" s="451"/>
      <c r="L58" s="451"/>
      <c r="M58" s="451"/>
      <c r="N58" s="451"/>
      <c r="O58" s="451"/>
      <c r="Z58" s="141"/>
      <c r="AA58" s="79"/>
      <c r="AB58" s="79"/>
      <c r="AC58" s="79"/>
      <c r="AD58" s="79"/>
      <c r="AE58" s="79"/>
      <c r="AF58" s="19"/>
      <c r="AG58" s="19"/>
      <c r="AH58" s="19"/>
      <c r="AI58" s="19"/>
      <c r="AJ58" s="19"/>
      <c r="AK58" s="19"/>
      <c r="AL58" s="19"/>
      <c r="AM58" s="19"/>
      <c r="AN58" s="397"/>
      <c r="AP58" s="372"/>
    </row>
    <row r="59" spans="1:42" ht="12.75">
      <c r="A59" s="367" t="s">
        <v>323</v>
      </c>
      <c r="Z59" s="19"/>
      <c r="AA59" s="79"/>
      <c r="AB59" s="79"/>
      <c r="AC59" s="79"/>
      <c r="AD59" s="79"/>
      <c r="AE59" s="79"/>
      <c r="AF59" s="19"/>
      <c r="AG59" s="19"/>
      <c r="AH59" s="19"/>
      <c r="AI59" s="19"/>
      <c r="AJ59" s="19"/>
      <c r="AK59" s="19"/>
      <c r="AL59" s="19"/>
      <c r="AN59" s="397"/>
      <c r="AP59" s="372"/>
    </row>
    <row r="60" spans="26:42" ht="12.75">
      <c r="Z60" s="141"/>
      <c r="AA60" s="79"/>
      <c r="AB60" s="79"/>
      <c r="AC60" s="79"/>
      <c r="AD60" s="79"/>
      <c r="AE60" s="79"/>
      <c r="AF60" s="19"/>
      <c r="AG60" s="19"/>
      <c r="AH60" s="19"/>
      <c r="AI60" s="19"/>
      <c r="AJ60" s="19"/>
      <c r="AK60" s="19"/>
      <c r="AL60" s="19"/>
      <c r="AN60" s="397"/>
      <c r="AP60" s="372"/>
    </row>
    <row r="61" spans="26:42" ht="12.75">
      <c r="Z61" s="19"/>
      <c r="AA61" s="79"/>
      <c r="AB61" s="79"/>
      <c r="AC61" s="79"/>
      <c r="AD61" s="79"/>
      <c r="AE61" s="79"/>
      <c r="AF61" s="19"/>
      <c r="AG61" s="19"/>
      <c r="AH61" s="19"/>
      <c r="AI61" s="19"/>
      <c r="AJ61" s="19"/>
      <c r="AK61" s="19"/>
      <c r="AL61" s="19"/>
      <c r="AN61" s="397"/>
      <c r="AP61" s="372"/>
    </row>
    <row r="62" spans="26:42" ht="12.75">
      <c r="Z62" s="141"/>
      <c r="AA62" s="79"/>
      <c r="AB62" s="79"/>
      <c r="AC62" s="79"/>
      <c r="AD62" s="79"/>
      <c r="AE62" s="79"/>
      <c r="AF62" s="19"/>
      <c r="AG62" s="19"/>
      <c r="AH62" s="19"/>
      <c r="AI62" s="19"/>
      <c r="AJ62" s="19"/>
      <c r="AK62" s="19"/>
      <c r="AL62" s="19"/>
      <c r="AN62" s="397"/>
      <c r="AP62" s="372"/>
    </row>
    <row r="63" spans="26:42" ht="12.75">
      <c r="Z63" s="19"/>
      <c r="AA63" s="79"/>
      <c r="AB63" s="79"/>
      <c r="AC63" s="79"/>
      <c r="AD63" s="79"/>
      <c r="AE63" s="79"/>
      <c r="AF63" s="19"/>
      <c r="AG63" s="19"/>
      <c r="AH63" s="19"/>
      <c r="AI63" s="19"/>
      <c r="AJ63" s="19"/>
      <c r="AK63" s="19"/>
      <c r="AL63" s="19"/>
      <c r="AN63" s="397"/>
      <c r="AP63" s="372"/>
    </row>
    <row r="64" spans="26:42" ht="12.75">
      <c r="Z64" s="80"/>
      <c r="AA64" s="79"/>
      <c r="AB64" s="79"/>
      <c r="AC64" s="79"/>
      <c r="AD64" s="79"/>
      <c r="AE64" s="79"/>
      <c r="AF64" s="19"/>
      <c r="AG64" s="19"/>
      <c r="AH64" s="19"/>
      <c r="AI64" s="19"/>
      <c r="AJ64" s="19"/>
      <c r="AK64" s="19"/>
      <c r="AL64" s="19"/>
      <c r="AN64" s="397"/>
      <c r="AP64" s="372"/>
    </row>
    <row r="65" spans="27:42" ht="12.75">
      <c r="AA65" s="73"/>
      <c r="AB65" s="73"/>
      <c r="AC65" s="73"/>
      <c r="AD65" s="73"/>
      <c r="AE65" s="73"/>
      <c r="AG65" s="141"/>
      <c r="AH65" s="141"/>
      <c r="AI65" s="141"/>
      <c r="AJ65" s="141"/>
      <c r="AK65" s="141"/>
      <c r="AL65" s="141"/>
      <c r="AN65" s="397"/>
      <c r="AP65" s="372"/>
    </row>
    <row r="66" spans="27:42" ht="12.75">
      <c r="AA66" s="73"/>
      <c r="AB66" s="73"/>
      <c r="AC66" s="73"/>
      <c r="AD66" s="73"/>
      <c r="AE66" s="73"/>
      <c r="AG66" s="141"/>
      <c r="AH66" s="141"/>
      <c r="AI66" s="141"/>
      <c r="AJ66" s="141"/>
      <c r="AK66" s="141"/>
      <c r="AL66" s="141"/>
      <c r="AN66" s="397"/>
      <c r="AP66" s="372"/>
    </row>
    <row r="67" spans="27:42" ht="12.75">
      <c r="AA67" s="73"/>
      <c r="AB67" s="73"/>
      <c r="AC67" s="73"/>
      <c r="AD67" s="73"/>
      <c r="AE67" s="73"/>
      <c r="AG67" s="141"/>
      <c r="AH67" s="141"/>
      <c r="AI67" s="141"/>
      <c r="AJ67" s="141"/>
      <c r="AK67" s="141"/>
      <c r="AL67" s="141"/>
      <c r="AN67" s="397"/>
      <c r="AP67" s="372"/>
    </row>
    <row r="68" spans="26:42" ht="12.75">
      <c r="Z68" s="19"/>
      <c r="AA68" s="79"/>
      <c r="AB68" s="79"/>
      <c r="AC68" s="79"/>
      <c r="AD68" s="79"/>
      <c r="AE68" s="79"/>
      <c r="AF68" s="19"/>
      <c r="AG68" s="19"/>
      <c r="AH68" s="19"/>
      <c r="AI68" s="19"/>
      <c r="AJ68" s="19"/>
      <c r="AK68" s="19"/>
      <c r="AL68" s="19"/>
      <c r="AN68" s="397"/>
      <c r="AP68" s="372"/>
    </row>
    <row r="69" spans="26:42" ht="12.75">
      <c r="Z69" s="141"/>
      <c r="AA69" s="79"/>
      <c r="AB69" s="79"/>
      <c r="AC69" s="79"/>
      <c r="AD69" s="79"/>
      <c r="AE69" s="79"/>
      <c r="AF69" s="19"/>
      <c r="AG69" s="19"/>
      <c r="AH69" s="19"/>
      <c r="AI69" s="19"/>
      <c r="AJ69" s="19"/>
      <c r="AK69" s="19"/>
      <c r="AL69" s="19"/>
      <c r="AN69" s="397"/>
      <c r="AP69" s="372"/>
    </row>
    <row r="70" spans="26:42" ht="12.75">
      <c r="Z70" s="19"/>
      <c r="AA70" s="79"/>
      <c r="AB70" s="79"/>
      <c r="AC70" s="79"/>
      <c r="AD70" s="79"/>
      <c r="AE70" s="79"/>
      <c r="AF70" s="19"/>
      <c r="AG70" s="19"/>
      <c r="AH70" s="19"/>
      <c r="AI70" s="19"/>
      <c r="AJ70" s="19"/>
      <c r="AK70" s="19"/>
      <c r="AL70" s="19"/>
      <c r="AN70" s="397"/>
      <c r="AP70" s="372"/>
    </row>
    <row r="71" spans="26:42" ht="12.75">
      <c r="Z71" s="141"/>
      <c r="AA71" s="79"/>
      <c r="AB71" s="79"/>
      <c r="AC71" s="79"/>
      <c r="AD71" s="79"/>
      <c r="AE71" s="79"/>
      <c r="AF71" s="19"/>
      <c r="AG71" s="19"/>
      <c r="AH71" s="19"/>
      <c r="AI71" s="19"/>
      <c r="AJ71" s="19"/>
      <c r="AK71" s="19"/>
      <c r="AL71" s="19"/>
      <c r="AN71" s="397"/>
      <c r="AP71" s="372"/>
    </row>
    <row r="72" spans="26:42" ht="12.75">
      <c r="Z72" s="19"/>
      <c r="AA72" s="79"/>
      <c r="AB72" s="79"/>
      <c r="AC72" s="79"/>
      <c r="AD72" s="79"/>
      <c r="AE72" s="79"/>
      <c r="AF72" s="19"/>
      <c r="AG72" s="19"/>
      <c r="AH72" s="19"/>
      <c r="AI72" s="19"/>
      <c r="AJ72" s="19"/>
      <c r="AK72" s="19"/>
      <c r="AL72" s="19"/>
      <c r="AN72" s="397"/>
      <c r="AP72" s="372"/>
    </row>
    <row r="73" spans="26:42" ht="12.75">
      <c r="Z73" s="141"/>
      <c r="AA73" s="79"/>
      <c r="AB73" s="79"/>
      <c r="AC73" s="79"/>
      <c r="AD73" s="79"/>
      <c r="AE73" s="79"/>
      <c r="AF73" s="19"/>
      <c r="AG73" s="19"/>
      <c r="AH73" s="19"/>
      <c r="AI73" s="19"/>
      <c r="AJ73" s="19"/>
      <c r="AK73" s="19"/>
      <c r="AL73" s="19"/>
      <c r="AN73" s="397"/>
      <c r="AP73" s="372"/>
    </row>
    <row r="74" spans="26:42" ht="12.75">
      <c r="Z74" s="19"/>
      <c r="AA74" s="79"/>
      <c r="AB74" s="79"/>
      <c r="AC74" s="79"/>
      <c r="AD74" s="79"/>
      <c r="AE74" s="79"/>
      <c r="AF74" s="19"/>
      <c r="AG74" s="19"/>
      <c r="AH74" s="19"/>
      <c r="AI74" s="19"/>
      <c r="AJ74" s="19"/>
      <c r="AK74" s="19"/>
      <c r="AL74" s="19"/>
      <c r="AN74" s="397"/>
      <c r="AP74" s="372"/>
    </row>
    <row r="75" spans="26:42" ht="12.75">
      <c r="Z75" s="141"/>
      <c r="AA75" s="79"/>
      <c r="AB75" s="79"/>
      <c r="AC75" s="79"/>
      <c r="AD75" s="79"/>
      <c r="AE75" s="79"/>
      <c r="AF75" s="19"/>
      <c r="AG75" s="19"/>
      <c r="AH75" s="19"/>
      <c r="AI75" s="19"/>
      <c r="AJ75" s="19"/>
      <c r="AK75" s="19"/>
      <c r="AL75" s="19"/>
      <c r="AN75" s="397"/>
      <c r="AP75" s="372"/>
    </row>
    <row r="76" spans="26:42" ht="12.75" customHeight="1">
      <c r="Z76" s="19"/>
      <c r="AA76" s="79"/>
      <c r="AB76" s="79"/>
      <c r="AC76" s="79"/>
      <c r="AD76" s="79"/>
      <c r="AE76" s="79"/>
      <c r="AF76" s="19"/>
      <c r="AG76" s="19"/>
      <c r="AH76" s="19"/>
      <c r="AI76" s="19"/>
      <c r="AJ76" s="19"/>
      <c r="AK76" s="19"/>
      <c r="AL76" s="19"/>
      <c r="AN76" s="397"/>
      <c r="AP76" s="372"/>
    </row>
    <row r="77" spans="26:42" ht="12.75">
      <c r="Z77" s="141"/>
      <c r="AA77" s="79"/>
      <c r="AB77" s="79"/>
      <c r="AC77" s="79"/>
      <c r="AD77" s="79"/>
      <c r="AE77" s="79"/>
      <c r="AF77" s="19"/>
      <c r="AG77" s="19"/>
      <c r="AH77" s="19"/>
      <c r="AI77" s="19"/>
      <c r="AJ77" s="19"/>
      <c r="AK77" s="19"/>
      <c r="AL77" s="19"/>
      <c r="AN77" s="397"/>
      <c r="AP77" s="372"/>
    </row>
    <row r="78" spans="26:42" ht="12.75">
      <c r="Z78" s="19"/>
      <c r="AA78" s="79"/>
      <c r="AB78" s="79"/>
      <c r="AC78" s="79"/>
      <c r="AD78" s="79"/>
      <c r="AE78" s="79"/>
      <c r="AF78" s="19"/>
      <c r="AG78" s="19"/>
      <c r="AH78" s="19"/>
      <c r="AI78" s="19"/>
      <c r="AJ78" s="19"/>
      <c r="AK78" s="19"/>
      <c r="AL78" s="19"/>
      <c r="AN78" s="397"/>
      <c r="AP78" s="372"/>
    </row>
    <row r="79" spans="26:42" ht="12.75">
      <c r="Z79" s="79"/>
      <c r="AA79" s="79"/>
      <c r="AB79" s="79"/>
      <c r="AC79" s="79"/>
      <c r="AD79" s="79"/>
      <c r="AE79" s="79"/>
      <c r="AF79" s="19"/>
      <c r="AG79" s="19"/>
      <c r="AH79" s="19"/>
      <c r="AI79" s="19"/>
      <c r="AJ79" s="19"/>
      <c r="AK79" s="19"/>
      <c r="AL79" s="19"/>
      <c r="AM79" s="19"/>
      <c r="AN79" s="397"/>
      <c r="AO79" s="323"/>
      <c r="AP79" s="372"/>
    </row>
    <row r="80" spans="26:42" ht="12.75">
      <c r="Z80" s="19"/>
      <c r="AA80" s="79"/>
      <c r="AB80" s="79"/>
      <c r="AC80" s="79"/>
      <c r="AD80" s="79"/>
      <c r="AE80" s="79"/>
      <c r="AF80" s="19"/>
      <c r="AG80" s="19"/>
      <c r="AH80" s="19"/>
      <c r="AI80" s="19"/>
      <c r="AJ80" s="19"/>
      <c r="AK80" s="19"/>
      <c r="AL80" s="19"/>
      <c r="AM80" s="19"/>
      <c r="AO80" s="323"/>
      <c r="AP80" s="372"/>
    </row>
    <row r="81" spans="26:42" ht="12.75">
      <c r="Z81" s="141"/>
      <c r="AA81" s="79"/>
      <c r="AB81" s="79"/>
      <c r="AC81" s="79"/>
      <c r="AD81" s="79"/>
      <c r="AE81" s="79"/>
      <c r="AF81" s="19"/>
      <c r="AG81" s="19"/>
      <c r="AH81" s="19"/>
      <c r="AI81" s="19"/>
      <c r="AJ81" s="19"/>
      <c r="AK81" s="19"/>
      <c r="AL81" s="19"/>
      <c r="AM81" s="19"/>
      <c r="AN81" s="371"/>
      <c r="AO81" s="323"/>
      <c r="AP81" s="372"/>
    </row>
    <row r="82" spans="26:42" ht="12.75">
      <c r="Z82" s="19"/>
      <c r="AA82" s="79"/>
      <c r="AB82" s="79"/>
      <c r="AC82" s="79"/>
      <c r="AD82" s="79"/>
      <c r="AE82" s="79"/>
      <c r="AF82" s="19"/>
      <c r="AG82" s="19"/>
      <c r="AH82" s="19"/>
      <c r="AI82" s="19"/>
      <c r="AJ82" s="19"/>
      <c r="AK82" s="19"/>
      <c r="AL82" s="19"/>
      <c r="AM82" s="19"/>
      <c r="AN82" s="371"/>
      <c r="AO82" s="323"/>
      <c r="AP82" s="372"/>
    </row>
    <row r="83" spans="26:42" ht="12.75">
      <c r="Z83" s="141"/>
      <c r="AA83" s="79"/>
      <c r="AB83" s="73"/>
      <c r="AC83" s="73"/>
      <c r="AD83" s="73"/>
      <c r="AE83" s="73"/>
      <c r="AO83" s="323"/>
      <c r="AP83" s="372"/>
    </row>
    <row r="84" spans="26:42" ht="12.75">
      <c r="Z84" s="19"/>
      <c r="AA84" s="79"/>
      <c r="AB84" s="73"/>
      <c r="AC84" s="73"/>
      <c r="AD84" s="73"/>
      <c r="AE84" s="73"/>
      <c r="AO84" s="323"/>
      <c r="AP84" s="372"/>
    </row>
    <row r="85" spans="26:31" ht="12.75">
      <c r="Z85" s="141"/>
      <c r="AA85" s="79"/>
      <c r="AB85" s="73"/>
      <c r="AC85" s="73"/>
      <c r="AD85" s="73"/>
      <c r="AE85" s="73"/>
    </row>
    <row r="86" spans="26:27" ht="12.75">
      <c r="Z86" s="19"/>
      <c r="AA86" s="19"/>
    </row>
    <row r="87" spans="26:27" ht="12.75">
      <c r="Z87" s="141"/>
      <c r="AA87" s="19"/>
    </row>
    <row r="88" spans="26:27" ht="12.75">
      <c r="Z88" s="19"/>
      <c r="AA88" s="19"/>
    </row>
    <row r="89" spans="26:27" ht="12.75">
      <c r="Z89" s="141"/>
      <c r="AA89" s="19"/>
    </row>
    <row r="90" spans="26:27" ht="12.75">
      <c r="Z90" s="19"/>
      <c r="AA90" s="19"/>
    </row>
  </sheetData>
  <sheetProtection/>
  <mergeCells count="42">
    <mergeCell ref="A43:A44"/>
    <mergeCell ref="A15:A16"/>
    <mergeCell ref="A18:A19"/>
    <mergeCell ref="A20:A21"/>
    <mergeCell ref="A22:A23"/>
    <mergeCell ref="A24:A25"/>
    <mergeCell ref="A50:A51"/>
    <mergeCell ref="A52:A53"/>
    <mergeCell ref="A54:A55"/>
    <mergeCell ref="A58:O58"/>
    <mergeCell ref="A5:A6"/>
    <mergeCell ref="A7:A8"/>
    <mergeCell ref="A9:A10"/>
    <mergeCell ref="A11:A12"/>
    <mergeCell ref="A13:A14"/>
    <mergeCell ref="A45:A46"/>
    <mergeCell ref="AJ34:AL34"/>
    <mergeCell ref="X34:Z34"/>
    <mergeCell ref="R34:T34"/>
    <mergeCell ref="U34:W34"/>
    <mergeCell ref="C34:E34"/>
    <mergeCell ref="I34:K34"/>
    <mergeCell ref="L34:N34"/>
    <mergeCell ref="F34:H34"/>
    <mergeCell ref="L2:N2"/>
    <mergeCell ref="O2:Q2"/>
    <mergeCell ref="C2:E2"/>
    <mergeCell ref="B2:B3"/>
    <mergeCell ref="A41:A42"/>
    <mergeCell ref="A26:A27"/>
    <mergeCell ref="A37:A38"/>
    <mergeCell ref="A39:A40"/>
    <mergeCell ref="A1:Q1"/>
    <mergeCell ref="AG34:AI34"/>
    <mergeCell ref="AA34:AC34"/>
    <mergeCell ref="AD34:AF34"/>
    <mergeCell ref="A2:A3"/>
    <mergeCell ref="O34:Q34"/>
    <mergeCell ref="F2:H2"/>
    <mergeCell ref="I2:K2"/>
    <mergeCell ref="A28:O28"/>
    <mergeCell ref="A33:W3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10"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H27" sqref="H27"/>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75"/>
      <c r="B14" s="75"/>
      <c r="C14" s="75"/>
      <c r="D14" s="75"/>
      <c r="E14" s="75"/>
      <c r="F14" s="75"/>
      <c r="G14" s="75"/>
      <c r="H14" s="75"/>
      <c r="I14" s="75"/>
      <c r="J14" s="75"/>
    </row>
    <row r="15" spans="1:10" ht="15.75">
      <c r="A15" s="76"/>
      <c r="B15" s="76"/>
      <c r="C15" s="76"/>
      <c r="D15" s="76"/>
      <c r="E15" s="76"/>
      <c r="F15" s="76"/>
      <c r="G15" s="76"/>
      <c r="H15" s="76"/>
      <c r="I15" s="76"/>
      <c r="J15" s="76"/>
    </row>
    <row r="16" spans="1:10" ht="14.25">
      <c r="A16" s="77"/>
      <c r="B16" s="77"/>
      <c r="C16" s="77"/>
      <c r="D16" s="77"/>
      <c r="E16" s="77"/>
      <c r="F16" s="77"/>
      <c r="G16" s="77"/>
      <c r="H16" s="77"/>
      <c r="I16" s="77"/>
      <c r="J16" s="77"/>
    </row>
    <row r="17" spans="1:10" ht="14.25">
      <c r="A17" s="77"/>
      <c r="B17" s="77"/>
      <c r="C17" s="77"/>
      <c r="D17" s="77"/>
      <c r="E17" s="77"/>
      <c r="F17" s="77"/>
      <c r="G17" s="77"/>
      <c r="H17" s="77"/>
      <c r="I17" s="77"/>
      <c r="J17" s="77"/>
    </row>
    <row r="18" spans="1:10" ht="14.25">
      <c r="A18" s="77"/>
      <c r="B18" s="77"/>
      <c r="C18" s="77"/>
      <c r="D18" s="77"/>
      <c r="E18" s="77"/>
      <c r="F18" s="77"/>
      <c r="G18" s="77"/>
      <c r="H18" s="77"/>
      <c r="I18" s="77"/>
      <c r="J18" s="77"/>
    </row>
    <row r="19" spans="1:10" ht="14.25">
      <c r="A19" s="77"/>
      <c r="B19" s="77"/>
      <c r="C19" s="77"/>
      <c r="D19" s="77"/>
      <c r="E19" s="77"/>
      <c r="F19" s="77"/>
      <c r="G19" s="77"/>
      <c r="H19" s="77"/>
      <c r="I19" s="77"/>
      <c r="J19" s="77"/>
    </row>
    <row r="20" spans="1:10" ht="14.25">
      <c r="A20" s="77"/>
      <c r="B20" s="77"/>
      <c r="C20" s="77"/>
      <c r="D20" s="77"/>
      <c r="E20" s="77"/>
      <c r="F20" s="77"/>
      <c r="G20" s="77"/>
      <c r="H20" s="77"/>
      <c r="I20" s="77"/>
      <c r="J20" s="77"/>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
      <selection activeCell="M10" sqref="M10"/>
    </sheetView>
  </sheetViews>
  <sheetFormatPr defaultColWidth="11.00390625" defaultRowHeight="14.25"/>
  <sheetData>
    <row r="2" spans="2:6" ht="29.25" customHeight="1">
      <c r="B2" s="469" t="s">
        <v>329</v>
      </c>
      <c r="C2" s="469"/>
      <c r="D2" s="469"/>
      <c r="E2" s="469"/>
      <c r="F2" s="469"/>
    </row>
    <row r="3" spans="2:6" ht="14.25">
      <c r="B3" s="310" t="s">
        <v>274</v>
      </c>
      <c r="C3" s="468" t="s">
        <v>306</v>
      </c>
      <c r="D3" s="468"/>
      <c r="E3" s="468" t="s">
        <v>307</v>
      </c>
      <c r="F3" s="468"/>
    </row>
    <row r="4" spans="2:6" ht="25.5">
      <c r="B4" s="20"/>
      <c r="C4" s="311" t="s">
        <v>269</v>
      </c>
      <c r="D4" s="312" t="s">
        <v>275</v>
      </c>
      <c r="E4" s="311" t="s">
        <v>269</v>
      </c>
      <c r="F4" s="312" t="s">
        <v>275</v>
      </c>
    </row>
    <row r="5" spans="2:6" ht="14.25">
      <c r="B5" s="313" t="s">
        <v>276</v>
      </c>
      <c r="C5" s="326" t="s">
        <v>277</v>
      </c>
      <c r="D5" s="326" t="s">
        <v>278</v>
      </c>
      <c r="E5" s="327"/>
      <c r="F5" s="327"/>
    </row>
    <row r="6" spans="2:6" ht="14.25">
      <c r="B6" s="313" t="s">
        <v>279</v>
      </c>
      <c r="C6" s="326" t="s">
        <v>280</v>
      </c>
      <c r="D6" s="326" t="s">
        <v>281</v>
      </c>
      <c r="E6" s="326" t="s">
        <v>282</v>
      </c>
      <c r="F6" s="326" t="s">
        <v>283</v>
      </c>
    </row>
    <row r="7" spans="2:6" ht="14.25">
      <c r="B7" s="313" t="s">
        <v>284</v>
      </c>
      <c r="C7" s="326">
        <v>65</v>
      </c>
      <c r="D7" s="326">
        <v>75</v>
      </c>
      <c r="E7" s="326">
        <v>85</v>
      </c>
      <c r="F7" s="326">
        <v>80</v>
      </c>
    </row>
    <row r="8" spans="2:6" ht="14.25">
      <c r="B8" s="313" t="s">
        <v>285</v>
      </c>
      <c r="C8" s="326">
        <v>135</v>
      </c>
      <c r="D8" s="326">
        <v>140</v>
      </c>
      <c r="E8" s="326">
        <v>110</v>
      </c>
      <c r="F8" s="326">
        <v>120</v>
      </c>
    </row>
    <row r="9" spans="2:6" ht="15" customHeight="1">
      <c r="B9" s="313" t="s">
        <v>286</v>
      </c>
      <c r="C9" s="326">
        <v>50</v>
      </c>
      <c r="D9" s="326">
        <v>60</v>
      </c>
      <c r="E9" s="326">
        <v>50</v>
      </c>
      <c r="F9" s="326">
        <v>60</v>
      </c>
    </row>
    <row r="10" spans="2:6" ht="14.25">
      <c r="B10" s="313" t="s">
        <v>287</v>
      </c>
      <c r="C10" s="326" t="s">
        <v>288</v>
      </c>
      <c r="D10" s="326" t="s">
        <v>289</v>
      </c>
      <c r="E10" s="326" t="s">
        <v>288</v>
      </c>
      <c r="F10" s="326" t="s">
        <v>277</v>
      </c>
    </row>
    <row r="11" spans="2:6" ht="14.25">
      <c r="B11" s="313" t="s">
        <v>290</v>
      </c>
      <c r="C11" s="326">
        <v>70</v>
      </c>
      <c r="D11" s="326">
        <v>70</v>
      </c>
      <c r="E11" s="326" t="s">
        <v>291</v>
      </c>
      <c r="F11" s="326" t="s">
        <v>292</v>
      </c>
    </row>
    <row r="12" spans="2:6" ht="14.25">
      <c r="B12" s="313" t="s">
        <v>293</v>
      </c>
      <c r="C12" s="326">
        <v>50</v>
      </c>
      <c r="D12" s="326">
        <v>50</v>
      </c>
      <c r="E12" s="326">
        <v>50</v>
      </c>
      <c r="F12" s="326">
        <v>50</v>
      </c>
    </row>
    <row r="13" spans="2:6" ht="14.25">
      <c r="B13" s="313" t="s">
        <v>294</v>
      </c>
      <c r="C13" s="326">
        <v>100</v>
      </c>
      <c r="D13" s="326">
        <v>100</v>
      </c>
      <c r="E13" s="326" t="s">
        <v>295</v>
      </c>
      <c r="F13" s="326">
        <v>120</v>
      </c>
    </row>
    <row r="14" spans="2:6" ht="14.25">
      <c r="B14" s="313" t="s">
        <v>296</v>
      </c>
      <c r="C14" s="326">
        <v>150</v>
      </c>
      <c r="D14" s="326">
        <v>150</v>
      </c>
      <c r="E14" s="326">
        <v>180</v>
      </c>
      <c r="F14" s="326">
        <v>180</v>
      </c>
    </row>
    <row r="15" spans="2:6" ht="14.25">
      <c r="B15" s="313" t="s">
        <v>297</v>
      </c>
      <c r="C15" s="326">
        <v>130</v>
      </c>
      <c r="D15" s="326" t="s">
        <v>298</v>
      </c>
      <c r="E15" s="326" t="s">
        <v>299</v>
      </c>
      <c r="F15" s="326" t="s">
        <v>299</v>
      </c>
    </row>
    <row r="16" spans="2:6" ht="14.25">
      <c r="B16" s="309" t="s">
        <v>308</v>
      </c>
      <c r="C16" s="309"/>
      <c r="D16" s="309"/>
      <c r="E16" s="309"/>
      <c r="F16" s="309"/>
    </row>
  </sheetData>
  <sheetProtection/>
  <mergeCells count="3">
    <mergeCell ref="C3:D3"/>
    <mergeCell ref="E3:F3"/>
    <mergeCell ref="B2:F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A19">
      <selection activeCell="G25" sqref="G25"/>
    </sheetView>
  </sheetViews>
  <sheetFormatPr defaultColWidth="11.00390625" defaultRowHeight="14.25"/>
  <cols>
    <col min="1" max="1" width="11.125" style="146" customWidth="1"/>
    <col min="2" max="2" width="12.375" style="146" bestFit="1" customWidth="1"/>
    <col min="3" max="3" width="11.375" style="146" customWidth="1"/>
    <col min="4" max="4" width="11.00390625" style="146" bestFit="1" customWidth="1"/>
    <col min="5" max="5" width="11.25390625" style="146" customWidth="1"/>
    <col min="6" max="6" width="11.125" style="146" bestFit="1" customWidth="1"/>
    <col min="7" max="7" width="11.375" style="146" customWidth="1"/>
    <col min="8" max="9" width="11.125" style="146" bestFit="1" customWidth="1"/>
    <col min="10" max="10" width="12.625" style="146" bestFit="1" customWidth="1"/>
    <col min="11" max="11" width="12.25390625" style="146" bestFit="1" customWidth="1"/>
    <col min="12" max="16384" width="11.00390625" style="146" customWidth="1"/>
  </cols>
  <sheetData>
    <row r="1" spans="1:11" ht="12.75">
      <c r="A1" s="480" t="s">
        <v>309</v>
      </c>
      <c r="B1" s="480"/>
      <c r="C1" s="480"/>
      <c r="D1" s="480"/>
      <c r="E1" s="480"/>
      <c r="F1" s="480"/>
      <c r="G1" s="480"/>
      <c r="H1" s="480"/>
      <c r="I1" s="480"/>
      <c r="J1" s="480"/>
      <c r="K1" s="480"/>
    </row>
    <row r="2" spans="1:11" ht="14.25" customHeight="1">
      <c r="A2" s="466" t="s">
        <v>200</v>
      </c>
      <c r="B2" s="455" t="s">
        <v>166</v>
      </c>
      <c r="C2" s="482"/>
      <c r="D2" s="481" t="s">
        <v>167</v>
      </c>
      <c r="E2" s="481"/>
      <c r="F2" s="481"/>
      <c r="G2" s="481"/>
      <c r="H2" s="481"/>
      <c r="I2" s="481"/>
      <c r="J2" s="476" t="s">
        <v>153</v>
      </c>
      <c r="K2" s="477"/>
    </row>
    <row r="3" spans="1:11" ht="12.75">
      <c r="A3" s="483"/>
      <c r="B3" s="455"/>
      <c r="C3" s="482"/>
      <c r="D3" s="481" t="s">
        <v>170</v>
      </c>
      <c r="E3" s="481"/>
      <c r="F3" s="481" t="s">
        <v>168</v>
      </c>
      <c r="G3" s="481"/>
      <c r="H3" s="481" t="s">
        <v>169</v>
      </c>
      <c r="I3" s="481"/>
      <c r="J3" s="478"/>
      <c r="K3" s="479"/>
    </row>
    <row r="4" spans="1:11" ht="12.75">
      <c r="A4" s="467"/>
      <c r="B4" s="263">
        <v>2010</v>
      </c>
      <c r="C4" s="153">
        <v>2011</v>
      </c>
      <c r="D4" s="263">
        <v>2010</v>
      </c>
      <c r="E4" s="263">
        <v>2011</v>
      </c>
      <c r="F4" s="263">
        <v>2010</v>
      </c>
      <c r="G4" s="263">
        <v>2011</v>
      </c>
      <c r="H4" s="263">
        <v>2010</v>
      </c>
      <c r="I4" s="263">
        <v>2011</v>
      </c>
      <c r="J4" s="263">
        <v>2010</v>
      </c>
      <c r="K4" s="263">
        <v>2011</v>
      </c>
    </row>
    <row r="5" spans="1:11" ht="12.75">
      <c r="A5" s="24" t="s">
        <v>189</v>
      </c>
      <c r="B5" s="145">
        <v>3200</v>
      </c>
      <c r="C5" s="145"/>
      <c r="D5" s="145">
        <v>108930</v>
      </c>
      <c r="E5" s="145"/>
      <c r="F5" s="145"/>
      <c r="G5" s="145"/>
      <c r="H5" s="145"/>
      <c r="I5" s="145"/>
      <c r="J5" s="145">
        <f>B5+D5+F5+H5</f>
        <v>112130</v>
      </c>
      <c r="K5" s="145">
        <f aca="true" t="shared" si="0" ref="K5:K12">C5+E5+G5+I5</f>
        <v>0</v>
      </c>
    </row>
    <row r="6" spans="1:11" ht="12.75">
      <c r="A6" s="20" t="s">
        <v>190</v>
      </c>
      <c r="B6" s="145">
        <v>11094484</v>
      </c>
      <c r="C6" s="145">
        <v>11652889</v>
      </c>
      <c r="D6" s="145">
        <v>3991321</v>
      </c>
      <c r="E6" s="145">
        <v>5147881</v>
      </c>
      <c r="F6" s="145">
        <v>30250</v>
      </c>
      <c r="G6" s="145">
        <v>628384</v>
      </c>
      <c r="H6" s="145">
        <v>17390693</v>
      </c>
      <c r="I6" s="145">
        <v>20788666</v>
      </c>
      <c r="J6" s="145">
        <f aca="true" t="shared" si="1" ref="J6:J12">B6+D6+F6+H6</f>
        <v>32506748</v>
      </c>
      <c r="K6" s="145">
        <f t="shared" si="0"/>
        <v>38217820</v>
      </c>
    </row>
    <row r="7" spans="1:11" ht="12.75">
      <c r="A7" s="20" t="s">
        <v>191</v>
      </c>
      <c r="B7" s="145">
        <v>14601595</v>
      </c>
      <c r="C7" s="145">
        <v>17674947</v>
      </c>
      <c r="D7" s="145">
        <v>212701</v>
      </c>
      <c r="E7" s="145">
        <v>241682</v>
      </c>
      <c r="F7" s="145">
        <v>5103</v>
      </c>
      <c r="G7" s="145">
        <v>13836</v>
      </c>
      <c r="H7" s="145"/>
      <c r="I7" s="145"/>
      <c r="J7" s="145">
        <f t="shared" si="1"/>
        <v>14819399</v>
      </c>
      <c r="K7" s="145">
        <f t="shared" si="0"/>
        <v>17930465</v>
      </c>
    </row>
    <row r="8" spans="1:11" ht="12.75">
      <c r="A8" s="20" t="s">
        <v>192</v>
      </c>
      <c r="B8" s="145">
        <v>111597987</v>
      </c>
      <c r="C8" s="145">
        <v>140984516</v>
      </c>
      <c r="D8" s="145">
        <v>7582545</v>
      </c>
      <c r="E8" s="145">
        <v>11170021</v>
      </c>
      <c r="F8" s="145">
        <v>5414452</v>
      </c>
      <c r="G8" s="145">
        <v>15001151</v>
      </c>
      <c r="H8" s="145"/>
      <c r="I8" s="145"/>
      <c r="J8" s="145">
        <f t="shared" si="1"/>
        <v>124594984</v>
      </c>
      <c r="K8" s="145">
        <f t="shared" si="0"/>
        <v>167155688</v>
      </c>
    </row>
    <row r="9" spans="1:11" ht="12.75">
      <c r="A9" s="20" t="s">
        <v>199</v>
      </c>
      <c r="B9" s="145">
        <v>232856521</v>
      </c>
      <c r="C9" s="145">
        <v>250594774</v>
      </c>
      <c r="D9" s="145">
        <v>20866241</v>
      </c>
      <c r="E9" s="145">
        <v>9290862</v>
      </c>
      <c r="F9" s="145">
        <v>5814662</v>
      </c>
      <c r="G9" s="145">
        <v>2743938</v>
      </c>
      <c r="H9" s="145"/>
      <c r="I9" s="145"/>
      <c r="J9" s="145">
        <f t="shared" si="1"/>
        <v>259537424</v>
      </c>
      <c r="K9" s="145">
        <f t="shared" si="0"/>
        <v>262629574</v>
      </c>
    </row>
    <row r="10" spans="1:11" ht="12.75">
      <c r="A10" s="20" t="s">
        <v>193</v>
      </c>
      <c r="B10" s="145">
        <v>227977352</v>
      </c>
      <c r="C10" s="145">
        <v>254849193</v>
      </c>
      <c r="D10" s="145">
        <v>35337084</v>
      </c>
      <c r="E10" s="145">
        <v>60183781</v>
      </c>
      <c r="F10" s="145">
        <v>12276289</v>
      </c>
      <c r="G10" s="145">
        <v>22251348</v>
      </c>
      <c r="H10" s="145"/>
      <c r="I10" s="145"/>
      <c r="J10" s="145">
        <f t="shared" si="1"/>
        <v>275590725</v>
      </c>
      <c r="K10" s="145">
        <f t="shared" si="0"/>
        <v>337284322</v>
      </c>
    </row>
    <row r="11" spans="1:11" ht="12.75">
      <c r="A11" s="20" t="s">
        <v>214</v>
      </c>
      <c r="B11" s="145">
        <v>4011124</v>
      </c>
      <c r="C11" s="145">
        <v>6160478</v>
      </c>
      <c r="D11" s="145">
        <v>7338498</v>
      </c>
      <c r="E11" s="145">
        <v>7942771</v>
      </c>
      <c r="F11" s="145">
        <v>1250</v>
      </c>
      <c r="G11" s="145">
        <v>57726</v>
      </c>
      <c r="H11" s="145"/>
      <c r="I11" s="145"/>
      <c r="J11" s="145">
        <f t="shared" si="1"/>
        <v>11350872</v>
      </c>
      <c r="K11" s="145">
        <f t="shared" si="0"/>
        <v>14160975</v>
      </c>
    </row>
    <row r="12" spans="1:11" ht="12.75">
      <c r="A12" s="20" t="s">
        <v>194</v>
      </c>
      <c r="B12" s="145"/>
      <c r="C12" s="145"/>
      <c r="D12" s="145"/>
      <c r="E12" s="145">
        <v>75155</v>
      </c>
      <c r="F12" s="145"/>
      <c r="G12" s="145"/>
      <c r="H12" s="145"/>
      <c r="I12" s="145"/>
      <c r="J12" s="145">
        <f t="shared" si="1"/>
        <v>0</v>
      </c>
      <c r="K12" s="145">
        <f t="shared" si="0"/>
        <v>75155</v>
      </c>
    </row>
    <row r="13" spans="1:17" ht="12.75">
      <c r="A13" s="20" t="s">
        <v>9</v>
      </c>
      <c r="B13" s="145">
        <f>SUM(B5:B12)</f>
        <v>602142263</v>
      </c>
      <c r="C13" s="145">
        <f aca="true" t="shared" si="2" ref="C13:K13">SUM(C5:C12)</f>
        <v>681916797</v>
      </c>
      <c r="D13" s="145">
        <f t="shared" si="2"/>
        <v>75437320</v>
      </c>
      <c r="E13" s="145">
        <f t="shared" si="2"/>
        <v>94052153</v>
      </c>
      <c r="F13" s="145">
        <f t="shared" si="2"/>
        <v>23542006</v>
      </c>
      <c r="G13" s="145">
        <f t="shared" si="2"/>
        <v>40696383</v>
      </c>
      <c r="H13" s="145">
        <f t="shared" si="2"/>
        <v>17390693</v>
      </c>
      <c r="I13" s="145">
        <f t="shared" si="2"/>
        <v>20788666</v>
      </c>
      <c r="J13" s="145">
        <f t="shared" si="2"/>
        <v>718512282</v>
      </c>
      <c r="K13" s="366">
        <f t="shared" si="2"/>
        <v>837453999</v>
      </c>
      <c r="N13" s="322">
        <f>+J13-H13</f>
        <v>701121589</v>
      </c>
      <c r="O13" s="322">
        <f>+K13-I13</f>
        <v>816665333</v>
      </c>
      <c r="P13" s="213">
        <f>+O13/N13</f>
        <v>1.1647984398323812</v>
      </c>
      <c r="Q13" s="213"/>
    </row>
    <row r="14" spans="1:17" ht="12.75">
      <c r="A14" s="157" t="s">
        <v>198</v>
      </c>
      <c r="B14" s="158"/>
      <c r="C14" s="158"/>
      <c r="D14" s="158"/>
      <c r="E14" s="158"/>
      <c r="F14" s="158"/>
      <c r="G14" s="158"/>
      <c r="H14" s="158"/>
      <c r="I14" s="158"/>
      <c r="J14" s="158"/>
      <c r="K14" s="159"/>
      <c r="N14" s="213"/>
      <c r="O14" s="213"/>
      <c r="P14" s="213"/>
      <c r="Q14" s="213"/>
    </row>
    <row r="15" spans="1:17" ht="12.75">
      <c r="A15" s="157" t="s">
        <v>197</v>
      </c>
      <c r="B15" s="158"/>
      <c r="C15" s="158"/>
      <c r="D15" s="158"/>
      <c r="E15" s="158"/>
      <c r="F15" s="158"/>
      <c r="G15" s="158"/>
      <c r="H15" s="158"/>
      <c r="I15" s="158"/>
      <c r="J15" s="158"/>
      <c r="K15" s="159"/>
      <c r="N15" s="213"/>
      <c r="O15" s="213">
        <f>+C13/B13</f>
        <v>1.1324845288263714</v>
      </c>
      <c r="P15" s="213"/>
      <c r="Q15" s="213"/>
    </row>
    <row r="20" spans="3:9" ht="12.75">
      <c r="C20" s="452" t="s">
        <v>201</v>
      </c>
      <c r="D20" s="452"/>
      <c r="E20" s="452"/>
      <c r="F20" s="452"/>
      <c r="G20" s="452"/>
      <c r="H20" s="452"/>
      <c r="I20" s="452"/>
    </row>
    <row r="21" spans="3:9" s="68" customFormat="1" ht="12.75">
      <c r="C21" s="470" t="s">
        <v>202</v>
      </c>
      <c r="D21" s="471"/>
      <c r="E21" s="198">
        <v>2010</v>
      </c>
      <c r="F21" s="198" t="s">
        <v>195</v>
      </c>
      <c r="G21" s="198">
        <v>2011</v>
      </c>
      <c r="H21" s="198" t="s">
        <v>195</v>
      </c>
      <c r="I21" s="198" t="s">
        <v>196</v>
      </c>
    </row>
    <row r="22" spans="3:9" s="68" customFormat="1" ht="12.75">
      <c r="C22" s="472"/>
      <c r="D22" s="473"/>
      <c r="E22" s="199" t="s">
        <v>174</v>
      </c>
      <c r="F22" s="199" t="s">
        <v>175</v>
      </c>
      <c r="G22" s="199" t="s">
        <v>174</v>
      </c>
      <c r="H22" s="199" t="s">
        <v>175</v>
      </c>
      <c r="I22" s="199" t="s">
        <v>175</v>
      </c>
    </row>
    <row r="23" spans="3:9" ht="12.75">
      <c r="C23" s="157" t="s">
        <v>156</v>
      </c>
      <c r="D23" s="20"/>
      <c r="E23" s="71">
        <v>258970029</v>
      </c>
      <c r="F23" s="160">
        <f aca="true" t="shared" si="3" ref="F23:F34">E23/$E$34</f>
        <v>0.43008113682264487</v>
      </c>
      <c r="G23" s="71">
        <v>293661784</v>
      </c>
      <c r="H23" s="160">
        <f aca="true" t="shared" si="4" ref="H23:H34">G23/$G$34</f>
        <v>0.430641663751245</v>
      </c>
      <c r="I23" s="160">
        <f>G23/E23-1</f>
        <v>0.13396050166098572</v>
      </c>
    </row>
    <row r="24" spans="3:9" ht="12.75">
      <c r="C24" s="474" t="s">
        <v>68</v>
      </c>
      <c r="D24" s="475"/>
      <c r="E24" s="71">
        <v>78604712</v>
      </c>
      <c r="F24" s="160">
        <f t="shared" si="3"/>
        <v>0.1305417620221087</v>
      </c>
      <c r="G24" s="71">
        <v>84885139</v>
      </c>
      <c r="H24" s="160">
        <f t="shared" si="4"/>
        <v>0.12448019959830965</v>
      </c>
      <c r="I24" s="160">
        <f aca="true" t="shared" si="5" ref="I24:I34">G24/E24-1</f>
        <v>0.07989886153389891</v>
      </c>
    </row>
    <row r="25" spans="3:9" ht="12.75">
      <c r="C25" s="200" t="s">
        <v>187</v>
      </c>
      <c r="D25" s="201"/>
      <c r="E25" s="71">
        <v>66516540</v>
      </c>
      <c r="F25" s="160">
        <f t="shared" si="3"/>
        <v>0.11046648622304062</v>
      </c>
      <c r="G25" s="71">
        <v>73604079</v>
      </c>
      <c r="H25" s="160">
        <f t="shared" si="4"/>
        <v>0.10793703766179556</v>
      </c>
      <c r="I25" s="160">
        <f t="shared" si="5"/>
        <v>0.10655303177224784</v>
      </c>
    </row>
    <row r="26" spans="3:9" ht="12.75">
      <c r="C26" s="474" t="s">
        <v>69</v>
      </c>
      <c r="D26" s="475"/>
      <c r="E26" s="71">
        <v>51217592</v>
      </c>
      <c r="F26" s="160">
        <f t="shared" si="3"/>
        <v>0.08505895557774526</v>
      </c>
      <c r="G26" s="71">
        <v>56177677</v>
      </c>
      <c r="H26" s="160">
        <f t="shared" si="4"/>
        <v>0.08238201089509165</v>
      </c>
      <c r="I26" s="160">
        <f t="shared" si="5"/>
        <v>0.09684338537430648</v>
      </c>
    </row>
    <row r="27" spans="3:9" ht="12.75">
      <c r="C27" s="474" t="s">
        <v>72</v>
      </c>
      <c r="D27" s="475"/>
      <c r="E27" s="71">
        <v>49050156</v>
      </c>
      <c r="F27" s="160">
        <f t="shared" si="3"/>
        <v>0.08145941418498306</v>
      </c>
      <c r="G27" s="71">
        <v>50415389</v>
      </c>
      <c r="H27" s="160">
        <f t="shared" si="4"/>
        <v>0.07393187735189341</v>
      </c>
      <c r="I27" s="160">
        <f t="shared" si="5"/>
        <v>0.027833407910058394</v>
      </c>
    </row>
    <row r="28" spans="3:9" ht="12.75">
      <c r="C28" s="20" t="s">
        <v>157</v>
      </c>
      <c r="D28" s="20"/>
      <c r="E28" s="71">
        <v>47513708</v>
      </c>
      <c r="F28" s="160">
        <f t="shared" si="3"/>
        <v>0.07890777797804238</v>
      </c>
      <c r="G28" s="71">
        <v>54070247</v>
      </c>
      <c r="H28" s="160">
        <f t="shared" si="4"/>
        <v>0.07929156055089812</v>
      </c>
      <c r="I28" s="160">
        <f t="shared" si="5"/>
        <v>0.1379925767948904</v>
      </c>
    </row>
    <row r="29" spans="3:9" ht="12.75">
      <c r="C29" s="474" t="s">
        <v>158</v>
      </c>
      <c r="D29" s="475"/>
      <c r="E29" s="71">
        <v>12287078</v>
      </c>
      <c r="F29" s="160">
        <f t="shared" si="3"/>
        <v>0.020405606374120262</v>
      </c>
      <c r="G29" s="71">
        <v>16214703</v>
      </c>
      <c r="H29" s="160">
        <f t="shared" si="4"/>
        <v>0.02377812523658953</v>
      </c>
      <c r="I29" s="160">
        <f t="shared" si="5"/>
        <v>0.319654925280038</v>
      </c>
    </row>
    <row r="30" spans="3:9" ht="12.75">
      <c r="C30" s="474" t="s">
        <v>171</v>
      </c>
      <c r="D30" s="475"/>
      <c r="E30" s="71">
        <v>7060849</v>
      </c>
      <c r="F30" s="160">
        <f t="shared" si="3"/>
        <v>0.011726213942900068</v>
      </c>
      <c r="G30" s="71">
        <v>9467767</v>
      </c>
      <c r="H30" s="160">
        <f t="shared" si="4"/>
        <v>0.013884050138744419</v>
      </c>
      <c r="I30" s="160">
        <f t="shared" si="5"/>
        <v>0.3408822366828692</v>
      </c>
    </row>
    <row r="31" spans="3:9" ht="12.75">
      <c r="C31" s="474" t="s">
        <v>267</v>
      </c>
      <c r="D31" s="475"/>
      <c r="E31" s="71">
        <v>6049212</v>
      </c>
      <c r="F31" s="160">
        <f t="shared" si="3"/>
        <v>0.01004615083794575</v>
      </c>
      <c r="G31" s="71">
        <v>6905219</v>
      </c>
      <c r="H31" s="160">
        <f t="shared" si="4"/>
        <v>0.010126189925777705</v>
      </c>
      <c r="I31" s="160">
        <f t="shared" si="5"/>
        <v>0.14150719134988154</v>
      </c>
    </row>
    <row r="32" spans="3:9" ht="12.75">
      <c r="C32" s="474" t="s">
        <v>172</v>
      </c>
      <c r="D32" s="475"/>
      <c r="E32" s="71">
        <v>3651037</v>
      </c>
      <c r="F32" s="160">
        <f t="shared" si="3"/>
        <v>0.006063412625796705</v>
      </c>
      <c r="G32" s="265" t="s">
        <v>254</v>
      </c>
      <c r="H32" s="266" t="s">
        <v>143</v>
      </c>
      <c r="I32" s="266" t="s">
        <v>143</v>
      </c>
    </row>
    <row r="33" spans="3:9" ht="12.75">
      <c r="C33" s="474" t="s">
        <v>173</v>
      </c>
      <c r="D33" s="475"/>
      <c r="E33" s="71">
        <v>21221350</v>
      </c>
      <c r="F33" s="160">
        <f t="shared" si="3"/>
        <v>0.03524308341067234</v>
      </c>
      <c r="G33" s="71">
        <v>36514793</v>
      </c>
      <c r="H33" s="160">
        <f t="shared" si="4"/>
        <v>0.05354728488965495</v>
      </c>
      <c r="I33" s="160">
        <f t="shared" si="5"/>
        <v>0.7206630586649765</v>
      </c>
    </row>
    <row r="34" spans="3:9" ht="12.75">
      <c r="C34" s="474" t="s">
        <v>153</v>
      </c>
      <c r="D34" s="475"/>
      <c r="E34" s="192">
        <f>SUM(E23:E33)</f>
        <v>602142263</v>
      </c>
      <c r="F34" s="160">
        <f t="shared" si="3"/>
        <v>1</v>
      </c>
      <c r="G34" s="331">
        <f>SUM(G23:G33)</f>
        <v>681916797</v>
      </c>
      <c r="H34" s="160">
        <f t="shared" si="4"/>
        <v>1</v>
      </c>
      <c r="I34" s="160">
        <f t="shared" si="5"/>
        <v>0.1324845288263714</v>
      </c>
    </row>
    <row r="35" spans="3:9" ht="12.75">
      <c r="C35" s="193" t="s">
        <v>198</v>
      </c>
      <c r="D35" s="158"/>
      <c r="E35" s="161"/>
      <c r="F35" s="161"/>
      <c r="G35" s="161"/>
      <c r="H35" s="161"/>
      <c r="I35" s="162"/>
    </row>
    <row r="37" ht="12.75">
      <c r="G37" s="264"/>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Q11" sqref="Q11"/>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15" t="s">
        <v>324</v>
      </c>
      <c r="B1" s="415"/>
      <c r="C1" s="415"/>
      <c r="D1" s="415"/>
      <c r="E1" s="415"/>
      <c r="F1" s="415"/>
      <c r="G1" s="415"/>
      <c r="H1" s="415"/>
      <c r="I1" s="415"/>
      <c r="J1" s="415"/>
      <c r="K1" s="67"/>
    </row>
    <row r="2" spans="1:11" ht="12.75">
      <c r="A2" s="66"/>
      <c r="B2" s="66"/>
      <c r="C2" s="66"/>
      <c r="D2" s="66"/>
      <c r="E2" s="66"/>
      <c r="F2" s="66"/>
      <c r="G2" s="66"/>
      <c r="H2" s="66"/>
      <c r="I2" s="66"/>
      <c r="J2" s="66"/>
      <c r="K2" s="67"/>
    </row>
    <row r="3" spans="1:10" s="68" customFormat="1" ht="12.75">
      <c r="A3" s="432" t="s">
        <v>10</v>
      </c>
      <c r="B3" s="431" t="s">
        <v>112</v>
      </c>
      <c r="C3" s="431"/>
      <c r="D3" s="431"/>
      <c r="E3" s="431"/>
      <c r="F3" s="437" t="s">
        <v>113</v>
      </c>
      <c r="G3" s="431"/>
      <c r="H3" s="431"/>
      <c r="I3" s="431"/>
      <c r="J3" s="438"/>
    </row>
    <row r="4" spans="1:10" s="68" customFormat="1" ht="12.75">
      <c r="A4" s="439"/>
      <c r="B4" s="432">
        <v>2011</v>
      </c>
      <c r="C4" s="437" t="s">
        <v>377</v>
      </c>
      <c r="D4" s="431"/>
      <c r="E4" s="431"/>
      <c r="F4" s="432">
        <v>2011</v>
      </c>
      <c r="G4" s="437" t="str">
        <f>C4</f>
        <v>Enero-noviembre</v>
      </c>
      <c r="H4" s="431"/>
      <c r="I4" s="431"/>
      <c r="J4" s="438"/>
    </row>
    <row r="5" spans="1:10" s="68" customFormat="1" ht="12.75">
      <c r="A5" s="433"/>
      <c r="B5" s="433"/>
      <c r="C5" s="83">
        <v>2011</v>
      </c>
      <c r="D5" s="83">
        <v>2012</v>
      </c>
      <c r="E5" s="83" t="s">
        <v>246</v>
      </c>
      <c r="F5" s="433"/>
      <c r="G5" s="244">
        <v>2011</v>
      </c>
      <c r="H5" s="244">
        <v>2012</v>
      </c>
      <c r="I5" s="244" t="s">
        <v>246</v>
      </c>
      <c r="J5" s="70" t="s">
        <v>249</v>
      </c>
    </row>
    <row r="6" spans="1:14" ht="12.75">
      <c r="A6" s="24" t="s">
        <v>322</v>
      </c>
      <c r="B6" s="71">
        <v>7911</v>
      </c>
      <c r="C6" s="71">
        <v>7911</v>
      </c>
      <c r="D6" s="71">
        <v>171882</v>
      </c>
      <c r="E6" s="196" t="s">
        <v>378</v>
      </c>
      <c r="F6" s="71">
        <v>106479</v>
      </c>
      <c r="G6" s="71">
        <v>106479</v>
      </c>
      <c r="H6" s="71">
        <v>750152</v>
      </c>
      <c r="I6" s="196" t="s">
        <v>379</v>
      </c>
      <c r="J6" s="196" t="s">
        <v>380</v>
      </c>
      <c r="K6" s="139"/>
      <c r="L6" s="389"/>
      <c r="M6" s="389"/>
      <c r="N6" s="389"/>
    </row>
    <row r="7" spans="1:14" ht="12.75">
      <c r="A7" s="20" t="s">
        <v>409</v>
      </c>
      <c r="B7" s="71">
        <v>71588</v>
      </c>
      <c r="C7" s="71">
        <v>70913</v>
      </c>
      <c r="D7" s="71">
        <v>83563</v>
      </c>
      <c r="E7" s="196" t="s">
        <v>381</v>
      </c>
      <c r="F7" s="71">
        <v>363967</v>
      </c>
      <c r="G7" s="71">
        <v>360667</v>
      </c>
      <c r="H7" s="71">
        <v>616904</v>
      </c>
      <c r="I7" s="196" t="s">
        <v>382</v>
      </c>
      <c r="J7" s="196" t="s">
        <v>383</v>
      </c>
      <c r="K7" s="139"/>
      <c r="L7" s="389"/>
      <c r="M7" s="389"/>
      <c r="N7" s="139"/>
    </row>
    <row r="8" spans="1:14" ht="12.75">
      <c r="A8" s="20" t="s">
        <v>271</v>
      </c>
      <c r="B8" s="71">
        <v>63480</v>
      </c>
      <c r="C8" s="71">
        <v>52449</v>
      </c>
      <c r="D8" s="71">
        <v>79429</v>
      </c>
      <c r="E8" s="196" t="s">
        <v>384</v>
      </c>
      <c r="F8" s="71">
        <v>192480</v>
      </c>
      <c r="G8" s="71">
        <v>146946</v>
      </c>
      <c r="H8" s="71">
        <v>336778</v>
      </c>
      <c r="I8" s="196" t="s">
        <v>385</v>
      </c>
      <c r="J8" s="196" t="s">
        <v>386</v>
      </c>
      <c r="K8" s="139"/>
      <c r="L8" s="389"/>
      <c r="M8" s="389"/>
      <c r="N8" s="139"/>
    </row>
    <row r="9" spans="1:14" ht="12.75">
      <c r="A9" s="20" t="s">
        <v>6</v>
      </c>
      <c r="B9" s="71">
        <v>19572</v>
      </c>
      <c r="C9" s="71">
        <v>19572</v>
      </c>
      <c r="D9" s="71">
        <v>33612</v>
      </c>
      <c r="E9" s="196" t="s">
        <v>387</v>
      </c>
      <c r="F9" s="71">
        <v>160212</v>
      </c>
      <c r="G9" s="71">
        <v>160212</v>
      </c>
      <c r="H9" s="71">
        <v>222723</v>
      </c>
      <c r="I9" s="196" t="s">
        <v>388</v>
      </c>
      <c r="J9" s="196" t="s">
        <v>389</v>
      </c>
      <c r="K9" s="139"/>
      <c r="L9" s="389"/>
      <c r="M9" s="389"/>
      <c r="N9" s="139"/>
    </row>
    <row r="10" spans="1:14" ht="12.75">
      <c r="A10" s="20" t="s">
        <v>7</v>
      </c>
      <c r="B10" s="71">
        <v>23886</v>
      </c>
      <c r="C10" s="71">
        <v>23886</v>
      </c>
      <c r="D10" s="71">
        <v>27668</v>
      </c>
      <c r="E10" s="196" t="s">
        <v>390</v>
      </c>
      <c r="F10" s="71">
        <v>163380</v>
      </c>
      <c r="G10" s="71">
        <v>163380</v>
      </c>
      <c r="H10" s="71">
        <v>184185</v>
      </c>
      <c r="I10" s="196" t="s">
        <v>391</v>
      </c>
      <c r="J10" s="196" t="s">
        <v>392</v>
      </c>
      <c r="K10" s="139"/>
      <c r="L10" s="389"/>
      <c r="M10" s="389"/>
      <c r="N10" s="139"/>
    </row>
    <row r="11" spans="1:14" ht="12.75">
      <c r="A11" s="20" t="s">
        <v>248</v>
      </c>
      <c r="B11" s="71">
        <v>10621</v>
      </c>
      <c r="C11" s="71">
        <v>10604</v>
      </c>
      <c r="D11" s="71">
        <v>20294</v>
      </c>
      <c r="E11" s="196" t="s">
        <v>393</v>
      </c>
      <c r="F11" s="71">
        <v>51276</v>
      </c>
      <c r="G11" s="71">
        <v>51209</v>
      </c>
      <c r="H11" s="71">
        <v>80669</v>
      </c>
      <c r="I11" s="196" t="s">
        <v>394</v>
      </c>
      <c r="J11" s="196" t="s">
        <v>336</v>
      </c>
      <c r="K11" s="139"/>
      <c r="L11" s="389"/>
      <c r="M11" s="389"/>
      <c r="N11" s="139"/>
    </row>
    <row r="12" spans="1:14" ht="12.75">
      <c r="A12" s="20" t="s">
        <v>3</v>
      </c>
      <c r="B12" s="71">
        <v>13826</v>
      </c>
      <c r="C12" s="71">
        <v>13826</v>
      </c>
      <c r="D12" s="71">
        <v>12264</v>
      </c>
      <c r="E12" s="196" t="s">
        <v>395</v>
      </c>
      <c r="F12" s="71">
        <v>83755</v>
      </c>
      <c r="G12" s="71">
        <v>83755</v>
      </c>
      <c r="H12" s="71">
        <v>76589</v>
      </c>
      <c r="I12" s="196" t="s">
        <v>396</v>
      </c>
      <c r="J12" s="196" t="s">
        <v>253</v>
      </c>
      <c r="K12" s="139"/>
      <c r="L12" s="389"/>
      <c r="M12" s="389"/>
      <c r="N12" s="139"/>
    </row>
    <row r="13" spans="1:14" ht="12.75">
      <c r="A13" s="20" t="s">
        <v>4</v>
      </c>
      <c r="B13" s="71">
        <v>12098</v>
      </c>
      <c r="C13" s="71">
        <v>11801</v>
      </c>
      <c r="D13" s="71">
        <v>21521</v>
      </c>
      <c r="E13" s="196" t="s">
        <v>397</v>
      </c>
      <c r="F13" s="71">
        <v>68891</v>
      </c>
      <c r="G13" s="71">
        <v>66515</v>
      </c>
      <c r="H13" s="71">
        <v>67238</v>
      </c>
      <c r="I13" s="196" t="s">
        <v>398</v>
      </c>
      <c r="J13" s="196" t="s">
        <v>331</v>
      </c>
      <c r="K13" s="139"/>
      <c r="L13" s="389"/>
      <c r="M13" s="389"/>
      <c r="N13" s="139"/>
    </row>
    <row r="14" spans="1:14" ht="12.75">
      <c r="A14" s="20" t="s">
        <v>5</v>
      </c>
      <c r="B14" s="71">
        <v>0</v>
      </c>
      <c r="C14" s="71">
        <v>0</v>
      </c>
      <c r="D14" s="71">
        <v>4599</v>
      </c>
      <c r="E14" s="196"/>
      <c r="F14" s="71">
        <v>0</v>
      </c>
      <c r="G14" s="71">
        <v>0</v>
      </c>
      <c r="H14" s="71">
        <v>41034</v>
      </c>
      <c r="I14" s="196"/>
      <c r="J14" s="196" t="s">
        <v>399</v>
      </c>
      <c r="K14" s="139"/>
      <c r="L14" s="389"/>
      <c r="M14" s="389"/>
      <c r="N14" s="139"/>
    </row>
    <row r="15" spans="1:14" ht="12.75">
      <c r="A15" s="20" t="s">
        <v>301</v>
      </c>
      <c r="B15" s="71">
        <v>0</v>
      </c>
      <c r="C15" s="71">
        <v>0</v>
      </c>
      <c r="D15" s="71">
        <v>24000</v>
      </c>
      <c r="E15" s="196"/>
      <c r="F15" s="71">
        <v>0</v>
      </c>
      <c r="G15" s="71">
        <v>0</v>
      </c>
      <c r="H15" s="71">
        <v>41028</v>
      </c>
      <c r="I15" s="196"/>
      <c r="J15" s="196" t="s">
        <v>399</v>
      </c>
      <c r="K15" s="139"/>
      <c r="L15" s="389"/>
      <c r="M15" s="389"/>
      <c r="N15" s="139"/>
    </row>
    <row r="16" spans="1:23" ht="12.75">
      <c r="A16" s="20" t="s">
        <v>411</v>
      </c>
      <c r="B16" s="71">
        <v>222982</v>
      </c>
      <c r="C16" s="71">
        <v>210962</v>
      </c>
      <c r="D16" s="71">
        <v>478832</v>
      </c>
      <c r="E16" s="196" t="s">
        <v>400</v>
      </c>
      <c r="F16" s="71">
        <v>1190440</v>
      </c>
      <c r="G16" s="71">
        <v>1139163</v>
      </c>
      <c r="H16" s="71">
        <v>2417300</v>
      </c>
      <c r="I16" s="196" t="s">
        <v>401</v>
      </c>
      <c r="J16" s="196" t="s">
        <v>402</v>
      </c>
      <c r="K16" s="139"/>
      <c r="L16" s="389"/>
      <c r="M16" s="389"/>
      <c r="N16" s="139"/>
      <c r="Q16" s="140"/>
      <c r="R16" s="328"/>
      <c r="S16" s="140"/>
      <c r="T16" s="328"/>
      <c r="U16" s="328"/>
      <c r="V16" s="328"/>
      <c r="W16" s="140"/>
    </row>
    <row r="17" spans="1:23" ht="12.75">
      <c r="A17" s="20" t="s">
        <v>151</v>
      </c>
      <c r="B17" s="71">
        <v>104677</v>
      </c>
      <c r="C17" s="71">
        <v>101021</v>
      </c>
      <c r="D17" s="71">
        <v>67337</v>
      </c>
      <c r="E17" s="196" t="s">
        <v>403</v>
      </c>
      <c r="F17" s="71">
        <v>524792</v>
      </c>
      <c r="G17" s="71">
        <v>505167</v>
      </c>
      <c r="H17" s="71">
        <v>332050</v>
      </c>
      <c r="I17" s="196" t="s">
        <v>404</v>
      </c>
      <c r="J17" s="196" t="s">
        <v>405</v>
      </c>
      <c r="K17" s="139"/>
      <c r="L17" s="389"/>
      <c r="M17" s="389"/>
      <c r="Q17" s="140"/>
      <c r="R17" s="328"/>
      <c r="S17" s="140"/>
      <c r="T17" s="140"/>
      <c r="U17" s="328"/>
      <c r="V17" s="328"/>
      <c r="W17" s="140"/>
    </row>
    <row r="18" spans="1:23" ht="12.75">
      <c r="A18" s="20" t="s">
        <v>9</v>
      </c>
      <c r="B18" s="71">
        <v>327659</v>
      </c>
      <c r="C18" s="71">
        <v>311983</v>
      </c>
      <c r="D18" s="71">
        <v>546169</v>
      </c>
      <c r="E18" s="196" t="s">
        <v>406</v>
      </c>
      <c r="F18" s="71">
        <v>1715232</v>
      </c>
      <c r="G18" s="71">
        <v>1644330</v>
      </c>
      <c r="H18" s="71">
        <v>2749350</v>
      </c>
      <c r="I18" s="196" t="s">
        <v>407</v>
      </c>
      <c r="J18" s="196" t="s">
        <v>247</v>
      </c>
      <c r="K18" s="139"/>
      <c r="L18" s="389"/>
      <c r="M18" s="389"/>
      <c r="Q18" s="330"/>
      <c r="R18" s="330"/>
      <c r="S18" s="330"/>
      <c r="T18" s="330"/>
      <c r="U18" s="330"/>
      <c r="V18" s="330"/>
      <c r="W18" s="330"/>
    </row>
    <row r="19" spans="1:17" s="110" customFormat="1" ht="12.75">
      <c r="A19" s="218" t="s">
        <v>184</v>
      </c>
      <c r="B19" s="113"/>
      <c r="C19" s="113"/>
      <c r="D19" s="113"/>
      <c r="E19" s="113"/>
      <c r="F19" s="113"/>
      <c r="G19" s="113"/>
      <c r="H19" s="113"/>
      <c r="I19" s="113"/>
      <c r="J19" s="113"/>
      <c r="K19" s="113"/>
      <c r="L19" s="109"/>
      <c r="M19" s="109"/>
      <c r="N19" s="109"/>
      <c r="Q19" s="109"/>
    </row>
    <row r="20" spans="1:10" ht="79.5" customHeight="1">
      <c r="A20" s="484" t="s">
        <v>325</v>
      </c>
      <c r="B20" s="484"/>
      <c r="C20" s="484"/>
      <c r="D20" s="484"/>
      <c r="E20" s="484"/>
      <c r="F20" s="484"/>
      <c r="G20" s="484"/>
      <c r="H20" s="484"/>
      <c r="I20" s="484"/>
      <c r="J20" s="484"/>
    </row>
    <row r="21" ht="12.75">
      <c r="H21" s="329"/>
    </row>
    <row r="22" spans="4:13" ht="12.75">
      <c r="D22" s="140"/>
      <c r="H22" s="140"/>
      <c r="M22" s="389"/>
    </row>
    <row r="25" spans="2:8" ht="12.75">
      <c r="B25" s="140"/>
      <c r="C25" s="140"/>
      <c r="D25" s="140"/>
      <c r="E25" s="140"/>
      <c r="F25" s="140"/>
      <c r="G25" s="140"/>
      <c r="H25" s="140"/>
    </row>
    <row r="26" spans="1:9" ht="12.75">
      <c r="A26" s="328"/>
      <c r="B26" s="328"/>
      <c r="C26" s="328"/>
      <c r="D26" s="328"/>
      <c r="E26" s="328"/>
      <c r="F26" s="328"/>
      <c r="G26" s="328"/>
      <c r="H26" s="328"/>
      <c r="I26" s="328"/>
    </row>
    <row r="27" spans="2:6" ht="12.75">
      <c r="B27" s="140"/>
      <c r="F27" s="140"/>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A1">
      <selection activeCell="B3" sqref="B3:N3"/>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492" t="s">
        <v>343</v>
      </c>
      <c r="C3" s="493"/>
      <c r="D3" s="493"/>
      <c r="E3" s="493"/>
      <c r="F3" s="493"/>
      <c r="G3" s="493"/>
      <c r="H3" s="493"/>
      <c r="I3" s="493"/>
      <c r="J3" s="493"/>
      <c r="K3" s="493"/>
      <c r="L3" s="493"/>
      <c r="M3" s="493"/>
      <c r="N3" s="494"/>
    </row>
    <row r="4" spans="2:14" ht="26.25" customHeight="1" thickBot="1">
      <c r="B4" s="490" t="s">
        <v>237</v>
      </c>
      <c r="C4" s="492" t="s">
        <v>212</v>
      </c>
      <c r="D4" s="494"/>
      <c r="E4" s="485" t="s">
        <v>317</v>
      </c>
      <c r="F4" s="492" t="s">
        <v>213</v>
      </c>
      <c r="G4" s="494"/>
      <c r="H4" s="485" t="s">
        <v>317</v>
      </c>
      <c r="I4" s="492" t="s">
        <v>238</v>
      </c>
      <c r="J4" s="494"/>
      <c r="K4" s="485" t="s">
        <v>317</v>
      </c>
      <c r="L4" s="492" t="s">
        <v>153</v>
      </c>
      <c r="M4" s="494"/>
      <c r="N4" s="485" t="s">
        <v>317</v>
      </c>
    </row>
    <row r="5" spans="2:14" ht="26.25" customHeight="1" thickBot="1">
      <c r="B5" s="491"/>
      <c r="C5" s="332">
        <v>2011</v>
      </c>
      <c r="D5" s="332">
        <v>2012</v>
      </c>
      <c r="E5" s="486"/>
      <c r="F5" s="332">
        <v>2011</v>
      </c>
      <c r="G5" s="332">
        <v>2012</v>
      </c>
      <c r="H5" s="486"/>
      <c r="I5" s="332">
        <v>2011</v>
      </c>
      <c r="J5" s="332">
        <v>2012</v>
      </c>
      <c r="K5" s="486"/>
      <c r="L5" s="332">
        <v>2011</v>
      </c>
      <c r="M5" s="332">
        <v>2012</v>
      </c>
      <c r="N5" s="486"/>
    </row>
    <row r="6" spans="2:14" ht="26.25" customHeight="1" thickBot="1">
      <c r="B6" s="333" t="s">
        <v>189</v>
      </c>
      <c r="C6" s="334">
        <v>337.997</v>
      </c>
      <c r="D6" s="334">
        <v>6.741</v>
      </c>
      <c r="E6" s="335">
        <f aca="true" t="shared" si="0" ref="E6:E13">D6/C6-1</f>
        <v>-0.9800560360003195</v>
      </c>
      <c r="F6" s="334">
        <v>37.844</v>
      </c>
      <c r="G6" s="334">
        <v>15.895</v>
      </c>
      <c r="H6" s="335">
        <f aca="true" t="shared" si="1" ref="H6:H13">G6/F6-1</f>
        <v>-0.5799862593806151</v>
      </c>
      <c r="I6" s="336">
        <v>0</v>
      </c>
      <c r="J6" s="336">
        <v>0</v>
      </c>
      <c r="K6" s="337" t="s">
        <v>314</v>
      </c>
      <c r="L6" s="338">
        <f>C6+F6+I6</f>
        <v>375.841</v>
      </c>
      <c r="M6" s="338">
        <f aca="true" t="shared" si="2" ref="M6:M12">D6+G6+J6</f>
        <v>22.636</v>
      </c>
      <c r="N6" s="335">
        <f aca="true" t="shared" si="3" ref="N6:N13">M6/L6-1</f>
        <v>-0.9397724037558436</v>
      </c>
    </row>
    <row r="7" spans="2:14" ht="26.25" customHeight="1" thickBot="1">
      <c r="B7" s="333" t="s">
        <v>190</v>
      </c>
      <c r="C7" s="334">
        <v>45528.311</v>
      </c>
      <c r="D7" s="334">
        <v>38288.609</v>
      </c>
      <c r="E7" s="335">
        <f t="shared" si="0"/>
        <v>-0.1590153871510851</v>
      </c>
      <c r="F7" s="334">
        <v>5992.489</v>
      </c>
      <c r="G7" s="334">
        <v>2559.895</v>
      </c>
      <c r="H7" s="335">
        <f t="shared" si="1"/>
        <v>-0.5728160702506087</v>
      </c>
      <c r="I7" s="334">
        <v>4350.015</v>
      </c>
      <c r="J7" s="334">
        <v>1400.868</v>
      </c>
      <c r="K7" s="335">
        <f aca="true" t="shared" si="4" ref="K7:K13">J7/I7-1</f>
        <v>-0.677962489784518</v>
      </c>
      <c r="L7" s="338">
        <f aca="true" t="shared" si="5" ref="L7:L12">C7+F7+I7</f>
        <v>55870.815</v>
      </c>
      <c r="M7" s="338">
        <f t="shared" si="2"/>
        <v>42249.371999999996</v>
      </c>
      <c r="N7" s="335">
        <f t="shared" si="3"/>
        <v>-0.24380247540688293</v>
      </c>
    </row>
    <row r="8" spans="2:14" ht="26.25" customHeight="1" thickBot="1">
      <c r="B8" s="333" t="s">
        <v>191</v>
      </c>
      <c r="C8" s="334">
        <v>18396.913</v>
      </c>
      <c r="D8" s="334">
        <v>16472.479</v>
      </c>
      <c r="E8" s="335">
        <f t="shared" si="0"/>
        <v>-0.10460635433781751</v>
      </c>
      <c r="F8" s="334">
        <v>81.418</v>
      </c>
      <c r="G8" s="334">
        <v>245.414</v>
      </c>
      <c r="H8" s="335">
        <f t="shared" si="1"/>
        <v>2.014247463705814</v>
      </c>
      <c r="I8" s="334">
        <v>40.235</v>
      </c>
      <c r="J8" s="334">
        <v>28.5</v>
      </c>
      <c r="K8" s="335">
        <f t="shared" si="4"/>
        <v>-0.2916614887535728</v>
      </c>
      <c r="L8" s="338">
        <f t="shared" si="5"/>
        <v>18518.566000000003</v>
      </c>
      <c r="M8" s="338">
        <f t="shared" si="2"/>
        <v>16746.393</v>
      </c>
      <c r="N8" s="335">
        <f t="shared" si="3"/>
        <v>-0.09569709663264436</v>
      </c>
    </row>
    <row r="9" spans="2:14" ht="26.25" customHeight="1" thickBot="1">
      <c r="B9" s="333" t="s">
        <v>192</v>
      </c>
      <c r="C9" s="334">
        <v>99418.384</v>
      </c>
      <c r="D9" s="334">
        <v>113862.58</v>
      </c>
      <c r="E9" s="335">
        <f t="shared" si="0"/>
        <v>0.14528697227667675</v>
      </c>
      <c r="F9" s="334">
        <v>7996.871</v>
      </c>
      <c r="G9" s="334">
        <v>11782.003</v>
      </c>
      <c r="H9" s="335">
        <f t="shared" si="1"/>
        <v>0.47332662987811114</v>
      </c>
      <c r="I9" s="334">
        <v>37563.992</v>
      </c>
      <c r="J9" s="334">
        <v>35051.056</v>
      </c>
      <c r="K9" s="335">
        <f t="shared" si="4"/>
        <v>-0.06689746925726114</v>
      </c>
      <c r="L9" s="338">
        <f t="shared" si="5"/>
        <v>144979.247</v>
      </c>
      <c r="M9" s="338">
        <f t="shared" si="2"/>
        <v>160695.639</v>
      </c>
      <c r="N9" s="335">
        <f t="shared" si="3"/>
        <v>0.10840442563479447</v>
      </c>
    </row>
    <row r="10" spans="2:14" ht="26.25" customHeight="1" thickBot="1">
      <c r="B10" s="333" t="s">
        <v>268</v>
      </c>
      <c r="C10" s="334">
        <v>273909.813</v>
      </c>
      <c r="D10" s="334">
        <v>345393.117</v>
      </c>
      <c r="E10" s="335">
        <f t="shared" si="0"/>
        <v>0.260973870257069</v>
      </c>
      <c r="F10" s="334">
        <v>11297.442</v>
      </c>
      <c r="G10" s="334">
        <v>32053.109</v>
      </c>
      <c r="H10" s="335">
        <f t="shared" si="1"/>
        <v>1.8372005804499816</v>
      </c>
      <c r="I10" s="334">
        <v>33240.217</v>
      </c>
      <c r="J10" s="334">
        <v>7855.652</v>
      </c>
      <c r="K10" s="335">
        <f t="shared" si="4"/>
        <v>-0.763670255221258</v>
      </c>
      <c r="L10" s="338">
        <f t="shared" si="5"/>
        <v>318447.472</v>
      </c>
      <c r="M10" s="338">
        <f t="shared" si="2"/>
        <v>385301.878</v>
      </c>
      <c r="N10" s="335">
        <f t="shared" si="3"/>
        <v>0.20993856719955373</v>
      </c>
    </row>
    <row r="11" spans="2:14" ht="26.25" customHeight="1" thickBot="1">
      <c r="B11" s="333" t="s">
        <v>193</v>
      </c>
      <c r="C11" s="334">
        <v>381255.677</v>
      </c>
      <c r="D11" s="334">
        <v>487441.457</v>
      </c>
      <c r="E11" s="335">
        <f t="shared" si="0"/>
        <v>0.2785159314493302</v>
      </c>
      <c r="F11" s="334">
        <v>74054.575</v>
      </c>
      <c r="G11" s="334">
        <v>101087.655</v>
      </c>
      <c r="H11" s="335">
        <f t="shared" si="1"/>
        <v>0.3650426729206129</v>
      </c>
      <c r="I11" s="334">
        <v>24513.793</v>
      </c>
      <c r="J11" s="334">
        <v>23246.44</v>
      </c>
      <c r="K11" s="335">
        <f t="shared" si="4"/>
        <v>-0.05169958806456443</v>
      </c>
      <c r="L11" s="338">
        <f t="shared" si="5"/>
        <v>479824.04500000004</v>
      </c>
      <c r="M11" s="338">
        <f t="shared" si="2"/>
        <v>611775.5519999999</v>
      </c>
      <c r="N11" s="335">
        <f t="shared" si="3"/>
        <v>0.274999780388246</v>
      </c>
    </row>
    <row r="12" spans="2:14" ht="26.25" customHeight="1" thickBot="1">
      <c r="B12" s="333" t="s">
        <v>214</v>
      </c>
      <c r="C12" s="334">
        <v>9792.116</v>
      </c>
      <c r="D12" s="334">
        <v>14520.55</v>
      </c>
      <c r="E12" s="335">
        <f t="shared" si="0"/>
        <v>0.4828817387375721</v>
      </c>
      <c r="F12" s="334">
        <v>18540.451</v>
      </c>
      <c r="G12" s="334">
        <v>23942.96</v>
      </c>
      <c r="H12" s="335">
        <f t="shared" si="1"/>
        <v>0.2913903766418626</v>
      </c>
      <c r="I12" s="334">
        <v>32.35</v>
      </c>
      <c r="J12" s="334">
        <v>116.06</v>
      </c>
      <c r="K12" s="335">
        <f t="shared" si="4"/>
        <v>2.5876352395672333</v>
      </c>
      <c r="L12" s="338">
        <f t="shared" si="5"/>
        <v>28364.917</v>
      </c>
      <c r="M12" s="338">
        <f t="shared" si="2"/>
        <v>38579.56999999999</v>
      </c>
      <c r="N12" s="335">
        <f t="shared" si="3"/>
        <v>0.3601157373384871</v>
      </c>
    </row>
    <row r="13" spans="2:17" ht="26.25" customHeight="1" thickBot="1">
      <c r="B13" s="339" t="s">
        <v>153</v>
      </c>
      <c r="C13" s="340">
        <f>SUM(C6:C12)</f>
        <v>828639.2110000001</v>
      </c>
      <c r="D13" s="340">
        <f>SUM(D6:D12)</f>
        <v>1015985.533</v>
      </c>
      <c r="E13" s="341">
        <f t="shared" si="0"/>
        <v>0.2260891344665077</v>
      </c>
      <c r="F13" s="340">
        <f>SUM(F6:F12)</f>
        <v>118001.09</v>
      </c>
      <c r="G13" s="340">
        <f>SUM(G6:G12)</f>
        <v>171686.93099999998</v>
      </c>
      <c r="H13" s="341">
        <f t="shared" si="1"/>
        <v>0.45496055163558213</v>
      </c>
      <c r="I13" s="340">
        <f>SUM(I6:I12)</f>
        <v>99740.60200000001</v>
      </c>
      <c r="J13" s="340">
        <f>SUM(J6:J12)</f>
        <v>67698.576</v>
      </c>
      <c r="K13" s="341">
        <f t="shared" si="4"/>
        <v>-0.32125358537539217</v>
      </c>
      <c r="L13" s="340">
        <f>SUM(L6:L12)</f>
        <v>1046380.903</v>
      </c>
      <c r="M13" s="340">
        <f>SUM(M6:M12)</f>
        <v>1255371.04</v>
      </c>
      <c r="N13" s="341">
        <f t="shared" si="3"/>
        <v>0.19972663530156187</v>
      </c>
      <c r="Q13" s="1"/>
    </row>
    <row r="14" spans="2:14" ht="26.25" customHeight="1" thickBot="1">
      <c r="B14" s="487" t="s">
        <v>220</v>
      </c>
      <c r="C14" s="488"/>
      <c r="D14" s="488"/>
      <c r="E14" s="488"/>
      <c r="F14" s="488"/>
      <c r="G14" s="488"/>
      <c r="H14" s="488"/>
      <c r="I14" s="488"/>
      <c r="J14" s="488"/>
      <c r="K14" s="488"/>
      <c r="L14" s="488"/>
      <c r="M14" s="488"/>
      <c r="N14" s="489"/>
    </row>
    <row r="16" ht="14.25">
      <c r="B16" s="84"/>
    </row>
    <row r="17" spans="4:13" ht="14.25">
      <c r="D17" s="84"/>
      <c r="F17" s="84"/>
      <c r="G17" s="84"/>
      <c r="I17" s="84"/>
      <c r="J17" s="84"/>
      <c r="L17" s="84"/>
      <c r="M17" s="84"/>
    </row>
    <row r="18" spans="3:13" ht="14.25">
      <c r="C18" s="84"/>
      <c r="D18" s="84"/>
      <c r="F18" s="84"/>
      <c r="G18" s="84"/>
      <c r="I18" s="84"/>
      <c r="J18" s="84"/>
      <c r="L18" s="84"/>
      <c r="M18" s="84"/>
    </row>
    <row r="19" spans="3:13" ht="14.25">
      <c r="C19" s="84"/>
      <c r="D19" s="84"/>
      <c r="F19" s="84"/>
      <c r="G19" s="84"/>
      <c r="I19" s="84"/>
      <c r="J19" s="84"/>
      <c r="L19" s="84"/>
      <c r="M19" s="84"/>
    </row>
    <row r="20" spans="3:13" ht="14.25">
      <c r="C20" s="84"/>
      <c r="D20" s="84"/>
      <c r="F20" s="84"/>
      <c r="G20" s="84"/>
      <c r="I20" s="84"/>
      <c r="J20" s="84"/>
      <c r="L20" s="84"/>
      <c r="M20" s="84"/>
    </row>
    <row r="21" spans="3:13" ht="14.25">
      <c r="C21" s="84"/>
      <c r="D21" s="84"/>
      <c r="F21" s="84"/>
      <c r="G21" s="84"/>
      <c r="I21" s="84"/>
      <c r="J21" s="84"/>
      <c r="L21" s="84"/>
      <c r="M21" s="84"/>
    </row>
    <row r="22" spans="3:13" ht="14.25">
      <c r="C22" s="84"/>
      <c r="D22" s="84"/>
      <c r="F22" s="84"/>
      <c r="G22" s="84"/>
      <c r="I22" s="84"/>
      <c r="J22" s="84"/>
      <c r="L22" s="84"/>
      <c r="M22" s="84"/>
    </row>
    <row r="23" spans="3:13" ht="14.25">
      <c r="C23" s="84"/>
      <c r="D23" s="84"/>
      <c r="F23" s="84"/>
      <c r="G23" s="84"/>
      <c r="I23" s="84"/>
      <c r="J23" s="84"/>
      <c r="L23" s="84"/>
      <c r="M23" s="84"/>
    </row>
    <row r="24" spans="3:13" ht="14.25">
      <c r="C24" s="84"/>
      <c r="D24" s="84"/>
      <c r="F24" s="84"/>
      <c r="G24" s="84"/>
      <c r="I24" s="84"/>
      <c r="J24" s="84"/>
      <c r="L24" s="84"/>
      <c r="M24" s="84"/>
    </row>
    <row r="25" spans="3:4" ht="14.25">
      <c r="C25" s="84"/>
      <c r="D25" s="84"/>
    </row>
    <row r="26" spans="3:4" ht="14.25">
      <c r="C26" s="84"/>
      <c r="D26" s="84"/>
    </row>
    <row r="27" spans="3:4" ht="14.25">
      <c r="C27" s="84"/>
      <c r="D27" s="84"/>
    </row>
  </sheetData>
  <sheetProtection/>
  <mergeCells count="11">
    <mergeCell ref="E4:E5"/>
    <mergeCell ref="H4:H5"/>
    <mergeCell ref="K4:K5"/>
    <mergeCell ref="B14:N14"/>
    <mergeCell ref="B4:B5"/>
    <mergeCell ref="N4:N5"/>
    <mergeCell ref="B3:N3"/>
    <mergeCell ref="C4:D4"/>
    <mergeCell ref="F4:G4"/>
    <mergeCell ref="I4:J4"/>
    <mergeCell ref="L4:M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1" r:id="rId1"/>
  <headerFooter>
    <oddFooter>&amp;C21</oddFooter>
  </headerFooter>
  <ignoredErrors>
    <ignoredError sqref="C13:J13" formulaRange="1"/>
    <ignoredError sqref="K13" formula="1" formulaRange="1"/>
  </ignoredErrors>
</worksheet>
</file>

<file path=xl/worksheets/sheet19.xml><?xml version="1.0" encoding="utf-8"?>
<worksheet xmlns="http://schemas.openxmlformats.org/spreadsheetml/2006/main" xmlns:r="http://schemas.openxmlformats.org/officeDocument/2006/relationships">
  <dimension ref="W2:AB38"/>
  <sheetViews>
    <sheetView zoomScalePageLayoutView="0" workbookViewId="0" topLeftCell="A1">
      <selection activeCell="X13" sqref="X13"/>
    </sheetView>
  </sheetViews>
  <sheetFormatPr defaultColWidth="11.00390625" defaultRowHeight="14.25"/>
  <cols>
    <col min="1" max="1" width="3.25390625" style="84" customWidth="1"/>
    <col min="2" max="2" width="18.625" style="84" customWidth="1"/>
    <col min="3" max="4" width="11.00390625" style="84" customWidth="1"/>
    <col min="5" max="5" width="8.875" style="84" customWidth="1"/>
    <col min="6" max="7" width="11.00390625" style="84" customWidth="1"/>
    <col min="8" max="20" width="8.25390625" style="84" customWidth="1"/>
    <col min="21" max="23" width="11.00390625" style="84" customWidth="1"/>
    <col min="24" max="24" width="12.375" style="84" bestFit="1" customWidth="1"/>
    <col min="25" max="16384" width="11.00390625" style="84" customWidth="1"/>
  </cols>
  <sheetData>
    <row r="2" spans="23:25" ht="14.25">
      <c r="W2" s="84" t="s">
        <v>156</v>
      </c>
      <c r="X2" s="2">
        <v>338735694</v>
      </c>
      <c r="Y2" s="390">
        <f>X2/$X$13</f>
        <v>0.3334060210481363</v>
      </c>
    </row>
    <row r="3" spans="23:25" ht="14.25">
      <c r="W3" s="84" t="s">
        <v>157</v>
      </c>
      <c r="X3" s="2">
        <v>136956773</v>
      </c>
      <c r="Y3" s="390">
        <f aca="true" t="shared" si="0" ref="Y3:Y12">X3/$X$13</f>
        <v>0.13480189289270125</v>
      </c>
    </row>
    <row r="4" spans="23:25" ht="14.25">
      <c r="W4" s="84" t="s">
        <v>68</v>
      </c>
      <c r="X4" s="2">
        <v>121080896</v>
      </c>
      <c r="Y4" s="390">
        <f t="shared" si="0"/>
        <v>0.11917580720118384</v>
      </c>
    </row>
    <row r="5" spans="23:25" ht="14.25">
      <c r="W5" s="84" t="s">
        <v>72</v>
      </c>
      <c r="X5" s="2">
        <v>94618622</v>
      </c>
      <c r="Y5" s="390">
        <f t="shared" si="0"/>
        <v>0.09312989105328137</v>
      </c>
    </row>
    <row r="6" spans="23:25" ht="15">
      <c r="W6" s="84" t="s">
        <v>412</v>
      </c>
      <c r="X6" s="2">
        <v>85138429</v>
      </c>
      <c r="Y6" s="390">
        <f t="shared" si="0"/>
        <v>0.08379885956506036</v>
      </c>
    </row>
    <row r="7" spans="23:25" ht="14.25">
      <c r="W7" s="84" t="s">
        <v>69</v>
      </c>
      <c r="X7" s="2">
        <v>68454870</v>
      </c>
      <c r="Y7" s="390">
        <f t="shared" si="0"/>
        <v>0.06737779995534642</v>
      </c>
    </row>
    <row r="8" spans="23:25" ht="14.25">
      <c r="W8" s="84" t="s">
        <v>211</v>
      </c>
      <c r="X8" s="2">
        <v>21042874</v>
      </c>
      <c r="Y8" s="390">
        <f t="shared" si="0"/>
        <v>0.02071178507617588</v>
      </c>
    </row>
    <row r="9" spans="23:25" ht="14.25">
      <c r="W9" s="84" t="s">
        <v>345</v>
      </c>
      <c r="X9" s="2">
        <v>33589830</v>
      </c>
      <c r="Y9" s="390">
        <f t="shared" si="0"/>
        <v>0.03306132706517584</v>
      </c>
    </row>
    <row r="10" spans="23:25" ht="14.25">
      <c r="W10" s="84" t="s">
        <v>158</v>
      </c>
      <c r="X10" s="2">
        <v>23823707</v>
      </c>
      <c r="Y10" s="390">
        <f t="shared" si="0"/>
        <v>0.023448864404253283</v>
      </c>
    </row>
    <row r="11" spans="23:25" ht="14.25">
      <c r="W11" s="84" t="s">
        <v>352</v>
      </c>
      <c r="X11" s="2">
        <v>28842839</v>
      </c>
      <c r="Y11" s="390">
        <f t="shared" si="0"/>
        <v>0.028389025299241148</v>
      </c>
    </row>
    <row r="12" spans="23:25" ht="14.25">
      <c r="W12" s="84" t="s">
        <v>173</v>
      </c>
      <c r="X12" s="2">
        <v>63700999</v>
      </c>
      <c r="Y12" s="390">
        <f t="shared" si="0"/>
        <v>0.0626987264394443</v>
      </c>
    </row>
    <row r="13" ht="14.25">
      <c r="X13" s="2">
        <v>1015985533</v>
      </c>
    </row>
    <row r="21" ht="15" thickBot="1"/>
    <row r="22" spans="24:28" ht="21.75" thickBot="1">
      <c r="X22" s="391"/>
      <c r="Y22" s="392" t="s">
        <v>212</v>
      </c>
      <c r="Z22" s="392" t="s">
        <v>213</v>
      </c>
      <c r="AA22" s="392" t="s">
        <v>168</v>
      </c>
      <c r="AB22" s="392" t="s">
        <v>153</v>
      </c>
    </row>
    <row r="23" spans="24:28" ht="15" thickBot="1">
      <c r="X23" s="393">
        <v>1997</v>
      </c>
      <c r="Y23" s="394">
        <v>2489287</v>
      </c>
      <c r="Z23" s="394">
        <v>1330057</v>
      </c>
      <c r="AA23" s="394">
        <v>490905</v>
      </c>
      <c r="AB23" s="394">
        <v>4310249</v>
      </c>
    </row>
    <row r="24" spans="24:28" ht="15" thickBot="1">
      <c r="X24" s="393">
        <v>1998</v>
      </c>
      <c r="Y24" s="394">
        <v>2996983</v>
      </c>
      <c r="Z24" s="395">
        <v>1443082</v>
      </c>
      <c r="AA24" s="394">
        <v>825438</v>
      </c>
      <c r="AB24" s="394">
        <v>5265503</v>
      </c>
    </row>
    <row r="25" spans="24:28" ht="15" thickBot="1">
      <c r="X25" s="393">
        <v>1999</v>
      </c>
      <c r="Y25" s="394">
        <v>2395729</v>
      </c>
      <c r="Z25" s="394">
        <v>1318548</v>
      </c>
      <c r="AA25" s="394">
        <v>565874</v>
      </c>
      <c r="AB25" s="394">
        <v>4280151</v>
      </c>
    </row>
    <row r="26" spans="24:28" ht="15" thickBot="1">
      <c r="X26" s="393">
        <v>2000</v>
      </c>
      <c r="Y26" s="394">
        <v>3748213</v>
      </c>
      <c r="Z26" s="394">
        <v>1956098</v>
      </c>
      <c r="AA26" s="394">
        <v>715063</v>
      </c>
      <c r="AB26" s="394">
        <v>6419374</v>
      </c>
    </row>
    <row r="27" spans="24:28" ht="15" thickBot="1">
      <c r="X27" s="393">
        <v>2001</v>
      </c>
      <c r="Y27" s="394">
        <v>4460397</v>
      </c>
      <c r="Z27" s="394">
        <v>583290</v>
      </c>
      <c r="AA27" s="394">
        <v>408098</v>
      </c>
      <c r="AB27" s="394">
        <v>5451785</v>
      </c>
    </row>
    <row r="28" spans="24:28" ht="15" thickBot="1">
      <c r="X28" s="393">
        <v>2002</v>
      </c>
      <c r="Y28" s="394">
        <v>4430500</v>
      </c>
      <c r="Z28" s="394">
        <v>834463</v>
      </c>
      <c r="AA28" s="394">
        <v>358267</v>
      </c>
      <c r="AB28" s="394">
        <v>5623230</v>
      </c>
    </row>
    <row r="29" spans="24:28" ht="15" thickBot="1">
      <c r="X29" s="393">
        <v>2003</v>
      </c>
      <c r="Y29" s="394">
        <v>5460865</v>
      </c>
      <c r="Z29" s="394">
        <v>947611</v>
      </c>
      <c r="AA29" s="394">
        <v>273745</v>
      </c>
      <c r="AB29" s="394">
        <v>6682221</v>
      </c>
    </row>
    <row r="30" spans="24:28" ht="15" thickBot="1">
      <c r="X30" s="393">
        <v>2004</v>
      </c>
      <c r="Y30" s="394">
        <v>5474888</v>
      </c>
      <c r="Z30" s="394">
        <v>577173</v>
      </c>
      <c r="AA30" s="394">
        <v>248675</v>
      </c>
      <c r="AB30" s="394">
        <v>6300736</v>
      </c>
    </row>
    <row r="31" spans="24:28" ht="15" thickBot="1">
      <c r="X31" s="393">
        <v>2005</v>
      </c>
      <c r="Y31" s="394">
        <v>6303212</v>
      </c>
      <c r="Z31" s="394">
        <v>1047796</v>
      </c>
      <c r="AA31" s="394">
        <v>534503</v>
      </c>
      <c r="AB31" s="394">
        <v>7885511</v>
      </c>
    </row>
    <row r="32" spans="24:28" ht="15" thickBot="1">
      <c r="X32" s="393">
        <v>2006</v>
      </c>
      <c r="Y32" s="394">
        <v>7163043</v>
      </c>
      <c r="Z32" s="394">
        <v>861365</v>
      </c>
      <c r="AA32" s="394">
        <v>424370</v>
      </c>
      <c r="AB32" s="394">
        <v>8448778</v>
      </c>
    </row>
    <row r="33" spans="24:28" ht="15" thickBot="1">
      <c r="X33" s="393">
        <v>2007</v>
      </c>
      <c r="Y33" s="395">
        <v>7038874</v>
      </c>
      <c r="Z33" s="395">
        <v>879062</v>
      </c>
      <c r="AA33" s="395">
        <v>359524</v>
      </c>
      <c r="AB33" s="395">
        <v>8277460</v>
      </c>
    </row>
    <row r="34" spans="24:28" ht="15" thickBot="1">
      <c r="X34" s="393">
        <v>2008</v>
      </c>
      <c r="Y34" s="395">
        <v>6927908</v>
      </c>
      <c r="Z34" s="395">
        <v>1318511</v>
      </c>
      <c r="AA34" s="395">
        <v>436551</v>
      </c>
      <c r="AB34" s="395">
        <v>8682971</v>
      </c>
    </row>
    <row r="35" spans="24:28" ht="15" thickBot="1">
      <c r="X35" s="393">
        <v>2009</v>
      </c>
      <c r="Y35" s="395">
        <v>8665659</v>
      </c>
      <c r="Z35" s="395">
        <v>1152065</v>
      </c>
      <c r="AA35" s="395">
        <v>275198</v>
      </c>
      <c r="AB35" s="395">
        <v>10092922</v>
      </c>
    </row>
    <row r="36" spans="24:28" ht="15" thickBot="1">
      <c r="X36" s="393">
        <v>2010</v>
      </c>
      <c r="Y36" s="395">
        <v>7445528</v>
      </c>
      <c r="Z36" s="395">
        <v>1271633</v>
      </c>
      <c r="AA36" s="395">
        <v>435221</v>
      </c>
      <c r="AB36" s="395">
        <v>9152383</v>
      </c>
    </row>
    <row r="37" spans="24:28" ht="15" thickBot="1">
      <c r="X37" s="393">
        <v>2011</v>
      </c>
      <c r="Y37" s="395">
        <v>8286392</v>
      </c>
      <c r="Z37" s="395">
        <v>1180010</v>
      </c>
      <c r="AA37" s="395">
        <v>997406</v>
      </c>
      <c r="AB37" s="395">
        <v>10463809</v>
      </c>
    </row>
    <row r="38" spans="24:28" ht="15" thickBot="1">
      <c r="X38" s="393">
        <v>2012</v>
      </c>
      <c r="Y38" s="395">
        <v>10159853</v>
      </c>
      <c r="Z38" s="395">
        <v>1716869</v>
      </c>
      <c r="AA38" s="395">
        <v>676985</v>
      </c>
      <c r="AB38" s="395">
        <v>12553707</v>
      </c>
    </row>
  </sheetData>
  <sheetProtection/>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25">
      <selection activeCell="A43" sqref="A43:G43"/>
    </sheetView>
  </sheetViews>
  <sheetFormatPr defaultColWidth="11.00390625" defaultRowHeight="14.25"/>
  <cols>
    <col min="6" max="6" width="12.375" style="0" customWidth="1"/>
  </cols>
  <sheetData>
    <row r="1" spans="1:7" s="34" customFormat="1" ht="15">
      <c r="A1" s="406" t="s">
        <v>87</v>
      </c>
      <c r="B1" s="406"/>
      <c r="C1" s="406"/>
      <c r="D1" s="406"/>
      <c r="E1" s="406"/>
      <c r="F1" s="406"/>
      <c r="G1" s="406"/>
    </row>
    <row r="2" spans="1:7" s="34" customFormat="1" ht="9.75" customHeight="1">
      <c r="A2" s="46"/>
      <c r="B2" s="46"/>
      <c r="C2" s="46"/>
      <c r="D2" s="46"/>
      <c r="E2" s="46"/>
      <c r="F2" s="46"/>
      <c r="G2" s="46"/>
    </row>
    <row r="3" spans="1:8" s="34" customFormat="1" ht="15">
      <c r="A3" s="47" t="s">
        <v>114</v>
      </c>
      <c r="B3" s="48" t="s">
        <v>88</v>
      </c>
      <c r="C3" s="48"/>
      <c r="D3" s="48"/>
      <c r="E3" s="48"/>
      <c r="F3" s="48"/>
      <c r="G3" s="49" t="s">
        <v>89</v>
      </c>
      <c r="H3" s="50"/>
    </row>
    <row r="4" spans="1:7" s="34" customFormat="1" ht="9.75" customHeight="1">
      <c r="A4" s="51"/>
      <c r="B4" s="51"/>
      <c r="C4" s="51"/>
      <c r="D4" s="51"/>
      <c r="E4" s="51"/>
      <c r="F4" s="51"/>
      <c r="G4" s="52"/>
    </row>
    <row r="5" spans="2:7" s="34" customFormat="1" ht="15">
      <c r="B5" s="407" t="s">
        <v>107</v>
      </c>
      <c r="C5" s="407"/>
      <c r="D5" s="407"/>
      <c r="E5" s="407"/>
      <c r="F5" s="407"/>
      <c r="G5" s="54">
        <v>4</v>
      </c>
    </row>
    <row r="6" spans="1:7" s="34" customFormat="1" ht="15">
      <c r="A6" s="53" t="s">
        <v>90</v>
      </c>
      <c r="B6" s="407" t="s">
        <v>108</v>
      </c>
      <c r="C6" s="407"/>
      <c r="D6" s="407"/>
      <c r="E6" s="407"/>
      <c r="F6" s="407"/>
      <c r="G6" s="54">
        <v>5</v>
      </c>
    </row>
    <row r="7" spans="1:7" s="34" customFormat="1" ht="15">
      <c r="A7" s="53" t="s">
        <v>91</v>
      </c>
      <c r="B7" s="81" t="s">
        <v>338</v>
      </c>
      <c r="C7" s="81"/>
      <c r="D7" s="81"/>
      <c r="E7" s="81"/>
      <c r="F7" s="81"/>
      <c r="G7" s="54">
        <v>6</v>
      </c>
    </row>
    <row r="8" spans="1:7" s="34" customFormat="1" ht="15">
      <c r="A8" s="53" t="s">
        <v>92</v>
      </c>
      <c r="B8" s="407" t="s">
        <v>109</v>
      </c>
      <c r="C8" s="407"/>
      <c r="D8" s="407"/>
      <c r="E8" s="407"/>
      <c r="F8" s="407"/>
      <c r="G8" s="54">
        <v>7</v>
      </c>
    </row>
    <row r="9" spans="1:7" s="34" customFormat="1" ht="15">
      <c r="A9" s="53" t="s">
        <v>93</v>
      </c>
      <c r="B9" s="407" t="s">
        <v>131</v>
      </c>
      <c r="C9" s="407"/>
      <c r="D9" s="407"/>
      <c r="E9" s="407"/>
      <c r="F9" s="407"/>
      <c r="G9" s="54">
        <v>11</v>
      </c>
    </row>
    <row r="10" spans="1:7" s="34" customFormat="1" ht="15">
      <c r="A10" s="53" t="s">
        <v>94</v>
      </c>
      <c r="B10" s="407" t="s">
        <v>176</v>
      </c>
      <c r="C10" s="407"/>
      <c r="D10" s="407"/>
      <c r="E10" s="407"/>
      <c r="F10" s="407"/>
      <c r="G10" s="54">
        <v>12</v>
      </c>
    </row>
    <row r="11" spans="1:7" s="34" customFormat="1" ht="15">
      <c r="A11" s="53" t="s">
        <v>95</v>
      </c>
      <c r="B11" s="407" t="s">
        <v>177</v>
      </c>
      <c r="C11" s="407"/>
      <c r="D11" s="407"/>
      <c r="E11" s="407"/>
      <c r="F11" s="407"/>
      <c r="G11" s="54">
        <v>12</v>
      </c>
    </row>
    <row r="12" spans="1:7" s="34" customFormat="1" ht="15">
      <c r="A12" s="53" t="s">
        <v>96</v>
      </c>
      <c r="B12" s="407" t="s">
        <v>178</v>
      </c>
      <c r="C12" s="407"/>
      <c r="D12" s="407"/>
      <c r="E12" s="407"/>
      <c r="F12" s="407"/>
      <c r="G12" s="54">
        <v>12</v>
      </c>
    </row>
    <row r="13" spans="1:7" s="34" customFormat="1" ht="15">
      <c r="A13" s="53" t="s">
        <v>97</v>
      </c>
      <c r="B13" s="407" t="s">
        <v>179</v>
      </c>
      <c r="C13" s="407"/>
      <c r="D13" s="407"/>
      <c r="E13" s="407"/>
      <c r="F13" s="407"/>
      <c r="G13" s="54">
        <v>12</v>
      </c>
    </row>
    <row r="14" spans="1:7" s="34" customFormat="1" ht="15">
      <c r="A14" s="53" t="s">
        <v>98</v>
      </c>
      <c r="B14" s="407" t="s">
        <v>132</v>
      </c>
      <c r="C14" s="407"/>
      <c r="D14" s="407"/>
      <c r="E14" s="407"/>
      <c r="F14" s="407"/>
      <c r="G14" s="54">
        <v>14</v>
      </c>
    </row>
    <row r="15" spans="1:22" s="34" customFormat="1" ht="15">
      <c r="A15" s="53" t="s">
        <v>99</v>
      </c>
      <c r="B15" s="407" t="s">
        <v>203</v>
      </c>
      <c r="C15" s="407"/>
      <c r="D15" s="407"/>
      <c r="E15" s="407"/>
      <c r="F15" s="407"/>
      <c r="G15" s="54">
        <v>14</v>
      </c>
      <c r="I15" s="78"/>
      <c r="J15" s="78"/>
      <c r="K15" s="78"/>
      <c r="L15" s="78"/>
      <c r="M15" s="78"/>
      <c r="N15" s="78"/>
      <c r="O15" s="78"/>
      <c r="P15" s="78"/>
      <c r="Q15" s="78"/>
      <c r="R15" s="78"/>
      <c r="S15" s="78"/>
      <c r="T15" s="78"/>
      <c r="U15" s="78"/>
      <c r="V15" s="78"/>
    </row>
    <row r="16" spans="1:22" s="34" customFormat="1" ht="15">
      <c r="A16" s="53"/>
      <c r="B16" s="407" t="s">
        <v>224</v>
      </c>
      <c r="C16" s="407"/>
      <c r="D16" s="407"/>
      <c r="E16" s="407"/>
      <c r="F16" s="407"/>
      <c r="G16" s="54">
        <v>15</v>
      </c>
      <c r="I16" s="156"/>
      <c r="J16" s="156"/>
      <c r="K16" s="156"/>
      <c r="L16" s="156"/>
      <c r="M16" s="156"/>
      <c r="N16" s="156"/>
      <c r="O16" s="156"/>
      <c r="P16" s="156"/>
      <c r="Q16" s="156"/>
      <c r="R16" s="156"/>
      <c r="S16" s="156"/>
      <c r="T16" s="156"/>
      <c r="U16" s="156"/>
      <c r="V16" s="156"/>
    </row>
    <row r="17" spans="1:22" s="34" customFormat="1" ht="15">
      <c r="A17" s="53" t="s">
        <v>270</v>
      </c>
      <c r="B17" s="81" t="s">
        <v>300</v>
      </c>
      <c r="C17" s="81"/>
      <c r="D17" s="81"/>
      <c r="E17" s="81"/>
      <c r="F17" s="81"/>
      <c r="G17" s="54">
        <v>16</v>
      </c>
      <c r="I17" s="156"/>
      <c r="J17" s="156"/>
      <c r="K17" s="156"/>
      <c r="L17" s="156"/>
      <c r="M17" s="156"/>
      <c r="N17" s="156"/>
      <c r="O17" s="156"/>
      <c r="P17" s="156"/>
      <c r="Q17" s="156"/>
      <c r="R17" s="156"/>
      <c r="S17" s="156"/>
      <c r="T17" s="156"/>
      <c r="U17" s="156"/>
      <c r="V17" s="156"/>
    </row>
    <row r="18" spans="1:22" s="34" customFormat="1" ht="15">
      <c r="A18" s="53" t="s">
        <v>101</v>
      </c>
      <c r="B18" s="81" t="s">
        <v>204</v>
      </c>
      <c r="C18" s="81"/>
      <c r="D18" s="81"/>
      <c r="E18" s="81"/>
      <c r="F18" s="81"/>
      <c r="G18" s="54">
        <v>17</v>
      </c>
      <c r="I18" s="64"/>
      <c r="J18" s="64"/>
      <c r="K18" s="64"/>
      <c r="L18" s="64"/>
      <c r="M18" s="64"/>
      <c r="N18" s="64"/>
      <c r="O18" s="64"/>
      <c r="P18" s="64"/>
      <c r="Q18" s="64"/>
      <c r="R18" s="64"/>
      <c r="S18" s="64"/>
      <c r="T18" s="64"/>
      <c r="U18" s="64"/>
      <c r="V18" s="64"/>
    </row>
    <row r="19" spans="1:22" s="34" customFormat="1" ht="15">
      <c r="A19" s="53" t="s">
        <v>102</v>
      </c>
      <c r="B19" s="81" t="s">
        <v>205</v>
      </c>
      <c r="C19" s="81"/>
      <c r="D19" s="81"/>
      <c r="E19" s="81"/>
      <c r="F19" s="81"/>
      <c r="G19" s="54">
        <v>17</v>
      </c>
      <c r="I19" s="64"/>
      <c r="J19" s="64"/>
      <c r="K19" s="64"/>
      <c r="L19" s="64"/>
      <c r="M19" s="64"/>
      <c r="N19" s="64"/>
      <c r="O19" s="64"/>
      <c r="P19" s="64"/>
      <c r="Q19" s="64"/>
      <c r="R19" s="64"/>
      <c r="S19" s="64"/>
      <c r="T19" s="64"/>
      <c r="U19" s="64"/>
      <c r="V19" s="64"/>
    </row>
    <row r="20" spans="1:22" s="34" customFormat="1" ht="15">
      <c r="A20" s="53" t="s">
        <v>103</v>
      </c>
      <c r="B20" s="407" t="s">
        <v>137</v>
      </c>
      <c r="C20" s="407"/>
      <c r="D20" s="407"/>
      <c r="E20" s="407"/>
      <c r="F20" s="407"/>
      <c r="G20" s="54">
        <v>18</v>
      </c>
      <c r="I20" s="177"/>
      <c r="J20" s="177"/>
      <c r="K20" s="177"/>
      <c r="L20" s="177"/>
      <c r="M20" s="177"/>
      <c r="N20" s="177"/>
      <c r="O20" s="177"/>
      <c r="P20" s="177"/>
      <c r="Q20" s="177"/>
      <c r="R20" s="177"/>
      <c r="S20" s="177"/>
      <c r="T20" s="177"/>
      <c r="U20" s="177"/>
      <c r="V20" s="64"/>
    </row>
    <row r="21" spans="1:7" s="34" customFormat="1" ht="15">
      <c r="A21" s="53" t="s">
        <v>218</v>
      </c>
      <c r="B21" s="81" t="s">
        <v>215</v>
      </c>
      <c r="C21" s="81"/>
      <c r="D21" s="81"/>
      <c r="E21" s="81"/>
      <c r="F21" s="81"/>
      <c r="G21" s="54">
        <v>19</v>
      </c>
    </row>
    <row r="22" spans="1:7" s="34" customFormat="1" ht="15">
      <c r="A22" s="53" t="s">
        <v>216</v>
      </c>
      <c r="B22" s="81" t="s">
        <v>230</v>
      </c>
      <c r="C22" s="81"/>
      <c r="D22" s="81"/>
      <c r="E22" s="81"/>
      <c r="F22" s="81"/>
      <c r="G22" s="54">
        <v>21</v>
      </c>
    </row>
    <row r="23" spans="1:7" s="34" customFormat="1" ht="9.75" customHeight="1">
      <c r="A23" s="55"/>
      <c r="B23" s="46"/>
      <c r="C23" s="46"/>
      <c r="D23" s="46"/>
      <c r="E23" s="46"/>
      <c r="F23" s="46"/>
      <c r="G23" s="56"/>
    </row>
    <row r="24" spans="1:7" s="34" customFormat="1" ht="15">
      <c r="A24" s="47" t="s">
        <v>104</v>
      </c>
      <c r="B24" s="48" t="s">
        <v>88</v>
      </c>
      <c r="C24" s="57"/>
      <c r="D24" s="57"/>
      <c r="E24" s="57"/>
      <c r="F24" s="57"/>
      <c r="G24" s="49" t="s">
        <v>89</v>
      </c>
    </row>
    <row r="25" spans="1:7" s="34" customFormat="1" ht="9.75" customHeight="1">
      <c r="A25" s="58"/>
      <c r="B25" s="46"/>
      <c r="C25" s="46"/>
      <c r="D25" s="46"/>
      <c r="E25" s="46"/>
      <c r="F25" s="46"/>
      <c r="G25" s="54"/>
    </row>
    <row r="26" spans="1:7" s="34" customFormat="1" ht="15">
      <c r="A26" s="53" t="s">
        <v>90</v>
      </c>
      <c r="B26" s="407" t="s">
        <v>206</v>
      </c>
      <c r="C26" s="407"/>
      <c r="D26" s="407"/>
      <c r="E26" s="407"/>
      <c r="F26" s="407"/>
      <c r="G26" s="54">
        <v>8</v>
      </c>
    </row>
    <row r="27" spans="1:7" s="34" customFormat="1" ht="15">
      <c r="A27" s="53" t="s">
        <v>91</v>
      </c>
      <c r="B27" s="407" t="s">
        <v>207</v>
      </c>
      <c r="C27" s="407"/>
      <c r="D27" s="407"/>
      <c r="E27" s="407"/>
      <c r="F27" s="407"/>
      <c r="G27" s="54">
        <v>8</v>
      </c>
    </row>
    <row r="28" spans="1:7" s="34" customFormat="1" ht="15">
      <c r="A28" s="53" t="s">
        <v>92</v>
      </c>
      <c r="B28" s="407" t="s">
        <v>125</v>
      </c>
      <c r="C28" s="407"/>
      <c r="D28" s="407"/>
      <c r="E28" s="407"/>
      <c r="F28" s="407"/>
      <c r="G28" s="54">
        <v>8</v>
      </c>
    </row>
    <row r="29" spans="1:7" s="34" customFormat="1" ht="15">
      <c r="A29" s="53" t="s">
        <v>93</v>
      </c>
      <c r="B29" s="407" t="s">
        <v>122</v>
      </c>
      <c r="C29" s="407"/>
      <c r="D29" s="407"/>
      <c r="E29" s="407"/>
      <c r="F29" s="407"/>
      <c r="G29" s="54">
        <v>8</v>
      </c>
    </row>
    <row r="30" spans="1:7" s="34" customFormat="1" ht="15">
      <c r="A30" s="53" t="s">
        <v>94</v>
      </c>
      <c r="B30" s="407" t="s">
        <v>123</v>
      </c>
      <c r="C30" s="407"/>
      <c r="D30" s="407"/>
      <c r="E30" s="407"/>
      <c r="F30" s="407"/>
      <c r="G30" s="54">
        <v>9</v>
      </c>
    </row>
    <row r="31" spans="1:7" s="34" customFormat="1" ht="15">
      <c r="A31" s="53" t="s">
        <v>95</v>
      </c>
      <c r="B31" s="407" t="s">
        <v>124</v>
      </c>
      <c r="C31" s="407"/>
      <c r="D31" s="407"/>
      <c r="E31" s="407"/>
      <c r="F31" s="407"/>
      <c r="G31" s="54">
        <v>9</v>
      </c>
    </row>
    <row r="32" spans="1:7" s="34" customFormat="1" ht="15">
      <c r="A32" s="53" t="s">
        <v>96</v>
      </c>
      <c r="B32" s="407" t="s">
        <v>129</v>
      </c>
      <c r="C32" s="407"/>
      <c r="D32" s="407"/>
      <c r="E32" s="407"/>
      <c r="F32" s="407"/>
      <c r="G32" s="54">
        <v>9</v>
      </c>
    </row>
    <row r="33" spans="1:7" s="34" customFormat="1" ht="15">
      <c r="A33" s="53" t="s">
        <v>97</v>
      </c>
      <c r="B33" s="407" t="s">
        <v>126</v>
      </c>
      <c r="C33" s="407"/>
      <c r="D33" s="407"/>
      <c r="E33" s="407"/>
      <c r="F33" s="407"/>
      <c r="G33" s="54">
        <v>9</v>
      </c>
    </row>
    <row r="34" spans="1:7" s="34" customFormat="1" ht="15">
      <c r="A34" s="53" t="s">
        <v>98</v>
      </c>
      <c r="B34" s="407" t="s">
        <v>127</v>
      </c>
      <c r="C34" s="407"/>
      <c r="D34" s="407"/>
      <c r="E34" s="407"/>
      <c r="F34" s="407"/>
      <c r="G34" s="54">
        <v>10</v>
      </c>
    </row>
    <row r="35" spans="1:7" s="34" customFormat="1" ht="15">
      <c r="A35" s="53" t="s">
        <v>99</v>
      </c>
      <c r="B35" s="407" t="s">
        <v>128</v>
      </c>
      <c r="C35" s="407"/>
      <c r="D35" s="407"/>
      <c r="E35" s="407"/>
      <c r="F35" s="407"/>
      <c r="G35" s="54">
        <v>10</v>
      </c>
    </row>
    <row r="36" spans="1:7" s="34" customFormat="1" ht="15">
      <c r="A36" s="53" t="s">
        <v>100</v>
      </c>
      <c r="B36" s="407" t="s">
        <v>130</v>
      </c>
      <c r="C36" s="407"/>
      <c r="D36" s="407"/>
      <c r="E36" s="407"/>
      <c r="F36" s="407"/>
      <c r="G36" s="54">
        <v>10</v>
      </c>
    </row>
    <row r="37" spans="1:7" s="34" customFormat="1" ht="15">
      <c r="A37" s="53" t="s">
        <v>101</v>
      </c>
      <c r="B37" s="407" t="s">
        <v>139</v>
      </c>
      <c r="C37" s="407"/>
      <c r="D37" s="407"/>
      <c r="E37" s="407"/>
      <c r="F37" s="407"/>
      <c r="G37" s="54">
        <v>10</v>
      </c>
    </row>
    <row r="38" spans="1:7" s="34" customFormat="1" ht="15">
      <c r="A38" s="53" t="s">
        <v>102</v>
      </c>
      <c r="B38" s="407" t="s">
        <v>180</v>
      </c>
      <c r="C38" s="407"/>
      <c r="D38" s="407"/>
      <c r="E38" s="407"/>
      <c r="F38" s="407"/>
      <c r="G38" s="54">
        <v>13</v>
      </c>
    </row>
    <row r="39" spans="1:7" s="34" customFormat="1" ht="15">
      <c r="A39" s="53" t="s">
        <v>103</v>
      </c>
      <c r="B39" s="407" t="s">
        <v>181</v>
      </c>
      <c r="C39" s="407"/>
      <c r="D39" s="407"/>
      <c r="E39" s="407"/>
      <c r="F39" s="407"/>
      <c r="G39" s="54">
        <v>13</v>
      </c>
    </row>
    <row r="40" spans="1:7" s="34" customFormat="1" ht="15">
      <c r="A40" s="53" t="s">
        <v>218</v>
      </c>
      <c r="B40" s="81" t="s">
        <v>217</v>
      </c>
      <c r="C40" s="81"/>
      <c r="D40" s="81"/>
      <c r="E40" s="81"/>
      <c r="F40" s="81"/>
      <c r="G40" s="54">
        <v>20</v>
      </c>
    </row>
    <row r="41" spans="1:9" s="34" customFormat="1" ht="15">
      <c r="A41" s="53" t="s">
        <v>216</v>
      </c>
      <c r="B41" s="81" t="s">
        <v>219</v>
      </c>
      <c r="C41" s="81"/>
      <c r="D41" s="81"/>
      <c r="E41" s="81"/>
      <c r="F41" s="81"/>
      <c r="G41" s="54">
        <v>20</v>
      </c>
      <c r="I41" s="178"/>
    </row>
    <row r="42" spans="1:9" s="34" customFormat="1" ht="15">
      <c r="A42" s="59"/>
      <c r="B42" s="59"/>
      <c r="C42" s="60"/>
      <c r="D42" s="60"/>
      <c r="E42" s="60"/>
      <c r="F42" s="60"/>
      <c r="G42" s="61"/>
      <c r="I42" s="178"/>
    </row>
    <row r="43" spans="1:7" s="34" customFormat="1" ht="54.75" customHeight="1">
      <c r="A43" s="408" t="s">
        <v>105</v>
      </c>
      <c r="B43" s="408"/>
      <c r="C43" s="408"/>
      <c r="D43" s="408"/>
      <c r="E43" s="408"/>
      <c r="F43" s="408"/>
      <c r="G43" s="408"/>
    </row>
    <row r="45" ht="14.25">
      <c r="A45" s="43" t="s">
        <v>83</v>
      </c>
    </row>
    <row r="46" ht="14.25">
      <c r="A46" s="43" t="s">
        <v>84</v>
      </c>
    </row>
    <row r="47" ht="14.25">
      <c r="A47" s="43" t="s">
        <v>85</v>
      </c>
    </row>
    <row r="48" spans="1:3" ht="15">
      <c r="A48" s="44" t="s">
        <v>86</v>
      </c>
      <c r="B48" s="34"/>
      <c r="C48" s="64"/>
    </row>
    <row r="49" spans="1:3" ht="15">
      <c r="A49" s="34"/>
      <c r="B49" s="34"/>
      <c r="C49" s="64"/>
    </row>
    <row r="50" spans="2:3" ht="15">
      <c r="B50" s="34"/>
      <c r="C50" s="64"/>
    </row>
    <row r="51" spans="2:3" ht="15">
      <c r="B51" s="45"/>
      <c r="C51" s="64"/>
    </row>
    <row r="52" spans="2:3" ht="15">
      <c r="B52" s="34"/>
      <c r="C52" s="34"/>
    </row>
  </sheetData>
  <sheetProtection/>
  <mergeCells count="28">
    <mergeCell ref="B39:F39"/>
    <mergeCell ref="B33:F33"/>
    <mergeCell ref="B37:F37"/>
    <mergeCell ref="B34:F34"/>
    <mergeCell ref="B32:F32"/>
    <mergeCell ref="B35:F35"/>
    <mergeCell ref="B36:F36"/>
    <mergeCell ref="B38:F38"/>
    <mergeCell ref="B13:F13"/>
    <mergeCell ref="B14:F14"/>
    <mergeCell ref="B16:F16"/>
    <mergeCell ref="B15:F15"/>
    <mergeCell ref="B20:F20"/>
    <mergeCell ref="A43:G43"/>
    <mergeCell ref="B27:F27"/>
    <mergeCell ref="B28:F28"/>
    <mergeCell ref="B29:F29"/>
    <mergeCell ref="B30:F30"/>
    <mergeCell ref="A1:G1"/>
    <mergeCell ref="B5:F5"/>
    <mergeCell ref="B6:F6"/>
    <mergeCell ref="B31:F31"/>
    <mergeCell ref="B26:F26"/>
    <mergeCell ref="B9:F9"/>
    <mergeCell ref="B10:F10"/>
    <mergeCell ref="B11:F11"/>
    <mergeCell ref="B8:F8"/>
    <mergeCell ref="B12:F12"/>
  </mergeCells>
  <printOptions/>
  <pageMargins left="0.7086614173228347" right="0.7086614173228347" top="0.7480314960629921" bottom="0.7480314960629921" header="0.31496062992125984" footer="0.31496062992125984"/>
  <pageSetup fitToHeight="1" fitToWidth="1" horizontalDpi="600" verticalDpi="600" orientation="portrait" scale="94" r:id="rId2"/>
  <drawing r:id="rId1"/>
</worksheet>
</file>

<file path=xl/worksheets/sheet20.xml><?xml version="1.0" encoding="utf-8"?>
<worksheet xmlns="http://schemas.openxmlformats.org/spreadsheetml/2006/main" xmlns:r="http://schemas.openxmlformats.org/officeDocument/2006/relationships">
  <dimension ref="B1:N12"/>
  <sheetViews>
    <sheetView zoomScalePageLayoutView="0" workbookViewId="0" topLeftCell="A1">
      <selection activeCell="M23" sqref="M23"/>
    </sheetView>
  </sheetViews>
  <sheetFormatPr defaultColWidth="11.00390625" defaultRowHeight="14.25"/>
  <cols>
    <col min="1" max="1" width="2.875" style="0" customWidth="1"/>
  </cols>
  <sheetData>
    <row r="1" spans="2:14" ht="15">
      <c r="B1" s="498" t="s">
        <v>344</v>
      </c>
      <c r="C1" s="499"/>
      <c r="D1" s="499"/>
      <c r="E1" s="499"/>
      <c r="F1" s="499"/>
      <c r="G1" s="499"/>
      <c r="H1" s="499"/>
      <c r="I1" s="499"/>
      <c r="J1" s="499"/>
      <c r="K1" s="499"/>
      <c r="L1" s="500"/>
      <c r="M1" s="84"/>
      <c r="N1" s="84"/>
    </row>
    <row r="2" spans="2:14" ht="14.25">
      <c r="B2" s="495" t="s">
        <v>239</v>
      </c>
      <c r="C2" s="496"/>
      <c r="D2" s="496"/>
      <c r="E2" s="496"/>
      <c r="F2" s="496"/>
      <c r="G2" s="496"/>
      <c r="H2" s="496"/>
      <c r="I2" s="496"/>
      <c r="J2" s="496"/>
      <c r="K2" s="496"/>
      <c r="L2" s="497"/>
      <c r="M2" s="84"/>
      <c r="N2" s="84"/>
    </row>
    <row r="3" spans="2:14" ht="15">
      <c r="B3" s="353" t="s">
        <v>226</v>
      </c>
      <c r="C3" s="220">
        <v>2002</v>
      </c>
      <c r="D3" s="220">
        <v>2003</v>
      </c>
      <c r="E3" s="220">
        <v>2004</v>
      </c>
      <c r="F3" s="220">
        <v>2005</v>
      </c>
      <c r="G3" s="220">
        <v>2006</v>
      </c>
      <c r="H3" s="220">
        <v>2007</v>
      </c>
      <c r="I3" s="220">
        <v>2008</v>
      </c>
      <c r="J3" s="220">
        <v>2009</v>
      </c>
      <c r="K3" s="220">
        <v>2010</v>
      </c>
      <c r="L3" s="350">
        <v>2011</v>
      </c>
      <c r="M3" s="84"/>
      <c r="N3" s="84"/>
    </row>
    <row r="4" spans="2:12" ht="14.25">
      <c r="B4" s="354" t="s">
        <v>227</v>
      </c>
      <c r="C4" s="135">
        <v>108569</v>
      </c>
      <c r="D4" s="135">
        <v>110097</v>
      </c>
      <c r="E4" s="135">
        <v>112056</v>
      </c>
      <c r="F4" s="135">
        <v>114448</v>
      </c>
      <c r="G4" s="135">
        <v>116796</v>
      </c>
      <c r="H4" s="135">
        <v>117558</v>
      </c>
      <c r="I4" s="135">
        <v>119847.61782391006</v>
      </c>
      <c r="J4" s="135">
        <v>121924.23970770568</v>
      </c>
      <c r="K4" s="135">
        <v>122640.83666542824</v>
      </c>
      <c r="L4" s="351">
        <v>122900.63</v>
      </c>
    </row>
    <row r="5" spans="2:12" ht="14.25">
      <c r="B5" s="354" t="s">
        <v>228</v>
      </c>
      <c r="C5" s="135">
        <v>52366</v>
      </c>
      <c r="D5" s="135">
        <v>52685</v>
      </c>
      <c r="E5" s="135">
        <v>53426</v>
      </c>
      <c r="F5" s="135">
        <v>54646</v>
      </c>
      <c r="G5" s="135">
        <v>54989</v>
      </c>
      <c r="H5" s="135">
        <v>55119</v>
      </c>
      <c r="I5" s="135">
        <v>55119</v>
      </c>
      <c r="J5" s="135">
        <v>55200</v>
      </c>
      <c r="K5" s="135">
        <v>55000</v>
      </c>
      <c r="L5" s="351">
        <v>55000</v>
      </c>
    </row>
    <row r="6" spans="2:12" ht="14.25">
      <c r="B6" s="354" t="s">
        <v>229</v>
      </c>
      <c r="C6" s="135">
        <v>9791</v>
      </c>
      <c r="D6" s="135">
        <v>9853</v>
      </c>
      <c r="E6" s="135">
        <v>9883</v>
      </c>
      <c r="F6" s="135">
        <v>10002</v>
      </c>
      <c r="G6" s="135">
        <v>10063</v>
      </c>
      <c r="H6" s="135">
        <v>9982</v>
      </c>
      <c r="I6" s="135">
        <v>9982</v>
      </c>
      <c r="J6" s="135">
        <v>10001</v>
      </c>
      <c r="K6" s="135">
        <v>9990</v>
      </c>
      <c r="L6" s="351">
        <v>10000</v>
      </c>
    </row>
    <row r="7" spans="2:12" ht="14.25">
      <c r="B7" s="355" t="s">
        <v>153</v>
      </c>
      <c r="C7" s="219">
        <f>C4+C5+C6</f>
        <v>170726</v>
      </c>
      <c r="D7" s="219">
        <f aca="true" t="shared" si="0" ref="D7:L7">D4+D5+D6</f>
        <v>172635</v>
      </c>
      <c r="E7" s="219">
        <f t="shared" si="0"/>
        <v>175365</v>
      </c>
      <c r="F7" s="219">
        <f t="shared" si="0"/>
        <v>179096</v>
      </c>
      <c r="G7" s="219">
        <f t="shared" si="0"/>
        <v>181848</v>
      </c>
      <c r="H7" s="219">
        <f t="shared" si="0"/>
        <v>182659</v>
      </c>
      <c r="I7" s="219">
        <f t="shared" si="0"/>
        <v>184948.61782391006</v>
      </c>
      <c r="J7" s="219">
        <f t="shared" si="0"/>
        <v>187125.23970770568</v>
      </c>
      <c r="K7" s="219">
        <f t="shared" si="0"/>
        <v>187630.83666542824</v>
      </c>
      <c r="L7" s="352">
        <f t="shared" si="0"/>
        <v>187900.63</v>
      </c>
    </row>
    <row r="8" spans="2:12" ht="15" thickBot="1">
      <c r="B8" s="356" t="s">
        <v>198</v>
      </c>
      <c r="C8" s="357"/>
      <c r="D8" s="357"/>
      <c r="E8" s="357"/>
      <c r="F8" s="357"/>
      <c r="G8" s="357"/>
      <c r="H8" s="357"/>
      <c r="I8" s="357"/>
      <c r="J8" s="357"/>
      <c r="K8" s="357"/>
      <c r="L8" s="358"/>
    </row>
    <row r="9" ht="14.25">
      <c r="B9" s="368" t="s">
        <v>326</v>
      </c>
    </row>
    <row r="11" spans="8:12" ht="14.25">
      <c r="H11" s="84"/>
      <c r="I11" s="84"/>
      <c r="J11" s="84"/>
      <c r="K11" s="84"/>
      <c r="L11" s="84"/>
    </row>
    <row r="12" spans="8:12" ht="14.25">
      <c r="H12" s="349"/>
      <c r="I12" s="349"/>
      <c r="J12" s="349"/>
      <c r="K12" s="349"/>
      <c r="L12" s="349"/>
    </row>
  </sheetData>
  <sheetProtection/>
  <mergeCells count="2">
    <mergeCell ref="B2:L2"/>
    <mergeCell ref="B1:L1"/>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2">
      <selection activeCell="C27" sqref="C27"/>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1" sqref="A1:K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15" t="s">
        <v>273</v>
      </c>
      <c r="B1" s="415"/>
      <c r="C1" s="415"/>
      <c r="D1" s="415"/>
      <c r="E1" s="415"/>
      <c r="F1" s="415"/>
      <c r="G1" s="415"/>
      <c r="H1" s="415"/>
      <c r="I1" s="415"/>
      <c r="J1" s="415"/>
      <c r="K1" s="415"/>
    </row>
    <row r="2" spans="1:11" ht="12.75">
      <c r="A2" s="66"/>
      <c r="B2" s="195"/>
      <c r="C2" s="195"/>
      <c r="D2" s="195"/>
      <c r="E2" s="66"/>
      <c r="F2" s="195"/>
      <c r="G2" s="195"/>
      <c r="H2" s="195"/>
      <c r="I2" s="195"/>
      <c r="J2" s="195"/>
      <c r="K2" s="66"/>
    </row>
    <row r="3" ht="13.5" thickBot="1"/>
    <row r="4" spans="1:11" ht="26.25" customHeight="1" thickBot="1">
      <c r="A4" s="411" t="s">
        <v>67</v>
      </c>
      <c r="B4" s="417" t="s">
        <v>243</v>
      </c>
      <c r="C4" s="416" t="s">
        <v>262</v>
      </c>
      <c r="D4" s="409"/>
      <c r="E4" s="409"/>
      <c r="F4" s="416" t="s">
        <v>263</v>
      </c>
      <c r="G4" s="409"/>
      <c r="H4" s="410"/>
      <c r="I4" s="409" t="s">
        <v>11</v>
      </c>
      <c r="J4" s="409"/>
      <c r="K4" s="410"/>
    </row>
    <row r="5" spans="1:11" ht="26.25" customHeight="1" thickBot="1">
      <c r="A5" s="412"/>
      <c r="B5" s="418"/>
      <c r="C5" s="280" t="s">
        <v>348</v>
      </c>
      <c r="D5" s="289" t="s">
        <v>349</v>
      </c>
      <c r="E5" s="289" t="s">
        <v>313</v>
      </c>
      <c r="F5" s="279">
        <v>40848</v>
      </c>
      <c r="G5" s="279">
        <v>41214</v>
      </c>
      <c r="H5" s="289" t="s">
        <v>313</v>
      </c>
      <c r="I5" s="280" t="s">
        <v>350</v>
      </c>
      <c r="J5" s="280" t="s">
        <v>351</v>
      </c>
      <c r="K5" s="289" t="s">
        <v>313</v>
      </c>
    </row>
    <row r="6" spans="1:11" s="207" customFormat="1" ht="13.5" thickBot="1">
      <c r="A6" s="413"/>
      <c r="B6" s="416" t="s">
        <v>182</v>
      </c>
      <c r="C6" s="409"/>
      <c r="D6" s="409"/>
      <c r="E6" s="409"/>
      <c r="F6" s="409"/>
      <c r="G6" s="409"/>
      <c r="H6" s="409"/>
      <c r="I6" s="409"/>
      <c r="J6" s="409"/>
      <c r="K6" s="410"/>
    </row>
    <row r="7" spans="1:15" ht="12.75">
      <c r="A7" s="293" t="s">
        <v>12</v>
      </c>
      <c r="B7" s="86">
        <v>396.576154</v>
      </c>
      <c r="C7" s="86">
        <v>366.152154</v>
      </c>
      <c r="D7" s="88">
        <v>370.712358</v>
      </c>
      <c r="E7" s="92">
        <v>0.012454396212564722</v>
      </c>
      <c r="F7" s="85">
        <v>42.0041</v>
      </c>
      <c r="G7" s="88">
        <v>41.918659</v>
      </c>
      <c r="H7" s="92">
        <v>-0.0020341109558353887</v>
      </c>
      <c r="I7" s="85">
        <v>396.413128</v>
      </c>
      <c r="J7" s="88">
        <v>401.136358</v>
      </c>
      <c r="K7" s="294">
        <v>0.011914918216331172</v>
      </c>
      <c r="M7" s="261"/>
      <c r="N7" s="261"/>
      <c r="O7" s="261"/>
    </row>
    <row r="8" spans="1:15" ht="12.75">
      <c r="A8" s="293" t="s">
        <v>13</v>
      </c>
      <c r="B8" s="86">
        <v>210.154761</v>
      </c>
      <c r="C8" s="86">
        <v>181.988861</v>
      </c>
      <c r="D8" s="88">
        <v>239.759489</v>
      </c>
      <c r="E8" s="92">
        <v>0.31744046136977566</v>
      </c>
      <c r="F8" s="85">
        <v>21.4892</v>
      </c>
      <c r="G8" s="88">
        <v>37.561832</v>
      </c>
      <c r="H8" s="92">
        <v>0.7479399884593192</v>
      </c>
      <c r="I8" s="85">
        <v>208.841589</v>
      </c>
      <c r="J8" s="88">
        <v>267.925389</v>
      </c>
      <c r="K8" s="294">
        <v>0.2829120400917846</v>
      </c>
      <c r="M8" s="261"/>
      <c r="N8" s="261"/>
      <c r="O8" s="261"/>
    </row>
    <row r="9" spans="1:15" ht="12.75">
      <c r="A9" s="293" t="s">
        <v>14</v>
      </c>
      <c r="B9" s="86">
        <v>6.0019767</v>
      </c>
      <c r="C9" s="86">
        <v>5.3164277</v>
      </c>
      <c r="D9" s="88">
        <v>6.14299</v>
      </c>
      <c r="E9" s="92">
        <v>0.15547325133378553</v>
      </c>
      <c r="F9" s="197">
        <v>0.6299096999999999</v>
      </c>
      <c r="G9" s="88">
        <v>0.599189</v>
      </c>
      <c r="H9" s="92">
        <v>-0.048770006240576924</v>
      </c>
      <c r="I9" s="85">
        <v>6.1705737</v>
      </c>
      <c r="J9" s="88">
        <v>6.828539</v>
      </c>
      <c r="K9" s="294">
        <v>0.10662951809488952</v>
      </c>
      <c r="L9" s="139"/>
      <c r="M9" s="261"/>
      <c r="N9" s="261"/>
      <c r="O9" s="261"/>
    </row>
    <row r="10" spans="1:15" ht="12.75">
      <c r="A10" s="293" t="s">
        <v>15</v>
      </c>
      <c r="B10" s="86">
        <v>49.518285</v>
      </c>
      <c r="C10" s="86">
        <v>45.901485</v>
      </c>
      <c r="D10" s="88">
        <v>42.719387</v>
      </c>
      <c r="E10" s="92">
        <v>-0.06932451096081105</v>
      </c>
      <c r="F10" s="85">
        <v>4.3001</v>
      </c>
      <c r="G10" s="88">
        <v>4.977054</v>
      </c>
      <c r="H10" s="92">
        <v>0.1574275016860074</v>
      </c>
      <c r="I10" s="85">
        <v>49.867969</v>
      </c>
      <c r="J10" s="88">
        <v>46.336187</v>
      </c>
      <c r="K10" s="294">
        <v>-0.07082265572115043</v>
      </c>
      <c r="L10" s="139"/>
      <c r="M10" s="261"/>
      <c r="N10" s="261"/>
      <c r="O10" s="261"/>
    </row>
    <row r="11" spans="1:15" ht="12.75">
      <c r="A11" s="293" t="s">
        <v>16</v>
      </c>
      <c r="B11" s="86">
        <v>3.7969443</v>
      </c>
      <c r="C11" s="86">
        <v>3.551277</v>
      </c>
      <c r="D11" s="88">
        <v>3.706865</v>
      </c>
      <c r="E11" s="92">
        <v>0.04381184571071195</v>
      </c>
      <c r="F11" s="85">
        <v>0.602988</v>
      </c>
      <c r="G11" s="88">
        <v>0.574465</v>
      </c>
      <c r="H11" s="92">
        <v>-0.04730276556084034</v>
      </c>
      <c r="I11" s="85">
        <v>3.880375</v>
      </c>
      <c r="J11" s="88">
        <v>3.9525322999999997</v>
      </c>
      <c r="K11" s="294">
        <v>0.018595445027864477</v>
      </c>
      <c r="L11" s="139"/>
      <c r="M11" s="261"/>
      <c r="N11" s="261"/>
      <c r="O11" s="261"/>
    </row>
    <row r="12" spans="1:15" ht="12.75">
      <c r="A12" s="293" t="s">
        <v>17</v>
      </c>
      <c r="B12" s="87">
        <v>1.6774295</v>
      </c>
      <c r="C12" s="87">
        <v>1.5930455</v>
      </c>
      <c r="D12" s="89">
        <v>1.55369</v>
      </c>
      <c r="E12" s="93">
        <v>-0.02470456744644134</v>
      </c>
      <c r="F12" s="90">
        <v>0.0866625</v>
      </c>
      <c r="G12" s="89">
        <v>0.182898</v>
      </c>
      <c r="H12" s="93">
        <v>1.110463003028992</v>
      </c>
      <c r="I12" s="90">
        <v>1.6458845</v>
      </c>
      <c r="J12" s="89">
        <v>1.638074</v>
      </c>
      <c r="K12" s="295">
        <v>-0.004745472723025168</v>
      </c>
      <c r="L12" s="139"/>
      <c r="M12" s="261"/>
      <c r="N12" s="261"/>
      <c r="O12" s="261"/>
    </row>
    <row r="13" spans="1:14" ht="13.5" thickBot="1">
      <c r="A13" s="296" t="s">
        <v>111</v>
      </c>
      <c r="B13" s="290">
        <v>667.7255505</v>
      </c>
      <c r="C13" s="290">
        <v>604.5032502</v>
      </c>
      <c r="D13" s="291">
        <v>664.594779</v>
      </c>
      <c r="E13" s="91">
        <v>0.09940646105727091</v>
      </c>
      <c r="F13" s="290">
        <v>69.1129602</v>
      </c>
      <c r="G13" s="291">
        <v>85.814097</v>
      </c>
      <c r="H13" s="91">
        <v>0.24164985484155266</v>
      </c>
      <c r="I13" s="290">
        <v>666.8195192000001</v>
      </c>
      <c r="J13" s="291">
        <v>727.8170792999999</v>
      </c>
      <c r="K13" s="297">
        <v>0.0914753667876731</v>
      </c>
      <c r="L13" s="139"/>
      <c r="M13" s="139"/>
      <c r="N13" s="139"/>
    </row>
    <row r="14" spans="1:14" s="73" customFormat="1" ht="13.5" thickBot="1">
      <c r="A14" s="292"/>
      <c r="B14" s="409" t="s">
        <v>183</v>
      </c>
      <c r="C14" s="409"/>
      <c r="D14" s="409"/>
      <c r="E14" s="409"/>
      <c r="F14" s="409"/>
      <c r="G14" s="409"/>
      <c r="H14" s="409"/>
      <c r="I14" s="409"/>
      <c r="J14" s="409"/>
      <c r="K14" s="410"/>
      <c r="L14" s="139"/>
      <c r="M14" s="139"/>
      <c r="N14" s="139"/>
    </row>
    <row r="15" spans="1:15" ht="12.75">
      <c r="A15" s="298" t="s">
        <v>12</v>
      </c>
      <c r="B15" s="86">
        <v>1321.533008</v>
      </c>
      <c r="C15" s="86">
        <v>1217.158508</v>
      </c>
      <c r="D15" s="86">
        <v>1231.413911</v>
      </c>
      <c r="E15" s="92">
        <v>0.01171203496200679</v>
      </c>
      <c r="F15" s="86">
        <v>137.1662</v>
      </c>
      <c r="G15" s="86">
        <v>138.209768</v>
      </c>
      <c r="H15" s="92">
        <v>0.007608055045630779</v>
      </c>
      <c r="I15" s="86">
        <v>1315.020687</v>
      </c>
      <c r="J15" s="86">
        <v>1335.788411</v>
      </c>
      <c r="K15" s="294">
        <v>0.015792697563852043</v>
      </c>
      <c r="L15" s="139"/>
      <c r="M15" s="261"/>
      <c r="N15" s="261"/>
      <c r="O15" s="261"/>
    </row>
    <row r="16" spans="1:15" ht="12.75">
      <c r="A16" s="298" t="s">
        <v>13</v>
      </c>
      <c r="B16" s="86">
        <v>245.241845</v>
      </c>
      <c r="C16" s="86">
        <v>211.840645</v>
      </c>
      <c r="D16" s="86">
        <v>283.305639</v>
      </c>
      <c r="E16" s="92">
        <v>0.337352607664124</v>
      </c>
      <c r="F16" s="86">
        <v>25.8135</v>
      </c>
      <c r="G16" s="86">
        <v>37.3045</v>
      </c>
      <c r="H16" s="92">
        <v>0.4451546671315396</v>
      </c>
      <c r="I16" s="86">
        <v>239.418126</v>
      </c>
      <c r="J16" s="86">
        <v>316.706839</v>
      </c>
      <c r="K16" s="294">
        <v>0.3228189706906319</v>
      </c>
      <c r="L16" s="139"/>
      <c r="M16" s="261"/>
      <c r="N16" s="261"/>
      <c r="O16" s="261"/>
    </row>
    <row r="17" spans="1:15" ht="12.75">
      <c r="A17" s="298" t="s">
        <v>14</v>
      </c>
      <c r="B17" s="86">
        <v>14.603653</v>
      </c>
      <c r="C17" s="86">
        <v>12.423453</v>
      </c>
      <c r="D17" s="86">
        <v>16.993534</v>
      </c>
      <c r="E17" s="92">
        <v>0.3678591612170947</v>
      </c>
      <c r="F17" s="86">
        <v>1.6055</v>
      </c>
      <c r="G17" s="86">
        <v>2.231945</v>
      </c>
      <c r="H17" s="92">
        <v>0.3901868576767362</v>
      </c>
      <c r="I17" s="86">
        <v>14.671251</v>
      </c>
      <c r="J17" s="86">
        <v>19.173734</v>
      </c>
      <c r="K17" s="294">
        <v>0.30689155273807267</v>
      </c>
      <c r="L17" s="139"/>
      <c r="M17" s="261"/>
      <c r="N17" s="261"/>
      <c r="O17" s="261"/>
    </row>
    <row r="18" spans="1:15" ht="12.75">
      <c r="A18" s="298" t="s">
        <v>15</v>
      </c>
      <c r="B18" s="86">
        <v>98.660398</v>
      </c>
      <c r="C18" s="86">
        <v>91.280798</v>
      </c>
      <c r="D18" s="86">
        <v>83.89974</v>
      </c>
      <c r="E18" s="92">
        <v>-0.08086101525974843</v>
      </c>
      <c r="F18" s="86">
        <v>8.7353</v>
      </c>
      <c r="G18" s="86">
        <v>9.895466</v>
      </c>
      <c r="H18" s="92">
        <v>0.13281352672489777</v>
      </c>
      <c r="I18" s="86">
        <v>98.932472</v>
      </c>
      <c r="J18" s="86">
        <v>91.27934</v>
      </c>
      <c r="K18" s="294">
        <v>-0.07735712901220138</v>
      </c>
      <c r="L18" s="139"/>
      <c r="M18" s="261"/>
      <c r="N18" s="261"/>
      <c r="O18" s="261"/>
    </row>
    <row r="19" spans="1:15" ht="12.75">
      <c r="A19" s="298" t="s">
        <v>16</v>
      </c>
      <c r="B19" s="86">
        <v>14.653111</v>
      </c>
      <c r="C19" s="86">
        <v>13.689311</v>
      </c>
      <c r="D19" s="86">
        <v>14.76849</v>
      </c>
      <c r="E19" s="92">
        <v>0.078833697327791</v>
      </c>
      <c r="F19" s="86">
        <v>2.3383</v>
      </c>
      <c r="G19" s="86">
        <v>2.162961</v>
      </c>
      <c r="H19" s="92">
        <v>-0.07498567335243544</v>
      </c>
      <c r="I19" s="86">
        <v>14.902665</v>
      </c>
      <c r="J19" s="86">
        <v>15.73229</v>
      </c>
      <c r="K19" s="294">
        <v>0.055669573193787736</v>
      </c>
      <c r="L19" s="139"/>
      <c r="M19" s="261"/>
      <c r="N19" s="261"/>
      <c r="O19" s="261"/>
    </row>
    <row r="20" spans="1:15" ht="12.75">
      <c r="A20" s="299" t="s">
        <v>17</v>
      </c>
      <c r="B20" s="87">
        <v>7.495222</v>
      </c>
      <c r="C20" s="87">
        <v>7.104422</v>
      </c>
      <c r="D20" s="87">
        <v>7.227926</v>
      </c>
      <c r="E20" s="93">
        <v>0.017384102464634177</v>
      </c>
      <c r="F20" s="87">
        <v>0.3684</v>
      </c>
      <c r="G20" s="87">
        <v>0.825763</v>
      </c>
      <c r="H20" s="93">
        <v>1.241484799131379</v>
      </c>
      <c r="I20" s="87">
        <v>7.313538</v>
      </c>
      <c r="J20" s="87">
        <v>7.618726</v>
      </c>
      <c r="K20" s="295">
        <v>0.04172918770641498</v>
      </c>
      <c r="L20" s="139"/>
      <c r="M20" s="261"/>
      <c r="N20" s="261"/>
      <c r="O20" s="261"/>
    </row>
    <row r="21" spans="1:14" ht="13.5" thickBot="1">
      <c r="A21" s="300" t="s">
        <v>111</v>
      </c>
      <c r="B21" s="94">
        <v>1702.187237</v>
      </c>
      <c r="C21" s="94">
        <v>1553.497137</v>
      </c>
      <c r="D21" s="94">
        <v>1637.60924</v>
      </c>
      <c r="E21" s="93">
        <v>0.05414371291499842</v>
      </c>
      <c r="F21" s="94">
        <v>176.0272</v>
      </c>
      <c r="G21" s="95">
        <v>190.630403</v>
      </c>
      <c r="H21" s="93">
        <v>0.08295992323913581</v>
      </c>
      <c r="I21" s="94">
        <v>1690.258739</v>
      </c>
      <c r="J21" s="95">
        <v>1786.29934</v>
      </c>
      <c r="K21" s="295">
        <v>0.05682005883715768</v>
      </c>
      <c r="L21" s="139"/>
      <c r="M21" s="139"/>
      <c r="N21" s="139"/>
    </row>
    <row r="22" spans="1:14" s="73" customFormat="1" ht="13.5" thickBot="1">
      <c r="A22" s="292"/>
      <c r="B22" s="409" t="s">
        <v>110</v>
      </c>
      <c r="C22" s="409"/>
      <c r="D22" s="409"/>
      <c r="E22" s="409"/>
      <c r="F22" s="409"/>
      <c r="G22" s="409"/>
      <c r="H22" s="409"/>
      <c r="I22" s="409"/>
      <c r="J22" s="409"/>
      <c r="K22" s="410"/>
      <c r="L22" s="139"/>
      <c r="M22" s="139"/>
      <c r="N22" s="139"/>
    </row>
    <row r="23" spans="1:14" ht="12.75">
      <c r="A23" s="301" t="s">
        <v>12</v>
      </c>
      <c r="B23" s="96">
        <v>3.332356206167656</v>
      </c>
      <c r="C23" s="96">
        <v>3.3241877582946024</v>
      </c>
      <c r="D23" s="96">
        <v>3.3217503663581676</v>
      </c>
      <c r="E23" s="91">
        <v>-0.0007332293220660979</v>
      </c>
      <c r="F23" s="96">
        <v>3.2655431255520293</v>
      </c>
      <c r="G23" s="96">
        <v>3.297094212865922</v>
      </c>
      <c r="H23" s="91">
        <v>0.009661819213782064</v>
      </c>
      <c r="I23" s="96">
        <v>3.3172985305370615</v>
      </c>
      <c r="J23" s="96">
        <v>3.330010816421682</v>
      </c>
      <c r="K23" s="302">
        <v>0.003832119951701296</v>
      </c>
      <c r="L23" s="139"/>
      <c r="M23" s="139"/>
      <c r="N23" s="139"/>
    </row>
    <row r="24" spans="1:14" ht="12.75">
      <c r="A24" s="298" t="s">
        <v>13</v>
      </c>
      <c r="B24" s="97">
        <v>1.1669583112609092</v>
      </c>
      <c r="C24" s="97">
        <v>1.1640308304363747</v>
      </c>
      <c r="D24" s="97">
        <v>1.1816243026777555</v>
      </c>
      <c r="E24" s="92">
        <v>0.015114266548065025</v>
      </c>
      <c r="F24" s="97">
        <v>1.2012313161960426</v>
      </c>
      <c r="G24" s="97">
        <v>0.9931491094470577</v>
      </c>
      <c r="H24" s="92">
        <v>-0.17322409426347796</v>
      </c>
      <c r="I24" s="97">
        <v>1.146410191314911</v>
      </c>
      <c r="J24" s="97">
        <v>1.1820710242581751</v>
      </c>
      <c r="K24" s="303">
        <v>0.031106521220263916</v>
      </c>
      <c r="L24" s="139"/>
      <c r="M24" s="139"/>
      <c r="N24" s="139"/>
    </row>
    <row r="25" spans="1:14" ht="12.75">
      <c r="A25" s="298" t="s">
        <v>14</v>
      </c>
      <c r="B25" s="97">
        <v>2.433140568506372</v>
      </c>
      <c r="C25" s="97">
        <v>2.3368046555020396</v>
      </c>
      <c r="D25" s="97">
        <v>2.766329425898463</v>
      </c>
      <c r="E25" s="92">
        <v>0.18380859066892952</v>
      </c>
      <c r="F25" s="97">
        <v>2.5487780232626998</v>
      </c>
      <c r="G25" s="97">
        <v>3.7249432149121566</v>
      </c>
      <c r="H25" s="92">
        <v>0.4614623874321717</v>
      </c>
      <c r="I25" s="97">
        <v>2.3776153909319646</v>
      </c>
      <c r="J25" s="97">
        <v>2.807882330319853</v>
      </c>
      <c r="K25" s="303">
        <v>0.18096574451397496</v>
      </c>
      <c r="L25" s="139"/>
      <c r="M25" s="139"/>
      <c r="N25" s="139"/>
    </row>
    <row r="26" spans="1:14" ht="12.75">
      <c r="A26" s="298" t="s">
        <v>15</v>
      </c>
      <c r="B26" s="97">
        <v>1.9924033718049807</v>
      </c>
      <c r="C26" s="97">
        <v>1.9886240717484414</v>
      </c>
      <c r="D26" s="97">
        <v>1.9639734062663399</v>
      </c>
      <c r="E26" s="92">
        <v>-0.01239583983333159</v>
      </c>
      <c r="F26" s="97">
        <v>2.0314178740029303</v>
      </c>
      <c r="G26" s="97">
        <v>1.9882175278789422</v>
      </c>
      <c r="H26" s="92">
        <v>-0.02126610515583449</v>
      </c>
      <c r="I26" s="97">
        <v>1.9838881346862152</v>
      </c>
      <c r="J26" s="97">
        <v>1.9699363696024448</v>
      </c>
      <c r="K26" s="303">
        <v>-0.007032536179756521</v>
      </c>
      <c r="L26" s="139"/>
      <c r="M26" s="139"/>
      <c r="N26" s="139"/>
    </row>
    <row r="27" spans="1:14" ht="12.75">
      <c r="A27" s="298" t="s">
        <v>16</v>
      </c>
      <c r="B27" s="97">
        <v>3.859185134741113</v>
      </c>
      <c r="C27" s="97">
        <v>3.8547573168750286</v>
      </c>
      <c r="D27" s="97">
        <v>3.9840916785477756</v>
      </c>
      <c r="E27" s="92">
        <v>0.03355188175052115</v>
      </c>
      <c r="F27" s="97">
        <v>3.877854949020544</v>
      </c>
      <c r="G27" s="97">
        <v>3.765174553715196</v>
      </c>
      <c r="H27" s="92">
        <v>-0.029057403329077247</v>
      </c>
      <c r="I27" s="97">
        <v>3.8405218567793065</v>
      </c>
      <c r="J27" s="97">
        <v>3.980306498697051</v>
      </c>
      <c r="K27" s="303">
        <v>0.03639730409839892</v>
      </c>
      <c r="L27" s="139"/>
      <c r="M27" s="139"/>
      <c r="N27" s="139"/>
    </row>
    <row r="28" spans="1:14" ht="12.75">
      <c r="A28" s="298" t="s">
        <v>17</v>
      </c>
      <c r="B28" s="97">
        <v>4.468278398585455</v>
      </c>
      <c r="C28" s="97">
        <v>4.459647888274378</v>
      </c>
      <c r="D28" s="97">
        <v>4.652103057881559</v>
      </c>
      <c r="E28" s="92">
        <v>0.04315479033965852</v>
      </c>
      <c r="F28" s="97">
        <v>4.250973604500216</v>
      </c>
      <c r="G28" s="97">
        <v>4.514882612166344</v>
      </c>
      <c r="H28" s="92">
        <v>0.06208201513807232</v>
      </c>
      <c r="I28" s="97">
        <v>4.44353051505133</v>
      </c>
      <c r="J28" s="97">
        <v>4.651026754591062</v>
      </c>
      <c r="K28" s="303">
        <v>0.04669625623969331</v>
      </c>
      <c r="L28" s="139"/>
      <c r="M28" s="139"/>
      <c r="N28" s="139"/>
    </row>
    <row r="29" spans="1:14" ht="13.5" thickBot="1">
      <c r="A29" s="304" t="s">
        <v>111</v>
      </c>
      <c r="B29" s="305">
        <v>2.5492318449179967</v>
      </c>
      <c r="C29" s="305">
        <v>2.5698739195960076</v>
      </c>
      <c r="D29" s="305">
        <v>2.4640717798958214</v>
      </c>
      <c r="E29" s="306">
        <v>-0.04117016749086999</v>
      </c>
      <c r="F29" s="305">
        <v>2.5469492189396914</v>
      </c>
      <c r="G29" s="305">
        <v>2.2214345855087188</v>
      </c>
      <c r="H29" s="306">
        <v>-0.12780570221438736</v>
      </c>
      <c r="I29" s="305">
        <v>2.5348069310086268</v>
      </c>
      <c r="J29" s="305">
        <v>2.454324569736708</v>
      </c>
      <c r="K29" s="307">
        <v>-0.03175088417479344</v>
      </c>
      <c r="L29" s="139"/>
      <c r="M29" s="139"/>
      <c r="N29" s="139"/>
    </row>
    <row r="30" spans="1:17" s="110" customFormat="1" ht="12.75">
      <c r="A30" s="113" t="s">
        <v>185</v>
      </c>
      <c r="B30" s="113"/>
      <c r="C30" s="113"/>
      <c r="D30" s="113"/>
      <c r="E30" s="113"/>
      <c r="F30" s="113"/>
      <c r="G30" s="113"/>
      <c r="H30" s="113"/>
      <c r="I30" s="113"/>
      <c r="J30" s="113"/>
      <c r="K30" s="113"/>
      <c r="L30" s="109"/>
      <c r="M30" s="109"/>
      <c r="N30" s="109"/>
      <c r="Q30" s="109"/>
    </row>
    <row r="31" spans="1:11" ht="12.75">
      <c r="A31" s="73"/>
      <c r="B31" s="73"/>
      <c r="C31" s="73"/>
      <c r="D31" s="73"/>
      <c r="E31" s="73"/>
      <c r="F31" s="73"/>
      <c r="G31" s="73"/>
      <c r="H31" s="73"/>
      <c r="I31" s="73"/>
      <c r="J31" s="73"/>
      <c r="K31" s="73"/>
    </row>
    <row r="32" spans="1:11" ht="12.75">
      <c r="A32" s="414"/>
      <c r="B32" s="414"/>
      <c r="C32" s="414"/>
      <c r="D32" s="414"/>
      <c r="E32" s="414"/>
      <c r="F32" s="414"/>
      <c r="G32" s="414"/>
      <c r="H32" s="414"/>
      <c r="I32" s="414"/>
      <c r="J32" s="414"/>
      <c r="K32" s="414"/>
    </row>
    <row r="33" spans="1:11" ht="12.75">
      <c r="A33" s="414"/>
      <c r="B33" s="414"/>
      <c r="C33" s="414"/>
      <c r="D33" s="414"/>
      <c r="E33" s="414"/>
      <c r="F33" s="414"/>
      <c r="G33" s="414"/>
      <c r="H33" s="414"/>
      <c r="I33" s="414"/>
      <c r="J33" s="414"/>
      <c r="K33" s="414"/>
    </row>
  </sheetData>
  <sheetProtection/>
  <mergeCells count="11">
    <mergeCell ref="A1:K1"/>
    <mergeCell ref="B6:K6"/>
    <mergeCell ref="B4:B5"/>
    <mergeCell ref="C4:E4"/>
    <mergeCell ref="F4:H4"/>
    <mergeCell ref="I4:K4"/>
    <mergeCell ref="A4:A6"/>
    <mergeCell ref="A32:K32"/>
    <mergeCell ref="A33:K33"/>
    <mergeCell ref="B14:K14"/>
    <mergeCell ref="B22:K22"/>
  </mergeCells>
  <printOptions/>
  <pageMargins left="0.7086614173228347" right="0.7086614173228347" top="1.299212598425197" bottom="0.7480314960629921" header="0.31496062992125984" footer="0.31496062992125984"/>
  <pageSetup fitToHeight="1" fitToWidth="1" horizontalDpi="600" verticalDpi="600" orientation="landscape" scale="96"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C151"/>
  <sheetViews>
    <sheetView zoomScalePageLayoutView="0" workbookViewId="0" topLeftCell="A1">
      <selection activeCell="A1" sqref="A1:I1"/>
    </sheetView>
  </sheetViews>
  <sheetFormatPr defaultColWidth="11.00390625" defaultRowHeight="14.25"/>
  <cols>
    <col min="1" max="1" width="37.75390625" style="110" customWidth="1"/>
    <col min="2" max="4" width="8.75390625" style="110" bestFit="1" customWidth="1"/>
    <col min="5" max="5" width="10.125" style="133" bestFit="1" customWidth="1"/>
    <col min="6" max="8" width="8.75390625" style="110" bestFit="1" customWidth="1"/>
    <col min="9" max="9" width="10.375" style="133" bestFit="1" customWidth="1"/>
    <col min="10" max="10" width="5.00390625" style="110" customWidth="1"/>
    <col min="11" max="11" width="5.00390625" style="109" customWidth="1"/>
    <col min="12" max="13" width="5.75390625" style="109" bestFit="1" customWidth="1"/>
    <col min="14" max="14" width="5.75390625" style="110" bestFit="1" customWidth="1"/>
    <col min="15" max="15" width="4.25390625" style="110" bestFit="1" customWidth="1"/>
    <col min="16" max="17" width="16.375" style="110" bestFit="1" customWidth="1"/>
    <col min="18" max="18" width="13.625" style="110" bestFit="1" customWidth="1"/>
    <col min="19" max="20" width="13.25390625" style="110" bestFit="1" customWidth="1"/>
    <col min="21" max="16384" width="11.00390625" style="110" customWidth="1"/>
  </cols>
  <sheetData>
    <row r="1" spans="1:10" ht="19.5" customHeight="1">
      <c r="A1" s="419" t="s">
        <v>154</v>
      </c>
      <c r="B1" s="419"/>
      <c r="C1" s="419"/>
      <c r="D1" s="419"/>
      <c r="E1" s="419"/>
      <c r="F1" s="419"/>
      <c r="G1" s="419"/>
      <c r="H1" s="419"/>
      <c r="I1" s="419"/>
      <c r="J1" s="344"/>
    </row>
    <row r="2" spans="1:16" s="108" customFormat="1" ht="12.75">
      <c r="A2" s="123"/>
      <c r="B2" s="422" t="s">
        <v>144</v>
      </c>
      <c r="C2" s="423"/>
      <c r="D2" s="423"/>
      <c r="E2" s="424"/>
      <c r="F2" s="425" t="s">
        <v>140</v>
      </c>
      <c r="G2" s="426"/>
      <c r="H2" s="426"/>
      <c r="I2" s="427"/>
      <c r="J2" s="111"/>
      <c r="K2" s="428"/>
      <c r="L2" s="428"/>
      <c r="M2" s="428"/>
      <c r="N2" s="112"/>
      <c r="O2" s="112"/>
      <c r="P2" s="112"/>
    </row>
    <row r="3" spans="1:16" s="108" customFormat="1" ht="12.75">
      <c r="A3" s="124" t="s">
        <v>141</v>
      </c>
      <c r="B3" s="420">
        <v>2011</v>
      </c>
      <c r="C3" s="429" t="s">
        <v>353</v>
      </c>
      <c r="D3" s="429"/>
      <c r="E3" s="429"/>
      <c r="F3" s="420">
        <v>2011</v>
      </c>
      <c r="G3" s="422" t="str">
        <f>C3</f>
        <v>Enero - noviembre</v>
      </c>
      <c r="H3" s="423"/>
      <c r="I3" s="424"/>
      <c r="J3" s="111"/>
      <c r="K3" s="428"/>
      <c r="L3" s="428"/>
      <c r="M3" s="428"/>
      <c r="N3" s="112"/>
      <c r="O3" s="112"/>
      <c r="P3" s="112"/>
    </row>
    <row r="4" spans="1:13" s="108" customFormat="1" ht="12.75">
      <c r="A4" s="125"/>
      <c r="B4" s="421"/>
      <c r="C4" s="154">
        <v>2011</v>
      </c>
      <c r="D4" s="154">
        <v>2012</v>
      </c>
      <c r="E4" s="126" t="s">
        <v>246</v>
      </c>
      <c r="F4" s="421"/>
      <c r="G4" s="154">
        <v>2011</v>
      </c>
      <c r="H4" s="154">
        <v>2012</v>
      </c>
      <c r="I4" s="126" t="s">
        <v>246</v>
      </c>
      <c r="J4" s="111"/>
      <c r="K4" s="267"/>
      <c r="L4" s="267"/>
      <c r="M4" s="111"/>
    </row>
    <row r="5" spans="1:19" ht="11.25" customHeight="1">
      <c r="A5" s="129"/>
      <c r="B5" s="129"/>
      <c r="C5" s="129"/>
      <c r="D5" s="129"/>
      <c r="E5" s="202"/>
      <c r="F5" s="129"/>
      <c r="G5" s="129"/>
      <c r="H5" s="129"/>
      <c r="I5" s="202"/>
      <c r="J5" s="113"/>
      <c r="O5" s="109"/>
      <c r="P5" s="109"/>
      <c r="S5" s="109"/>
    </row>
    <row r="6" spans="1:21" s="114" customFormat="1" ht="12.75">
      <c r="A6" s="130" t="s">
        <v>208</v>
      </c>
      <c r="B6" s="130">
        <v>672409.223</v>
      </c>
      <c r="C6" s="130">
        <v>608890.864</v>
      </c>
      <c r="D6" s="130">
        <v>669774.186</v>
      </c>
      <c r="E6" s="246">
        <v>9.999053295041733</v>
      </c>
      <c r="F6" s="130">
        <v>1721186.051</v>
      </c>
      <c r="G6" s="130">
        <v>1571681.195</v>
      </c>
      <c r="H6" s="268">
        <v>1658235.111</v>
      </c>
      <c r="I6" s="272">
        <v>5.507091150250744</v>
      </c>
      <c r="K6" s="186"/>
      <c r="L6" s="382"/>
      <c r="M6" s="382"/>
      <c r="N6" s="382"/>
      <c r="O6" s="382"/>
      <c r="P6" s="382"/>
      <c r="Q6" s="382"/>
      <c r="R6" s="382"/>
      <c r="S6" s="383"/>
      <c r="U6" s="383">
        <v>21.962674984457454</v>
      </c>
    </row>
    <row r="7" spans="1:29" ht="11.25" customHeight="1">
      <c r="A7" s="131"/>
      <c r="B7" s="203"/>
      <c r="C7" s="203"/>
      <c r="D7" s="203"/>
      <c r="E7" s="247"/>
      <c r="F7" s="203"/>
      <c r="G7" s="203"/>
      <c r="H7" s="269"/>
      <c r="I7" s="273"/>
      <c r="K7" s="188"/>
      <c r="L7" s="384"/>
      <c r="M7" s="281"/>
      <c r="N7" s="281"/>
      <c r="O7" s="281"/>
      <c r="P7" s="281"/>
      <c r="Q7" s="281"/>
      <c r="R7" s="281"/>
      <c r="S7" s="282"/>
      <c r="U7" s="385"/>
      <c r="V7" s="134"/>
      <c r="W7" s="134"/>
      <c r="X7" s="134"/>
      <c r="Y7" s="134"/>
      <c r="Z7" s="134"/>
      <c r="AA7" s="134"/>
      <c r="AB7" s="134"/>
      <c r="AC7" s="134"/>
    </row>
    <row r="8" spans="1:29" s="108" customFormat="1" ht="11.25" customHeight="1">
      <c r="A8" s="132" t="s">
        <v>145</v>
      </c>
      <c r="B8" s="204">
        <v>396576.148</v>
      </c>
      <c r="C8" s="204">
        <v>366152.143</v>
      </c>
      <c r="D8" s="204">
        <v>370712.35199999996</v>
      </c>
      <c r="E8" s="248">
        <v>1.245441024224732</v>
      </c>
      <c r="F8" s="204">
        <v>1321589.3599999999</v>
      </c>
      <c r="G8" s="204">
        <v>1217204.841</v>
      </c>
      <c r="H8" s="270">
        <v>1231413.9030000002</v>
      </c>
      <c r="I8" s="274">
        <v>1.1673517489732177</v>
      </c>
      <c r="K8" s="184"/>
      <c r="L8" s="386"/>
      <c r="M8" s="283"/>
      <c r="N8" s="283"/>
      <c r="O8" s="283"/>
      <c r="P8" s="283"/>
      <c r="Q8" s="283"/>
      <c r="R8" s="283"/>
      <c r="S8" s="284"/>
      <c r="U8" s="284">
        <v>74.26051317037877</v>
      </c>
      <c r="V8" s="359">
        <v>3.3243143984548524</v>
      </c>
      <c r="W8" s="359">
        <v>3.321750398540808</v>
      </c>
      <c r="X8" s="359">
        <v>-0.07712868299208253</v>
      </c>
      <c r="Y8" s="359"/>
      <c r="Z8" s="359"/>
      <c r="AA8" s="359"/>
      <c r="AB8" s="359"/>
      <c r="AC8" s="359"/>
    </row>
    <row r="9" spans="1:29" ht="11.25" customHeight="1">
      <c r="A9" s="131"/>
      <c r="B9" s="203"/>
      <c r="C9" s="203"/>
      <c r="D9" s="203"/>
      <c r="E9" s="247"/>
      <c r="F9" s="203"/>
      <c r="G9" s="203"/>
      <c r="H9" s="269"/>
      <c r="I9" s="275"/>
      <c r="L9" s="387"/>
      <c r="M9" s="283"/>
      <c r="N9" s="283"/>
      <c r="O9" s="283"/>
      <c r="P9" s="283"/>
      <c r="Q9" s="283"/>
      <c r="R9" s="283"/>
      <c r="S9" s="284"/>
      <c r="U9" s="284"/>
      <c r="V9" s="134"/>
      <c r="W9" s="134"/>
      <c r="X9" s="134"/>
      <c r="Y9" s="134"/>
      <c r="Z9" s="134"/>
      <c r="AA9" s="134"/>
      <c r="AB9" s="134"/>
      <c r="AC9" s="134"/>
    </row>
    <row r="10" spans="1:29" ht="11.25" customHeight="1">
      <c r="A10" s="131" t="s">
        <v>244</v>
      </c>
      <c r="B10" s="203">
        <v>37079.015</v>
      </c>
      <c r="C10" s="203">
        <v>33962.375</v>
      </c>
      <c r="D10" s="203">
        <v>32805.833</v>
      </c>
      <c r="E10" s="247">
        <v>-3.405362551941664</v>
      </c>
      <c r="F10" s="203">
        <v>119056.762</v>
      </c>
      <c r="G10" s="203">
        <v>109110.115</v>
      </c>
      <c r="H10" s="269">
        <v>102451.35</v>
      </c>
      <c r="I10" s="275">
        <v>-6.1027934944436595</v>
      </c>
      <c r="K10" s="308"/>
      <c r="L10" s="388"/>
      <c r="M10" s="281"/>
      <c r="N10" s="281"/>
      <c r="O10" s="281"/>
      <c r="P10" s="281"/>
      <c r="Q10" s="281"/>
      <c r="R10" s="281"/>
      <c r="S10" s="284"/>
      <c r="U10" s="284"/>
      <c r="V10" s="134"/>
      <c r="W10" s="134"/>
      <c r="X10" s="134"/>
      <c r="Y10" s="134"/>
      <c r="Z10" s="134"/>
      <c r="AA10" s="134"/>
      <c r="AB10" s="134"/>
      <c r="AC10" s="134"/>
    </row>
    <row r="11" spans="1:29" ht="11.25" customHeight="1">
      <c r="A11" s="131" t="s">
        <v>310</v>
      </c>
      <c r="B11" s="203">
        <v>0</v>
      </c>
      <c r="C11" s="203">
        <v>0</v>
      </c>
      <c r="D11" s="203">
        <v>0.318</v>
      </c>
      <c r="E11" s="247"/>
      <c r="F11" s="203">
        <v>0</v>
      </c>
      <c r="G11" s="203">
        <v>0</v>
      </c>
      <c r="H11" s="269">
        <v>3.033</v>
      </c>
      <c r="I11" s="275"/>
      <c r="K11" s="308"/>
      <c r="L11" s="388"/>
      <c r="M11" s="281"/>
      <c r="N11" s="281"/>
      <c r="O11" s="281"/>
      <c r="P11" s="281"/>
      <c r="Q11" s="281"/>
      <c r="R11" s="281"/>
      <c r="S11" s="284"/>
      <c r="U11" s="284"/>
      <c r="V11" s="134"/>
      <c r="W11" s="134"/>
      <c r="X11" s="134"/>
      <c r="Y11" s="134"/>
      <c r="Z11" s="134"/>
      <c r="AA11" s="134"/>
      <c r="AB11" s="134"/>
      <c r="AC11" s="134"/>
    </row>
    <row r="12" spans="1:29" ht="11.25" customHeight="1">
      <c r="A12" s="131" t="s">
        <v>211</v>
      </c>
      <c r="B12" s="203">
        <v>0</v>
      </c>
      <c r="C12" s="203">
        <v>0</v>
      </c>
      <c r="D12" s="203">
        <v>62.871</v>
      </c>
      <c r="E12" s="247"/>
      <c r="F12" s="203">
        <v>0</v>
      </c>
      <c r="G12" s="203">
        <v>0</v>
      </c>
      <c r="H12" s="269">
        <v>190.088</v>
      </c>
      <c r="I12" s="275"/>
      <c r="K12" s="308"/>
      <c r="L12" s="388"/>
      <c r="M12" s="281"/>
      <c r="N12" s="281"/>
      <c r="O12" s="281"/>
      <c r="P12" s="281"/>
      <c r="Q12" s="281"/>
      <c r="R12" s="281"/>
      <c r="S12" s="284"/>
      <c r="U12" s="284"/>
      <c r="V12" s="134"/>
      <c r="W12" s="134"/>
      <c r="X12" s="134"/>
      <c r="Y12" s="134"/>
      <c r="Z12" s="134"/>
      <c r="AA12" s="134"/>
      <c r="AB12" s="134"/>
      <c r="AC12" s="134"/>
    </row>
    <row r="13" spans="1:29" ht="11.25" customHeight="1">
      <c r="A13" s="131" t="s">
        <v>311</v>
      </c>
      <c r="B13" s="203">
        <v>0</v>
      </c>
      <c r="C13" s="203">
        <v>0</v>
      </c>
      <c r="D13" s="203">
        <v>507.127</v>
      </c>
      <c r="E13" s="247"/>
      <c r="F13" s="203">
        <v>0</v>
      </c>
      <c r="G13" s="203">
        <v>0</v>
      </c>
      <c r="H13" s="269">
        <v>1652.555</v>
      </c>
      <c r="I13" s="275"/>
      <c r="K13" s="308"/>
      <c r="L13" s="388"/>
      <c r="M13" s="281"/>
      <c r="N13" s="281"/>
      <c r="O13" s="281"/>
      <c r="P13" s="281"/>
      <c r="Q13" s="281"/>
      <c r="R13" s="281"/>
      <c r="S13" s="284"/>
      <c r="U13" s="284"/>
      <c r="V13" s="134"/>
      <c r="W13" s="134"/>
      <c r="X13" s="134"/>
      <c r="Y13" s="134"/>
      <c r="Z13" s="134"/>
      <c r="AA13" s="134"/>
      <c r="AB13" s="134"/>
      <c r="AC13" s="134"/>
    </row>
    <row r="14" spans="1:29" ht="11.25" customHeight="1">
      <c r="A14" s="131" t="s">
        <v>302</v>
      </c>
      <c r="B14" s="203">
        <v>0</v>
      </c>
      <c r="C14" s="203">
        <v>0</v>
      </c>
      <c r="D14" s="203">
        <v>820.829</v>
      </c>
      <c r="E14" s="247"/>
      <c r="F14" s="203">
        <v>0</v>
      </c>
      <c r="G14" s="203">
        <v>0</v>
      </c>
      <c r="H14" s="269">
        <v>3398.152</v>
      </c>
      <c r="I14" s="275"/>
      <c r="K14" s="308"/>
      <c r="L14" s="388"/>
      <c r="M14" s="281"/>
      <c r="N14" s="281"/>
      <c r="O14" s="281"/>
      <c r="P14" s="281"/>
      <c r="Q14" s="281"/>
      <c r="R14" s="281"/>
      <c r="S14" s="284"/>
      <c r="U14" s="284"/>
      <c r="V14" s="134"/>
      <c r="W14" s="134"/>
      <c r="X14" s="134"/>
      <c r="Y14" s="134"/>
      <c r="Z14" s="134"/>
      <c r="AA14" s="134"/>
      <c r="AB14" s="134"/>
      <c r="AC14" s="134"/>
    </row>
    <row r="15" spans="1:29" ht="11.25" customHeight="1">
      <c r="A15" s="131" t="s">
        <v>312</v>
      </c>
      <c r="B15" s="203">
        <v>52872.805</v>
      </c>
      <c r="C15" s="203">
        <v>49585.872</v>
      </c>
      <c r="D15" s="203">
        <v>48546.299</v>
      </c>
      <c r="E15" s="247">
        <v>-2.096510473789806</v>
      </c>
      <c r="F15" s="203">
        <v>158177.197</v>
      </c>
      <c r="G15" s="203">
        <v>147350.796</v>
      </c>
      <c r="H15" s="269">
        <v>144274.823</v>
      </c>
      <c r="I15" s="275">
        <v>-2.087517056914976</v>
      </c>
      <c r="K15" s="308"/>
      <c r="L15" s="388"/>
      <c r="M15" s="281"/>
      <c r="N15" s="281"/>
      <c r="O15" s="281"/>
      <c r="P15" s="281"/>
      <c r="Q15" s="281"/>
      <c r="R15" s="281"/>
      <c r="S15" s="282"/>
      <c r="U15" s="284"/>
      <c r="V15" s="134"/>
      <c r="W15" s="134"/>
      <c r="X15" s="134"/>
      <c r="Y15" s="134"/>
      <c r="Z15" s="134"/>
      <c r="AA15" s="134"/>
      <c r="AB15" s="134"/>
      <c r="AC15" s="134"/>
    </row>
    <row r="16" spans="1:29" ht="11.25" customHeight="1">
      <c r="A16" s="131" t="s">
        <v>255</v>
      </c>
      <c r="B16" s="203">
        <v>5226.248</v>
      </c>
      <c r="C16" s="203">
        <v>4765.514</v>
      </c>
      <c r="D16" s="203">
        <v>2541.459</v>
      </c>
      <c r="E16" s="247">
        <v>-46.669782105351075</v>
      </c>
      <c r="F16" s="203">
        <v>14227.023</v>
      </c>
      <c r="G16" s="203">
        <v>12864.493</v>
      </c>
      <c r="H16" s="269">
        <v>7337.705</v>
      </c>
      <c r="I16" s="275">
        <v>-42.96156871475619</v>
      </c>
      <c r="K16" s="308"/>
      <c r="L16" s="388"/>
      <c r="M16" s="281"/>
      <c r="N16" s="281"/>
      <c r="O16" s="281"/>
      <c r="P16" s="281"/>
      <c r="Q16" s="281"/>
      <c r="R16" s="281"/>
      <c r="S16" s="282"/>
      <c r="U16" s="284"/>
      <c r="V16" s="134"/>
      <c r="W16" s="134"/>
      <c r="X16" s="134"/>
      <c r="Y16" s="134"/>
      <c r="Z16" s="134"/>
      <c r="AA16" s="134"/>
      <c r="AB16" s="134"/>
      <c r="AC16" s="134"/>
    </row>
    <row r="17" spans="1:29" ht="11.25" customHeight="1">
      <c r="A17" s="131" t="s">
        <v>256</v>
      </c>
      <c r="B17" s="203">
        <v>28260.649</v>
      </c>
      <c r="C17" s="203">
        <v>25920.068</v>
      </c>
      <c r="D17" s="203">
        <v>34348.497</v>
      </c>
      <c r="E17" s="247">
        <v>32.51700188440864</v>
      </c>
      <c r="F17" s="203">
        <v>77977.575</v>
      </c>
      <c r="G17" s="203">
        <v>71622.456</v>
      </c>
      <c r="H17" s="269">
        <v>99410.578</v>
      </c>
      <c r="I17" s="275">
        <v>38.798057972209136</v>
      </c>
      <c r="K17" s="308"/>
      <c r="L17" s="388"/>
      <c r="M17" s="281"/>
      <c r="N17" s="281"/>
      <c r="O17" s="281"/>
      <c r="P17" s="281"/>
      <c r="Q17" s="281"/>
      <c r="R17" s="281"/>
      <c r="S17" s="282"/>
      <c r="U17" s="284"/>
      <c r="V17" s="134"/>
      <c r="W17" s="134"/>
      <c r="X17" s="134"/>
      <c r="Y17" s="134"/>
      <c r="Z17" s="134"/>
      <c r="AA17" s="134"/>
      <c r="AB17" s="134"/>
      <c r="AC17" s="134"/>
    </row>
    <row r="18" spans="1:29" ht="11.25" customHeight="1">
      <c r="A18" s="131" t="s">
        <v>304</v>
      </c>
      <c r="B18" s="203">
        <v>0</v>
      </c>
      <c r="C18" s="203">
        <v>0</v>
      </c>
      <c r="D18" s="203">
        <v>136.984</v>
      </c>
      <c r="E18" s="247"/>
      <c r="F18" s="203">
        <v>0</v>
      </c>
      <c r="G18" s="203">
        <v>0</v>
      </c>
      <c r="H18" s="269">
        <v>801.866</v>
      </c>
      <c r="I18" s="275"/>
      <c r="K18" s="308"/>
      <c r="L18" s="388"/>
      <c r="M18" s="281"/>
      <c r="N18" s="281"/>
      <c r="O18" s="281"/>
      <c r="P18" s="281"/>
      <c r="Q18" s="281"/>
      <c r="R18" s="281"/>
      <c r="S18" s="282"/>
      <c r="U18" s="284"/>
      <c r="V18" s="134"/>
      <c r="W18" s="134"/>
      <c r="X18" s="134"/>
      <c r="Y18" s="134"/>
      <c r="Z18" s="134"/>
      <c r="AA18" s="134"/>
      <c r="AB18" s="134"/>
      <c r="AC18" s="134"/>
    </row>
    <row r="19" spans="1:29" ht="11.25" customHeight="1">
      <c r="A19" s="131" t="s">
        <v>156</v>
      </c>
      <c r="B19" s="203">
        <v>80311.111</v>
      </c>
      <c r="C19" s="203">
        <v>73957.868</v>
      </c>
      <c r="D19" s="203">
        <v>68678.836</v>
      </c>
      <c r="E19" s="247">
        <v>-7.137890994910791</v>
      </c>
      <c r="F19" s="203">
        <v>286417.168</v>
      </c>
      <c r="G19" s="203">
        <v>262674.799</v>
      </c>
      <c r="H19" s="269">
        <v>239386.769</v>
      </c>
      <c r="I19" s="275">
        <v>-8.865726780283936</v>
      </c>
      <c r="K19" s="308"/>
      <c r="L19" s="388"/>
      <c r="M19" s="281"/>
      <c r="N19" s="281"/>
      <c r="O19" s="281"/>
      <c r="P19" s="281"/>
      <c r="Q19" s="281"/>
      <c r="R19" s="281"/>
      <c r="S19" s="282"/>
      <c r="U19" s="284"/>
      <c r="V19" s="134"/>
      <c r="W19" s="134"/>
      <c r="X19" s="134"/>
      <c r="Y19" s="134"/>
      <c r="Z19" s="134"/>
      <c r="AA19" s="134"/>
      <c r="AB19" s="134"/>
      <c r="AC19" s="134"/>
    </row>
    <row r="20" spans="1:29" ht="11.25" customHeight="1">
      <c r="A20" s="131" t="s">
        <v>187</v>
      </c>
      <c r="B20" s="203">
        <v>21435.345</v>
      </c>
      <c r="C20" s="203">
        <v>19635.039</v>
      </c>
      <c r="D20" s="203">
        <v>18718.677</v>
      </c>
      <c r="E20" s="247">
        <v>-4.666973159564392</v>
      </c>
      <c r="F20" s="203">
        <v>82689.221</v>
      </c>
      <c r="G20" s="203">
        <v>75838.411</v>
      </c>
      <c r="H20" s="269">
        <v>71613.501</v>
      </c>
      <c r="I20" s="275">
        <v>-5.570936869972115</v>
      </c>
      <c r="K20" s="308"/>
      <c r="L20" s="388"/>
      <c r="M20" s="281"/>
      <c r="N20" s="281"/>
      <c r="O20" s="281"/>
      <c r="P20" s="281"/>
      <c r="Q20" s="281"/>
      <c r="R20" s="281"/>
      <c r="S20" s="282"/>
      <c r="U20" s="284"/>
      <c r="V20" s="134"/>
      <c r="W20" s="134"/>
      <c r="X20" s="134"/>
      <c r="Y20" s="134"/>
      <c r="Z20" s="134"/>
      <c r="AA20" s="134"/>
      <c r="AB20" s="134"/>
      <c r="AC20" s="134"/>
    </row>
    <row r="21" spans="1:29" ht="11.25" customHeight="1">
      <c r="A21" s="131" t="s">
        <v>303</v>
      </c>
      <c r="B21" s="203">
        <v>0</v>
      </c>
      <c r="C21" s="203">
        <v>0</v>
      </c>
      <c r="D21" s="203">
        <v>1490.109</v>
      </c>
      <c r="E21" s="247"/>
      <c r="F21" s="203">
        <v>0</v>
      </c>
      <c r="G21" s="203">
        <v>0</v>
      </c>
      <c r="H21" s="269">
        <v>6922.23</v>
      </c>
      <c r="I21" s="275"/>
      <c r="K21" s="308"/>
      <c r="L21" s="388"/>
      <c r="M21" s="281"/>
      <c r="N21" s="281"/>
      <c r="O21" s="281"/>
      <c r="P21" s="281"/>
      <c r="Q21" s="281"/>
      <c r="R21" s="281"/>
      <c r="S21" s="282"/>
      <c r="U21" s="282">
        <v>0.5621367424174679</v>
      </c>
      <c r="V21" s="134" t="e">
        <v>#DIV/0!</v>
      </c>
      <c r="W21" s="134">
        <v>4.645452111221394</v>
      </c>
      <c r="X21" s="134" t="e">
        <v>#DIV/0!</v>
      </c>
      <c r="Y21" s="134"/>
      <c r="Z21" s="134"/>
      <c r="AA21" s="134"/>
      <c r="AB21" s="134"/>
      <c r="AC21" s="134"/>
    </row>
    <row r="22" spans="1:29" s="108" customFormat="1" ht="11.25" customHeight="1">
      <c r="A22" s="131" t="s">
        <v>68</v>
      </c>
      <c r="B22" s="203">
        <v>39131.08</v>
      </c>
      <c r="C22" s="203">
        <v>36239.42</v>
      </c>
      <c r="D22" s="203">
        <v>36115.262</v>
      </c>
      <c r="E22" s="247">
        <v>-0.3426048209380781</v>
      </c>
      <c r="F22" s="203">
        <v>116246.232</v>
      </c>
      <c r="G22" s="203">
        <v>107605.613</v>
      </c>
      <c r="H22" s="269">
        <v>104159.194</v>
      </c>
      <c r="I22" s="275">
        <v>-3.202824558975365</v>
      </c>
      <c r="K22" s="308"/>
      <c r="L22" s="388"/>
      <c r="M22" s="281"/>
      <c r="N22" s="281"/>
      <c r="O22" s="281"/>
      <c r="P22" s="281"/>
      <c r="Q22" s="281"/>
      <c r="R22" s="281"/>
      <c r="S22" s="282"/>
      <c r="U22" s="282">
        <v>8.458503980363131</v>
      </c>
      <c r="V22" s="134">
        <v>2.969297328710007</v>
      </c>
      <c r="W22" s="134">
        <v>2.8840769312430847</v>
      </c>
      <c r="X22" s="134">
        <v>-2.8700526768717225</v>
      </c>
      <c r="Y22" s="134"/>
      <c r="Z22" s="134"/>
      <c r="AA22" s="359"/>
      <c r="AB22" s="359"/>
      <c r="AC22" s="359"/>
    </row>
    <row r="23" spans="1:29" ht="11.25" customHeight="1">
      <c r="A23" s="131" t="s">
        <v>245</v>
      </c>
      <c r="B23" s="203">
        <v>5684.312</v>
      </c>
      <c r="C23" s="203">
        <v>5232.748</v>
      </c>
      <c r="D23" s="203">
        <v>5084.108</v>
      </c>
      <c r="E23" s="247">
        <v>-2.8405724869609514</v>
      </c>
      <c r="F23" s="203">
        <v>28919.687</v>
      </c>
      <c r="G23" s="203">
        <v>26501.755</v>
      </c>
      <c r="H23" s="269">
        <v>26004.323</v>
      </c>
      <c r="I23" s="275">
        <v>-1.8769775812960319</v>
      </c>
      <c r="K23" s="308"/>
      <c r="L23" s="388"/>
      <c r="M23" s="281"/>
      <c r="N23" s="281"/>
      <c r="O23" s="281"/>
      <c r="P23" s="281"/>
      <c r="Q23" s="281"/>
      <c r="R23" s="281"/>
      <c r="S23" s="282"/>
      <c r="U23" s="282">
        <v>2.1117451197073254</v>
      </c>
      <c r="V23" s="134">
        <v>5.064596078389405</v>
      </c>
      <c r="W23" s="134">
        <v>5.11482505879104</v>
      </c>
      <c r="X23" s="134">
        <v>0.9917667593662998</v>
      </c>
      <c r="Y23" s="134"/>
      <c r="Z23" s="134"/>
      <c r="AA23" s="134"/>
      <c r="AB23" s="134"/>
      <c r="AC23" s="134"/>
    </row>
    <row r="24" spans="1:29" ht="11.25" customHeight="1">
      <c r="A24" s="131" t="s">
        <v>69</v>
      </c>
      <c r="B24" s="203">
        <v>7749.802</v>
      </c>
      <c r="C24" s="203">
        <v>7099.253</v>
      </c>
      <c r="D24" s="203">
        <v>6763.409</v>
      </c>
      <c r="E24" s="247">
        <v>-4.730694905506255</v>
      </c>
      <c r="F24" s="203">
        <v>34853.003</v>
      </c>
      <c r="G24" s="203">
        <v>31665.365</v>
      </c>
      <c r="H24" s="269">
        <v>30668.789</v>
      </c>
      <c r="I24" s="275">
        <v>-3.1472114722189417</v>
      </c>
      <c r="K24" s="308"/>
      <c r="L24" s="388"/>
      <c r="M24" s="281"/>
      <c r="N24" s="281"/>
      <c r="O24" s="281"/>
      <c r="P24" s="281"/>
      <c r="Q24" s="281"/>
      <c r="R24" s="281"/>
      <c r="S24" s="282"/>
      <c r="U24" s="282">
        <v>2.4905345737354403</v>
      </c>
      <c r="V24" s="134">
        <v>4.46037984559784</v>
      </c>
      <c r="W24" s="134">
        <v>4.5345163955041015</v>
      </c>
      <c r="X24" s="134">
        <v>1.6621129247418338</v>
      </c>
      <c r="Y24" s="134"/>
      <c r="Z24" s="134"/>
      <c r="AA24" s="134"/>
      <c r="AB24" s="134"/>
      <c r="AC24" s="134"/>
    </row>
    <row r="25" spans="1:29" ht="11.25" customHeight="1">
      <c r="A25" s="131" t="s">
        <v>257</v>
      </c>
      <c r="B25" s="203">
        <v>5737.511</v>
      </c>
      <c r="C25" s="203">
        <v>5071.613</v>
      </c>
      <c r="D25" s="203">
        <v>5158.365</v>
      </c>
      <c r="E25" s="247">
        <v>1.7105406110442516</v>
      </c>
      <c r="F25" s="203">
        <v>24282.151</v>
      </c>
      <c r="G25" s="203">
        <v>21930.213</v>
      </c>
      <c r="H25" s="269">
        <v>21216.258</v>
      </c>
      <c r="I25" s="275">
        <v>-3.2555771346133184</v>
      </c>
      <c r="K25" s="308"/>
      <c r="L25" s="388"/>
      <c r="M25" s="281"/>
      <c r="N25" s="281"/>
      <c r="O25" s="281"/>
      <c r="P25" s="281"/>
      <c r="Q25" s="281"/>
      <c r="R25" s="281"/>
      <c r="S25" s="282"/>
      <c r="U25" s="282">
        <v>1.722918504356045</v>
      </c>
      <c r="V25" s="134">
        <v>4.324110100672113</v>
      </c>
      <c r="W25" s="134">
        <v>4.112981148096345</v>
      </c>
      <c r="X25" s="134">
        <v>-4.882598908454057</v>
      </c>
      <c r="Y25" s="134"/>
      <c r="Z25" s="134"/>
      <c r="AA25" s="134"/>
      <c r="AB25" s="134"/>
      <c r="AC25" s="134"/>
    </row>
    <row r="26" spans="1:29" ht="11.25" customHeight="1">
      <c r="A26" s="131" t="s">
        <v>258</v>
      </c>
      <c r="B26" s="203">
        <v>102413.784</v>
      </c>
      <c r="C26" s="203">
        <v>94760.09</v>
      </c>
      <c r="D26" s="203">
        <v>99818.465</v>
      </c>
      <c r="E26" s="247">
        <v>5.338085896710325</v>
      </c>
      <c r="F26" s="203">
        <v>350694.465</v>
      </c>
      <c r="G26" s="203">
        <v>323995.843</v>
      </c>
      <c r="H26" s="269">
        <v>347483.406</v>
      </c>
      <c r="I26" s="275">
        <v>7.249340850339252</v>
      </c>
      <c r="K26" s="308"/>
      <c r="L26" s="388"/>
      <c r="M26" s="281"/>
      <c r="N26" s="281"/>
      <c r="O26" s="281"/>
      <c r="P26" s="281"/>
      <c r="Q26" s="281"/>
      <c r="R26" s="281"/>
      <c r="S26" s="282"/>
      <c r="U26" s="282">
        <v>28.218246127760338</v>
      </c>
      <c r="V26" s="134">
        <v>3.419117088217202</v>
      </c>
      <c r="W26" s="134">
        <v>3.4811535721371794</v>
      </c>
      <c r="X26" s="134">
        <v>1.8144006864744284</v>
      </c>
      <c r="Y26" s="134"/>
      <c r="Z26" s="134"/>
      <c r="AA26" s="134"/>
      <c r="AB26" s="134"/>
      <c r="AC26" s="134"/>
    </row>
    <row r="27" spans="1:29" ht="11.25" customHeight="1">
      <c r="A27" s="131" t="s">
        <v>147</v>
      </c>
      <c r="B27" s="203">
        <v>10674.486</v>
      </c>
      <c r="C27" s="203">
        <v>9922.283</v>
      </c>
      <c r="D27" s="203">
        <v>9114.904</v>
      </c>
      <c r="E27" s="247">
        <v>-8.137028544741156</v>
      </c>
      <c r="F27" s="203">
        <v>28048.876</v>
      </c>
      <c r="G27" s="203">
        <v>26044.982</v>
      </c>
      <c r="H27" s="269">
        <v>24439.283</v>
      </c>
      <c r="I27" s="275">
        <v>-6.165099288607692</v>
      </c>
      <c r="K27" s="308"/>
      <c r="L27" s="388"/>
      <c r="M27" s="281"/>
      <c r="N27" s="281"/>
      <c r="O27" s="281"/>
      <c r="P27" s="281"/>
      <c r="Q27" s="281"/>
      <c r="R27" s="281"/>
      <c r="S27" s="282"/>
      <c r="U27" s="282">
        <v>1.9846521904991028</v>
      </c>
      <c r="V27" s="134">
        <v>2.624898120724837</v>
      </c>
      <c r="W27" s="134">
        <v>2.681244146948777</v>
      </c>
      <c r="X27" s="134">
        <v>2.1465985966868857</v>
      </c>
      <c r="Y27" s="134"/>
      <c r="Z27" s="134"/>
      <c r="AA27" s="134"/>
      <c r="AB27" s="134"/>
      <c r="AC27" s="134"/>
    </row>
    <row r="28" spans="1:29" ht="12.75">
      <c r="A28" s="131"/>
      <c r="B28" s="203"/>
      <c r="C28" s="203"/>
      <c r="D28" s="203"/>
      <c r="E28" s="247"/>
      <c r="F28" s="203"/>
      <c r="G28" s="203"/>
      <c r="H28" s="269"/>
      <c r="I28" s="276"/>
      <c r="L28" s="384"/>
      <c r="M28" s="281"/>
      <c r="N28" s="281"/>
      <c r="O28" s="281"/>
      <c r="P28" s="281"/>
      <c r="Q28" s="281"/>
      <c r="R28" s="281"/>
      <c r="S28" s="282"/>
      <c r="U28" s="282"/>
      <c r="V28" s="134"/>
      <c r="W28" s="134"/>
      <c r="X28" s="134"/>
      <c r="Y28" s="134"/>
      <c r="Z28" s="134"/>
      <c r="AA28" s="134"/>
      <c r="AB28" s="134"/>
      <c r="AC28" s="134"/>
    </row>
    <row r="29" spans="1:29" ht="12.75">
      <c r="A29" s="132" t="s">
        <v>146</v>
      </c>
      <c r="B29" s="204">
        <v>275833.07499999995</v>
      </c>
      <c r="C29" s="204">
        <v>242738.721</v>
      </c>
      <c r="D29" s="204">
        <v>299061.83400000003</v>
      </c>
      <c r="E29" s="248">
        <v>23.203184381942933</v>
      </c>
      <c r="F29" s="204">
        <v>399596.69100000005</v>
      </c>
      <c r="G29" s="204">
        <v>354476.354</v>
      </c>
      <c r="H29" s="204">
        <v>426821.208</v>
      </c>
      <c r="I29" s="274">
        <v>20.40893650130468</v>
      </c>
      <c r="K29" s="182"/>
      <c r="L29" s="387"/>
      <c r="M29" s="283"/>
      <c r="N29" s="283"/>
      <c r="O29" s="283"/>
      <c r="P29" s="283"/>
      <c r="Q29" s="283"/>
      <c r="R29" s="283"/>
      <c r="S29" s="284"/>
      <c r="U29" s="284">
        <v>25.739486829621228</v>
      </c>
      <c r="V29" s="134"/>
      <c r="W29" s="134"/>
      <c r="X29" s="134"/>
      <c r="Y29" s="134"/>
      <c r="Z29" s="134"/>
      <c r="AA29" s="134"/>
      <c r="AB29" s="134"/>
      <c r="AC29" s="134"/>
    </row>
    <row r="30" spans="1:29" ht="12.75">
      <c r="A30" s="131"/>
      <c r="B30" s="203"/>
      <c r="C30" s="203"/>
      <c r="D30" s="203"/>
      <c r="E30" s="247"/>
      <c r="F30" s="203"/>
      <c r="G30" s="203"/>
      <c r="H30" s="203"/>
      <c r="I30" s="275"/>
      <c r="K30" s="182"/>
      <c r="L30" s="387"/>
      <c r="M30" s="283"/>
      <c r="N30" s="283"/>
      <c r="O30" s="283"/>
      <c r="P30" s="283"/>
      <c r="Q30" s="283"/>
      <c r="R30" s="283"/>
      <c r="S30" s="284"/>
      <c r="U30" s="284"/>
      <c r="V30" s="134"/>
      <c r="W30" s="134"/>
      <c r="X30" s="134"/>
      <c r="Y30" s="134"/>
      <c r="Z30" s="134"/>
      <c r="AA30" s="134"/>
      <c r="AB30" s="134"/>
      <c r="AC30" s="134"/>
    </row>
    <row r="31" spans="1:29" ht="12.75">
      <c r="A31" s="131" t="s">
        <v>147</v>
      </c>
      <c r="B31" s="203">
        <v>210154.777</v>
      </c>
      <c r="C31" s="203">
        <v>181988.864</v>
      </c>
      <c r="D31" s="203">
        <v>239759.491</v>
      </c>
      <c r="E31" s="247">
        <v>31.74404506420788</v>
      </c>
      <c r="F31" s="203">
        <v>245241.885</v>
      </c>
      <c r="G31" s="203">
        <v>211840.652</v>
      </c>
      <c r="H31" s="203">
        <v>283390.104</v>
      </c>
      <c r="I31" s="275">
        <v>33.77512829784908</v>
      </c>
      <c r="K31" s="182"/>
      <c r="L31" s="384"/>
      <c r="M31" s="281"/>
      <c r="N31" s="281"/>
      <c r="O31" s="281"/>
      <c r="P31" s="281"/>
      <c r="Q31" s="281"/>
      <c r="R31" s="281"/>
      <c r="S31" s="282"/>
      <c r="U31" s="282">
        <v>17.089862717301973</v>
      </c>
      <c r="V31" s="134">
        <v>1.1640308497117713</v>
      </c>
      <c r="W31" s="134">
        <v>1.181976583358696</v>
      </c>
      <c r="X31" s="134">
        <v>1.5416888350826952</v>
      </c>
      <c r="Y31" s="134"/>
      <c r="Z31" s="134"/>
      <c r="AA31" s="134"/>
      <c r="AB31" s="134"/>
      <c r="AC31" s="134"/>
    </row>
    <row r="32" spans="1:29" ht="12.75">
      <c r="A32" s="131" t="s">
        <v>259</v>
      </c>
      <c r="B32" s="203">
        <v>49518.246</v>
      </c>
      <c r="C32" s="203">
        <v>45901.452</v>
      </c>
      <c r="D32" s="203">
        <v>42719.389</v>
      </c>
      <c r="E32" s="247">
        <v>-6.932379829727381</v>
      </c>
      <c r="F32" s="203">
        <v>98660.379</v>
      </c>
      <c r="G32" s="203">
        <v>91280.789</v>
      </c>
      <c r="H32" s="203">
        <v>83899.749</v>
      </c>
      <c r="I32" s="275">
        <v>-8.086082603865322</v>
      </c>
      <c r="K32" s="182"/>
      <c r="L32" s="384"/>
      <c r="M32" s="281"/>
      <c r="N32" s="281"/>
      <c r="O32" s="281"/>
      <c r="P32" s="281"/>
      <c r="Q32" s="281"/>
      <c r="R32" s="281"/>
      <c r="S32" s="282"/>
      <c r="U32" s="282"/>
      <c r="V32" s="134"/>
      <c r="W32" s="134"/>
      <c r="X32" s="134"/>
      <c r="Y32" s="134"/>
      <c r="Z32" s="134"/>
      <c r="AA32" s="134"/>
      <c r="AB32" s="134"/>
      <c r="AC32" s="134"/>
    </row>
    <row r="33" spans="1:29" ht="12.75">
      <c r="A33" s="131" t="s">
        <v>32</v>
      </c>
      <c r="B33" s="203">
        <v>3796.948</v>
      </c>
      <c r="C33" s="203">
        <v>3551.281</v>
      </c>
      <c r="D33" s="203">
        <v>3706.867</v>
      </c>
      <c r="E33" s="247">
        <v>4.381123318599705</v>
      </c>
      <c r="F33" s="203">
        <v>14653.13</v>
      </c>
      <c r="G33" s="203">
        <v>13689.337</v>
      </c>
      <c r="H33" s="203">
        <v>14768.496</v>
      </c>
      <c r="I33" s="275">
        <v>7.883208660872327</v>
      </c>
      <c r="K33" s="182"/>
      <c r="L33" s="384"/>
      <c r="M33" s="281"/>
      <c r="N33" s="281"/>
      <c r="O33" s="281"/>
      <c r="P33" s="281"/>
      <c r="Q33" s="281"/>
      <c r="R33" s="281"/>
      <c r="S33" s="282"/>
      <c r="U33" s="282">
        <v>0.890615323607148</v>
      </c>
      <c r="V33" s="134">
        <v>3.8547602963550336</v>
      </c>
      <c r="W33" s="134">
        <v>3.984091147591753</v>
      </c>
      <c r="X33" s="134">
        <v>3.355094514152057</v>
      </c>
      <c r="Y33" s="134"/>
      <c r="Z33" s="134"/>
      <c r="AA33" s="134"/>
      <c r="AB33" s="134"/>
      <c r="AC33" s="134"/>
    </row>
    <row r="34" spans="1:29" ht="12.75">
      <c r="A34" s="131" t="s">
        <v>148</v>
      </c>
      <c r="B34" s="203">
        <v>327.658</v>
      </c>
      <c r="C34" s="203">
        <v>311.983</v>
      </c>
      <c r="D34" s="203">
        <v>546.169</v>
      </c>
      <c r="E34" s="247">
        <v>75.06370539420416</v>
      </c>
      <c r="F34" s="203">
        <v>1715.232</v>
      </c>
      <c r="G34" s="203">
        <v>1644.33</v>
      </c>
      <c r="H34" s="269">
        <v>2749.349</v>
      </c>
      <c r="I34" s="275">
        <v>67.20177823186344</v>
      </c>
      <c r="K34" s="182"/>
      <c r="L34" s="384"/>
      <c r="M34" s="281"/>
      <c r="N34" s="281"/>
      <c r="O34" s="281"/>
      <c r="P34" s="281"/>
      <c r="Q34" s="281"/>
      <c r="R34" s="281"/>
      <c r="S34" s="282"/>
      <c r="U34" s="282">
        <v>0.16579970968905627</v>
      </c>
      <c r="V34" s="134">
        <v>5.270575640339377</v>
      </c>
      <c r="W34" s="134">
        <v>5.033879623340029</v>
      </c>
      <c r="X34" s="134">
        <v>-4.4908949828506195</v>
      </c>
      <c r="Y34" s="134"/>
      <c r="Z34" s="134"/>
      <c r="AA34" s="134"/>
      <c r="AB34" s="134"/>
      <c r="AC34" s="134"/>
    </row>
    <row r="35" spans="1:29" ht="12.75">
      <c r="A35" s="245" t="s">
        <v>142</v>
      </c>
      <c r="B35" s="205">
        <v>12035.446</v>
      </c>
      <c r="C35" s="205">
        <v>10985.141</v>
      </c>
      <c r="D35" s="205">
        <v>12329.918</v>
      </c>
      <c r="E35" s="249">
        <v>12.241781876081518</v>
      </c>
      <c r="F35" s="205">
        <v>39326.065</v>
      </c>
      <c r="G35" s="205">
        <v>36021.246</v>
      </c>
      <c r="H35" s="271">
        <v>42013.51</v>
      </c>
      <c r="I35" s="277">
        <v>16.635360142733546</v>
      </c>
      <c r="K35" s="182"/>
      <c r="L35" s="384"/>
      <c r="M35" s="281"/>
      <c r="N35" s="281"/>
      <c r="O35" s="281"/>
      <c r="P35" s="281"/>
      <c r="Q35" s="281"/>
      <c r="R35" s="281"/>
      <c r="S35" s="282"/>
      <c r="U35" s="282">
        <v>2.5336280555936197</v>
      </c>
      <c r="V35" s="134"/>
      <c r="W35" s="134"/>
      <c r="X35" s="134"/>
      <c r="Y35" s="134"/>
      <c r="Z35" s="134"/>
      <c r="AA35" s="134"/>
      <c r="AB35" s="134"/>
      <c r="AC35" s="134"/>
    </row>
    <row r="36" spans="1:20" ht="12.75">
      <c r="A36" s="113" t="s">
        <v>185</v>
      </c>
      <c r="B36" s="183"/>
      <c r="C36" s="183"/>
      <c r="D36" s="183"/>
      <c r="E36" s="183"/>
      <c r="F36" s="183"/>
      <c r="G36" s="183"/>
      <c r="H36" s="183"/>
      <c r="I36" s="183"/>
      <c r="J36" s="183"/>
      <c r="K36" s="183"/>
      <c r="L36" s="110"/>
      <c r="M36" s="188"/>
      <c r="N36" s="188"/>
      <c r="O36" s="189"/>
      <c r="P36" s="134"/>
      <c r="Q36" s="134"/>
      <c r="R36" s="134"/>
      <c r="S36" s="134"/>
      <c r="T36" s="134"/>
    </row>
    <row r="37" spans="1:20" ht="12.75">
      <c r="A37" s="182"/>
      <c r="B37" s="182"/>
      <c r="C37" s="182"/>
      <c r="D37" s="182"/>
      <c r="E37" s="182"/>
      <c r="F37" s="182"/>
      <c r="G37" s="184"/>
      <c r="H37" s="184"/>
      <c r="I37" s="184"/>
      <c r="J37" s="185"/>
      <c r="K37" s="182"/>
      <c r="L37" s="110"/>
      <c r="M37" s="188"/>
      <c r="N37" s="188"/>
      <c r="O37" s="189"/>
      <c r="Q37" s="134"/>
      <c r="T37" s="134"/>
    </row>
    <row r="38" spans="1:20" s="361" customFormat="1" ht="12.75">
      <c r="A38" s="186"/>
      <c r="B38" s="186"/>
      <c r="C38" s="186"/>
      <c r="D38" s="186"/>
      <c r="E38" s="187"/>
      <c r="F38" s="186"/>
      <c r="G38" s="186"/>
      <c r="H38" s="186"/>
      <c r="I38" s="186"/>
      <c r="J38" s="187"/>
      <c r="K38" s="187"/>
      <c r="M38" s="188"/>
      <c r="N38" s="188"/>
      <c r="O38" s="189"/>
      <c r="P38" s="114"/>
      <c r="Q38" s="114"/>
      <c r="R38" s="114"/>
      <c r="S38" s="114"/>
      <c r="T38" s="114"/>
    </row>
    <row r="39" spans="1:20" s="361" customFormat="1" ht="12.75">
      <c r="A39" s="183"/>
      <c r="E39" s="114"/>
      <c r="F39" s="114"/>
      <c r="G39" s="114"/>
      <c r="H39" s="114"/>
      <c r="I39" s="114"/>
      <c r="J39" s="114"/>
      <c r="K39" s="114"/>
      <c r="L39" s="114"/>
      <c r="M39" s="188"/>
      <c r="N39" s="188"/>
      <c r="O39" s="189"/>
      <c r="R39" s="114"/>
      <c r="S39" s="114"/>
      <c r="T39" s="114"/>
    </row>
    <row r="40" spans="1:15" s="361" customFormat="1" ht="12.75">
      <c r="A40" s="182"/>
      <c r="F40" s="114"/>
      <c r="H40" s="114"/>
      <c r="J40" s="114"/>
      <c r="L40" s="114"/>
      <c r="M40" s="188"/>
      <c r="N40" s="188"/>
      <c r="O40" s="189"/>
    </row>
    <row r="41" spans="1:20" s="361" customFormat="1" ht="12.75">
      <c r="A41" s="113"/>
      <c r="E41" s="114"/>
      <c r="F41" s="114"/>
      <c r="G41" s="114"/>
      <c r="H41" s="114"/>
      <c r="I41" s="114"/>
      <c r="J41" s="114"/>
      <c r="K41" s="114"/>
      <c r="L41" s="114"/>
      <c r="M41" s="188"/>
      <c r="N41" s="188"/>
      <c r="O41" s="188"/>
      <c r="P41" s="188"/>
      <c r="Q41" s="188"/>
      <c r="R41" s="188"/>
      <c r="S41" s="188"/>
      <c r="T41" s="188"/>
    </row>
    <row r="42" spans="1:20" s="361" customFormat="1" ht="12.75">
      <c r="A42" s="113"/>
      <c r="B42" s="113"/>
      <c r="C42" s="188"/>
      <c r="D42" s="188"/>
      <c r="E42" s="114"/>
      <c r="J42" s="114"/>
      <c r="L42" s="114"/>
      <c r="M42" s="188"/>
      <c r="N42" s="188"/>
      <c r="O42" s="188"/>
      <c r="P42" s="188"/>
      <c r="Q42" s="188"/>
      <c r="R42" s="188"/>
      <c r="S42" s="188"/>
      <c r="T42" s="188"/>
    </row>
    <row r="43" spans="1:20" s="361" customFormat="1" ht="12.75">
      <c r="A43" s="113"/>
      <c r="B43" s="113"/>
      <c r="C43" s="188"/>
      <c r="D43" s="188"/>
      <c r="F43" s="114"/>
      <c r="H43" s="114"/>
      <c r="J43" s="114"/>
      <c r="L43" s="114"/>
      <c r="M43" s="188"/>
      <c r="N43" s="188"/>
      <c r="O43" s="188"/>
      <c r="P43" s="188"/>
      <c r="Q43" s="188"/>
      <c r="R43" s="188"/>
      <c r="S43" s="188"/>
      <c r="T43" s="188"/>
    </row>
    <row r="44" spans="1:20" s="361" customFormat="1" ht="12.75">
      <c r="A44" s="113"/>
      <c r="F44" s="114"/>
      <c r="H44" s="114"/>
      <c r="J44" s="114"/>
      <c r="L44" s="114"/>
      <c r="M44" s="188"/>
      <c r="N44" s="188"/>
      <c r="O44" s="188"/>
      <c r="P44" s="188"/>
      <c r="Q44" s="188"/>
      <c r="R44" s="188"/>
      <c r="S44" s="188"/>
      <c r="T44" s="188"/>
    </row>
    <row r="45" spans="1:20" s="361" customFormat="1" ht="12.75">
      <c r="A45" s="113"/>
      <c r="F45" s="114"/>
      <c r="H45" s="114"/>
      <c r="J45" s="114"/>
      <c r="L45" s="114"/>
      <c r="M45" s="188"/>
      <c r="N45" s="188"/>
      <c r="O45" s="188"/>
      <c r="P45" s="188"/>
      <c r="Q45" s="188"/>
      <c r="R45" s="188"/>
      <c r="S45" s="188"/>
      <c r="T45" s="188"/>
    </row>
    <row r="46" spans="1:20" s="361" customFormat="1" ht="12.75">
      <c r="A46" s="113"/>
      <c r="B46" s="113"/>
      <c r="E46" s="114"/>
      <c r="F46" s="114"/>
      <c r="G46" s="114"/>
      <c r="H46" s="114"/>
      <c r="I46" s="114"/>
      <c r="J46" s="114"/>
      <c r="K46" s="114"/>
      <c r="L46" s="114"/>
      <c r="M46" s="188"/>
      <c r="N46" s="188"/>
      <c r="O46" s="188"/>
      <c r="P46" s="188"/>
      <c r="Q46" s="188"/>
      <c r="R46" s="188"/>
      <c r="S46" s="188"/>
      <c r="T46" s="188"/>
    </row>
    <row r="47" spans="1:20" s="361" customFormat="1" ht="12.75">
      <c r="A47" s="113"/>
      <c r="B47" s="113"/>
      <c r="E47" s="362"/>
      <c r="F47" s="362"/>
      <c r="G47" s="362"/>
      <c r="H47" s="362"/>
      <c r="I47" s="362"/>
      <c r="J47" s="362"/>
      <c r="K47" s="362"/>
      <c r="L47" s="362"/>
      <c r="M47" s="188"/>
      <c r="N47" s="188"/>
      <c r="O47" s="188"/>
      <c r="P47" s="188"/>
      <c r="Q47" s="188"/>
      <c r="R47" s="188"/>
      <c r="S47" s="188"/>
      <c r="T47" s="188"/>
    </row>
    <row r="48" spans="1:20" s="361" customFormat="1" ht="12.75">
      <c r="A48" s="113"/>
      <c r="B48" s="113"/>
      <c r="C48" s="114"/>
      <c r="D48" s="114"/>
      <c r="E48" s="114"/>
      <c r="F48" s="114"/>
      <c r="G48" s="114"/>
      <c r="H48" s="114"/>
      <c r="I48" s="114"/>
      <c r="J48" s="114"/>
      <c r="K48" s="114"/>
      <c r="L48" s="114"/>
      <c r="M48" s="188"/>
      <c r="N48" s="188"/>
      <c r="O48" s="188"/>
      <c r="P48" s="188"/>
      <c r="Q48" s="188"/>
      <c r="R48" s="188"/>
      <c r="S48" s="188"/>
      <c r="T48" s="188"/>
    </row>
    <row r="49" spans="1:20" s="361" customFormat="1" ht="12.75">
      <c r="A49" s="113"/>
      <c r="B49" s="114"/>
      <c r="C49" s="114"/>
      <c r="D49" s="114"/>
      <c r="E49" s="114"/>
      <c r="F49" s="114"/>
      <c r="H49" s="114"/>
      <c r="J49" s="114"/>
      <c r="L49" s="114"/>
      <c r="M49" s="188"/>
      <c r="N49" s="188"/>
      <c r="O49" s="188"/>
      <c r="P49" s="188"/>
      <c r="Q49" s="188"/>
      <c r="R49" s="188"/>
      <c r="S49" s="188"/>
      <c r="T49" s="188"/>
    </row>
    <row r="50" spans="1:20" s="361" customFormat="1" ht="12.75">
      <c r="A50" s="113"/>
      <c r="B50" s="113"/>
      <c r="E50" s="114"/>
      <c r="F50" s="114"/>
      <c r="G50" s="114"/>
      <c r="H50" s="114"/>
      <c r="I50" s="114"/>
      <c r="J50" s="114"/>
      <c r="K50" s="114"/>
      <c r="L50" s="114"/>
      <c r="M50" s="188"/>
      <c r="N50" s="188"/>
      <c r="O50" s="188"/>
      <c r="P50" s="188"/>
      <c r="Q50" s="188"/>
      <c r="R50" s="188"/>
      <c r="S50" s="188"/>
      <c r="T50" s="188"/>
    </row>
    <row r="51" spans="1:20" s="361" customFormat="1" ht="12.75">
      <c r="A51" s="113"/>
      <c r="B51" s="113"/>
      <c r="C51" s="114"/>
      <c r="D51" s="114"/>
      <c r="E51" s="114"/>
      <c r="F51" s="114"/>
      <c r="G51" s="114"/>
      <c r="H51" s="114"/>
      <c r="I51" s="114"/>
      <c r="J51" s="114"/>
      <c r="K51" s="114"/>
      <c r="L51" s="114"/>
      <c r="M51" s="188"/>
      <c r="N51" s="188"/>
      <c r="O51" s="188"/>
      <c r="P51" s="188"/>
      <c r="Q51" s="188"/>
      <c r="R51" s="188"/>
      <c r="S51" s="188"/>
      <c r="T51" s="188"/>
    </row>
    <row r="52" spans="1:20" s="361" customFormat="1" ht="12.75">
      <c r="A52" s="113"/>
      <c r="B52" s="114"/>
      <c r="C52" s="114"/>
      <c r="E52" s="114"/>
      <c r="F52" s="114"/>
      <c r="H52" s="114"/>
      <c r="J52" s="114"/>
      <c r="L52" s="114"/>
      <c r="M52" s="281"/>
      <c r="N52" s="188"/>
      <c r="O52" s="188"/>
      <c r="P52" s="188"/>
      <c r="Q52" s="188"/>
      <c r="R52" s="188"/>
      <c r="S52" s="188"/>
      <c r="T52" s="188"/>
    </row>
    <row r="53" spans="1:20" s="361" customFormat="1" ht="12.75">
      <c r="A53" s="113"/>
      <c r="B53" s="114"/>
      <c r="C53" s="114"/>
      <c r="D53" s="114"/>
      <c r="E53" s="114"/>
      <c r="F53" s="114"/>
      <c r="H53" s="114"/>
      <c r="J53" s="114"/>
      <c r="L53" s="114"/>
      <c r="M53" s="184"/>
      <c r="N53" s="188"/>
      <c r="O53" s="188"/>
      <c r="P53" s="188"/>
      <c r="Q53" s="188"/>
      <c r="R53" s="188"/>
      <c r="S53" s="188"/>
      <c r="T53" s="188"/>
    </row>
    <row r="54" spans="1:20" s="361" customFormat="1" ht="12.75">
      <c r="A54" s="113"/>
      <c r="E54" s="114"/>
      <c r="G54" s="114"/>
      <c r="I54" s="114"/>
      <c r="K54" s="114"/>
      <c r="M54" s="188"/>
      <c r="N54" s="188"/>
      <c r="O54" s="188"/>
      <c r="P54" s="188"/>
      <c r="Q54" s="188"/>
      <c r="R54" s="188"/>
      <c r="S54" s="188"/>
      <c r="T54" s="188"/>
    </row>
    <row r="55" spans="1:20" s="361" customFormat="1" ht="12.75">
      <c r="A55" s="113"/>
      <c r="E55" s="363"/>
      <c r="I55" s="363"/>
      <c r="K55" s="360"/>
      <c r="L55" s="360"/>
      <c r="M55" s="188"/>
      <c r="N55" s="188"/>
      <c r="O55" s="188"/>
      <c r="P55" s="188"/>
      <c r="Q55" s="188"/>
      <c r="R55" s="188"/>
      <c r="S55" s="188"/>
      <c r="T55" s="188"/>
    </row>
    <row r="56" spans="1:20" s="361" customFormat="1" ht="12.75">
      <c r="A56" s="113"/>
      <c r="E56" s="363"/>
      <c r="I56" s="363"/>
      <c r="K56" s="360"/>
      <c r="L56" s="360"/>
      <c r="M56" s="188"/>
      <c r="N56" s="188"/>
      <c r="O56" s="188"/>
      <c r="P56" s="188"/>
      <c r="Q56" s="188"/>
      <c r="R56" s="188"/>
      <c r="S56" s="188"/>
      <c r="T56" s="188"/>
    </row>
    <row r="57" spans="1:20" s="361" customFormat="1" ht="12.75">
      <c r="A57" s="113"/>
      <c r="E57" s="363"/>
      <c r="I57" s="363"/>
      <c r="K57" s="360"/>
      <c r="L57" s="360"/>
      <c r="M57" s="188"/>
      <c r="N57" s="188"/>
      <c r="O57" s="188"/>
      <c r="P57" s="188"/>
      <c r="Q57" s="188"/>
      <c r="R57" s="188"/>
      <c r="S57" s="188"/>
      <c r="T57" s="188"/>
    </row>
    <row r="58" spans="1:20" s="361" customFormat="1" ht="12.75">
      <c r="A58" s="113"/>
      <c r="E58" s="363"/>
      <c r="I58" s="363"/>
      <c r="K58" s="360"/>
      <c r="L58" s="360"/>
      <c r="M58" s="188"/>
      <c r="N58" s="188"/>
      <c r="O58" s="188"/>
      <c r="P58" s="188"/>
      <c r="Q58" s="188"/>
      <c r="R58" s="188"/>
      <c r="S58" s="188"/>
      <c r="T58" s="188"/>
    </row>
    <row r="59" spans="1:20" s="361" customFormat="1" ht="12.75">
      <c r="A59" s="183"/>
      <c r="E59" s="363"/>
      <c r="I59" s="363"/>
      <c r="K59" s="360"/>
      <c r="L59" s="360"/>
      <c r="N59" s="188"/>
      <c r="O59" s="188"/>
      <c r="P59" s="188"/>
      <c r="Q59" s="188"/>
      <c r="R59" s="188"/>
      <c r="S59" s="188"/>
      <c r="T59" s="188"/>
    </row>
    <row r="60" spans="1:20" s="361" customFormat="1" ht="12.75">
      <c r="A60" s="183"/>
      <c r="E60" s="363"/>
      <c r="I60" s="363"/>
      <c r="K60" s="360"/>
      <c r="L60" s="360"/>
      <c r="N60" s="188"/>
      <c r="O60" s="188"/>
      <c r="P60" s="188"/>
      <c r="Q60" s="188"/>
      <c r="R60" s="188"/>
      <c r="S60" s="188"/>
      <c r="T60" s="188"/>
    </row>
    <row r="61" spans="1:20" s="361" customFormat="1" ht="12.75">
      <c r="A61" s="183"/>
      <c r="E61" s="363"/>
      <c r="I61" s="363"/>
      <c r="K61" s="360"/>
      <c r="L61" s="360"/>
      <c r="N61" s="188"/>
      <c r="O61" s="188"/>
      <c r="P61" s="188"/>
      <c r="Q61" s="188"/>
      <c r="R61" s="188"/>
      <c r="S61" s="188"/>
      <c r="T61" s="188"/>
    </row>
    <row r="62" spans="1:20" s="361" customFormat="1" ht="12.75">
      <c r="A62" s="360"/>
      <c r="E62" s="363"/>
      <c r="I62" s="363"/>
      <c r="K62" s="360"/>
      <c r="L62" s="360"/>
      <c r="M62" s="360"/>
      <c r="N62" s="188"/>
      <c r="O62" s="188"/>
      <c r="P62" s="188"/>
      <c r="Q62" s="188"/>
      <c r="R62" s="188"/>
      <c r="S62" s="188"/>
      <c r="T62" s="188"/>
    </row>
    <row r="63" spans="1:20" s="361" customFormat="1" ht="12.75">
      <c r="A63" s="363"/>
      <c r="E63" s="363"/>
      <c r="I63" s="363"/>
      <c r="K63" s="360"/>
      <c r="L63" s="360"/>
      <c r="N63" s="188"/>
      <c r="O63" s="188"/>
      <c r="P63" s="188"/>
      <c r="Q63" s="188"/>
      <c r="R63" s="188"/>
      <c r="S63" s="188"/>
      <c r="T63" s="188"/>
    </row>
    <row r="64" spans="1:20" s="361" customFormat="1" ht="12.75">
      <c r="A64" s="363"/>
      <c r="B64" s="114"/>
      <c r="C64" s="114"/>
      <c r="D64" s="114"/>
      <c r="E64" s="114"/>
      <c r="F64" s="114"/>
      <c r="H64" s="114"/>
      <c r="J64" s="114"/>
      <c r="L64" s="114"/>
      <c r="N64" s="188"/>
      <c r="O64" s="188"/>
      <c r="P64" s="188"/>
      <c r="Q64" s="188"/>
      <c r="R64" s="188"/>
      <c r="S64" s="188"/>
      <c r="T64" s="188"/>
    </row>
    <row r="65" spans="1:20" s="361" customFormat="1" ht="12.75">
      <c r="A65" s="114"/>
      <c r="E65" s="363"/>
      <c r="I65" s="363"/>
      <c r="K65" s="360"/>
      <c r="L65" s="360"/>
      <c r="N65" s="188"/>
      <c r="O65" s="188"/>
      <c r="P65" s="188"/>
      <c r="Q65" s="188"/>
      <c r="R65" s="188"/>
      <c r="S65" s="188"/>
      <c r="T65" s="188"/>
    </row>
    <row r="66" spans="5:20" s="361" customFormat="1" ht="12.75">
      <c r="E66" s="363"/>
      <c r="I66" s="363"/>
      <c r="K66" s="360"/>
      <c r="L66" s="360"/>
      <c r="N66" s="188"/>
      <c r="O66" s="188"/>
      <c r="P66" s="188"/>
      <c r="Q66" s="188"/>
      <c r="R66" s="188"/>
      <c r="S66" s="188"/>
      <c r="T66" s="188"/>
    </row>
    <row r="67" spans="1:20" s="361" customFormat="1" ht="12.75">
      <c r="A67" s="363"/>
      <c r="E67" s="363"/>
      <c r="I67" s="363"/>
      <c r="K67" s="360"/>
      <c r="L67" s="360"/>
      <c r="N67" s="188"/>
      <c r="O67" s="188"/>
      <c r="P67" s="188"/>
      <c r="Q67" s="188"/>
      <c r="R67" s="188"/>
      <c r="S67" s="188"/>
      <c r="T67" s="188"/>
    </row>
    <row r="68" spans="1:20" s="361" customFormat="1" ht="12.75">
      <c r="A68" s="363"/>
      <c r="E68" s="363"/>
      <c r="I68" s="363"/>
      <c r="K68" s="360"/>
      <c r="L68" s="360"/>
      <c r="N68" s="188"/>
      <c r="O68" s="188"/>
      <c r="P68" s="188"/>
      <c r="Q68" s="188"/>
      <c r="R68" s="188"/>
      <c r="S68" s="188"/>
      <c r="T68" s="188"/>
    </row>
    <row r="69" spans="1:20" s="361" customFormat="1" ht="12.75">
      <c r="A69" s="363"/>
      <c r="B69" s="114"/>
      <c r="C69" s="114"/>
      <c r="D69" s="114"/>
      <c r="E69" s="114"/>
      <c r="F69" s="114"/>
      <c r="H69" s="114"/>
      <c r="J69" s="114"/>
      <c r="L69" s="114"/>
      <c r="N69" s="188"/>
      <c r="O69" s="188"/>
      <c r="P69" s="188"/>
      <c r="Q69" s="188"/>
      <c r="R69" s="188"/>
      <c r="S69" s="188"/>
      <c r="T69" s="188"/>
    </row>
    <row r="70" spans="1:20" s="361" customFormat="1" ht="12.75">
      <c r="A70" s="363"/>
      <c r="B70" s="114"/>
      <c r="C70" s="114"/>
      <c r="D70" s="114"/>
      <c r="E70" s="114"/>
      <c r="F70" s="114"/>
      <c r="H70" s="114"/>
      <c r="J70" s="114"/>
      <c r="L70" s="114"/>
      <c r="N70" s="188"/>
      <c r="O70" s="188"/>
      <c r="P70" s="188"/>
      <c r="Q70" s="188"/>
      <c r="R70" s="188"/>
      <c r="S70" s="188"/>
      <c r="T70" s="188"/>
    </row>
    <row r="71" spans="1:20" s="361" customFormat="1" ht="12.75">
      <c r="A71" s="360"/>
      <c r="F71" s="114"/>
      <c r="H71" s="114"/>
      <c r="J71" s="114"/>
      <c r="L71" s="114"/>
      <c r="N71" s="188"/>
      <c r="O71" s="188"/>
      <c r="P71" s="188"/>
      <c r="Q71" s="188"/>
      <c r="R71" s="188"/>
      <c r="S71" s="188"/>
      <c r="T71" s="188"/>
    </row>
    <row r="72" spans="1:20" s="361" customFormat="1" ht="12.75">
      <c r="A72" s="360"/>
      <c r="F72" s="114"/>
      <c r="H72" s="114"/>
      <c r="J72" s="114"/>
      <c r="L72" s="114"/>
      <c r="N72" s="188"/>
      <c r="O72" s="188"/>
      <c r="P72" s="188"/>
      <c r="Q72" s="188"/>
      <c r="R72" s="188"/>
      <c r="S72" s="188"/>
      <c r="T72" s="188"/>
    </row>
    <row r="73" spans="1:20" s="361" customFormat="1" ht="12.75">
      <c r="A73" s="363"/>
      <c r="F73" s="114"/>
      <c r="H73" s="114"/>
      <c r="J73" s="114"/>
      <c r="L73" s="114"/>
      <c r="N73" s="188"/>
      <c r="O73" s="188"/>
      <c r="P73" s="188"/>
      <c r="Q73" s="188"/>
      <c r="R73" s="188"/>
      <c r="S73" s="188"/>
      <c r="T73" s="188"/>
    </row>
    <row r="74" spans="1:20" s="361" customFormat="1" ht="12.75">
      <c r="A74" s="363"/>
      <c r="F74" s="114"/>
      <c r="H74" s="114"/>
      <c r="J74" s="114"/>
      <c r="L74" s="114"/>
      <c r="N74" s="188"/>
      <c r="O74" s="188"/>
      <c r="P74" s="188"/>
      <c r="Q74" s="188"/>
      <c r="R74" s="188"/>
      <c r="S74" s="188"/>
      <c r="T74" s="188"/>
    </row>
    <row r="75" spans="1:20" s="361" customFormat="1" ht="12.75">
      <c r="A75" s="363"/>
      <c r="E75" s="363"/>
      <c r="I75" s="363"/>
      <c r="K75" s="360"/>
      <c r="L75" s="360"/>
      <c r="N75" s="188"/>
      <c r="O75" s="188"/>
      <c r="P75" s="188"/>
      <c r="Q75" s="188"/>
      <c r="R75" s="188"/>
      <c r="S75" s="188"/>
      <c r="T75" s="188"/>
    </row>
    <row r="76" spans="1:20" s="361" customFormat="1" ht="12.75">
      <c r="A76" s="360"/>
      <c r="E76" s="363"/>
      <c r="I76" s="363"/>
      <c r="K76" s="360"/>
      <c r="L76" s="360"/>
      <c r="N76" s="188"/>
      <c r="O76" s="188"/>
      <c r="P76" s="188"/>
      <c r="Q76" s="188"/>
      <c r="R76" s="188"/>
      <c r="S76" s="188"/>
      <c r="T76" s="188"/>
    </row>
    <row r="77" spans="1:20" s="361" customFormat="1" ht="12.75">
      <c r="A77" s="360"/>
      <c r="E77" s="114"/>
      <c r="G77" s="114"/>
      <c r="I77" s="114"/>
      <c r="K77" s="114"/>
      <c r="N77" s="188"/>
      <c r="O77" s="188"/>
      <c r="P77" s="188"/>
      <c r="Q77" s="188"/>
      <c r="R77" s="188"/>
      <c r="S77" s="188"/>
      <c r="T77" s="188"/>
    </row>
    <row r="78" spans="1:20" s="361" customFormat="1" ht="12.75">
      <c r="A78" s="363"/>
      <c r="E78" s="114"/>
      <c r="G78" s="114"/>
      <c r="I78" s="114"/>
      <c r="K78" s="114"/>
      <c r="N78" s="188"/>
      <c r="O78" s="188"/>
      <c r="P78" s="188"/>
      <c r="Q78" s="188"/>
      <c r="R78" s="188"/>
      <c r="S78" s="188"/>
      <c r="T78" s="188"/>
    </row>
    <row r="79" spans="1:20" s="361" customFormat="1" ht="12.75">
      <c r="A79" s="363"/>
      <c r="E79" s="114"/>
      <c r="G79" s="114"/>
      <c r="I79" s="114"/>
      <c r="K79" s="114"/>
      <c r="N79" s="188"/>
      <c r="O79" s="188"/>
      <c r="P79" s="188"/>
      <c r="Q79" s="188"/>
      <c r="R79" s="188"/>
      <c r="S79" s="188"/>
      <c r="T79" s="188"/>
    </row>
    <row r="80" spans="1:20" s="361" customFormat="1" ht="12.75">
      <c r="A80" s="360"/>
      <c r="E80" s="114"/>
      <c r="G80" s="114"/>
      <c r="I80" s="114"/>
      <c r="K80" s="114"/>
      <c r="N80" s="188"/>
      <c r="O80" s="188"/>
      <c r="P80" s="188"/>
      <c r="Q80" s="188"/>
      <c r="R80" s="188"/>
      <c r="S80" s="188"/>
      <c r="T80" s="188"/>
    </row>
    <row r="81" spans="1:20" s="361" customFormat="1" ht="12.75">
      <c r="A81" s="363"/>
      <c r="B81" s="114"/>
      <c r="C81" s="114"/>
      <c r="D81" s="114"/>
      <c r="E81" s="114"/>
      <c r="G81" s="114"/>
      <c r="I81" s="114"/>
      <c r="K81" s="114"/>
      <c r="N81" s="188"/>
      <c r="O81" s="188"/>
      <c r="P81" s="188"/>
      <c r="Q81" s="188"/>
      <c r="R81" s="188"/>
      <c r="S81" s="188"/>
      <c r="T81" s="188"/>
    </row>
    <row r="82" spans="1:20" s="361" customFormat="1" ht="12.75">
      <c r="A82" s="363"/>
      <c r="B82" s="114"/>
      <c r="C82" s="114"/>
      <c r="D82" s="114"/>
      <c r="E82" s="114"/>
      <c r="F82" s="114"/>
      <c r="H82" s="114"/>
      <c r="J82" s="114"/>
      <c r="L82" s="114"/>
      <c r="N82" s="188"/>
      <c r="O82" s="188"/>
      <c r="P82" s="188"/>
      <c r="Q82" s="188"/>
      <c r="R82" s="188"/>
      <c r="S82" s="188"/>
      <c r="T82" s="188"/>
    </row>
    <row r="83" spans="1:20" s="361" customFormat="1" ht="12.75">
      <c r="A83" s="363"/>
      <c r="B83" s="114"/>
      <c r="C83" s="114"/>
      <c r="D83" s="114"/>
      <c r="E83" s="114"/>
      <c r="G83" s="114"/>
      <c r="I83" s="114"/>
      <c r="K83" s="114"/>
      <c r="N83" s="188"/>
      <c r="O83" s="188"/>
      <c r="P83" s="188"/>
      <c r="Q83" s="188"/>
      <c r="R83" s="188"/>
      <c r="S83" s="188"/>
      <c r="T83" s="188"/>
    </row>
    <row r="84" spans="1:20" s="361" customFormat="1" ht="12.75">
      <c r="A84" s="363"/>
      <c r="B84" s="364"/>
      <c r="C84" s="364"/>
      <c r="D84" s="364"/>
      <c r="E84" s="364"/>
      <c r="F84" s="114"/>
      <c r="H84" s="114"/>
      <c r="J84" s="114"/>
      <c r="L84" s="114"/>
      <c r="N84" s="188"/>
      <c r="O84" s="188"/>
      <c r="P84" s="188"/>
      <c r="Q84" s="188"/>
      <c r="R84" s="188"/>
      <c r="S84" s="188"/>
      <c r="T84" s="188"/>
    </row>
    <row r="85" spans="2:20" s="361" customFormat="1" ht="12.75">
      <c r="B85" s="114"/>
      <c r="E85" s="114"/>
      <c r="G85" s="114"/>
      <c r="I85" s="114"/>
      <c r="K85" s="114"/>
      <c r="N85" s="188"/>
      <c r="O85" s="188"/>
      <c r="P85" s="188"/>
      <c r="Q85" s="188"/>
      <c r="R85" s="188"/>
      <c r="S85" s="188"/>
      <c r="T85" s="188"/>
    </row>
    <row r="86" spans="1:20" s="361" customFormat="1" ht="12.75">
      <c r="A86" s="363"/>
      <c r="B86" s="114"/>
      <c r="C86" s="114"/>
      <c r="D86" s="114"/>
      <c r="E86" s="114"/>
      <c r="F86" s="114"/>
      <c r="H86" s="114"/>
      <c r="J86" s="114"/>
      <c r="L86" s="114"/>
      <c r="N86" s="188"/>
      <c r="O86" s="188"/>
      <c r="P86" s="188"/>
      <c r="Q86" s="188"/>
      <c r="R86" s="188"/>
      <c r="S86" s="188"/>
      <c r="T86" s="188"/>
    </row>
    <row r="87" spans="1:20" s="361" customFormat="1" ht="12.75">
      <c r="A87" s="360"/>
      <c r="C87" s="114"/>
      <c r="D87" s="114"/>
      <c r="F87" s="114"/>
      <c r="H87" s="114"/>
      <c r="J87" s="114"/>
      <c r="L87" s="114"/>
      <c r="N87" s="188"/>
      <c r="O87" s="188"/>
      <c r="P87" s="188"/>
      <c r="Q87" s="188"/>
      <c r="R87" s="188"/>
      <c r="S87" s="188"/>
      <c r="T87" s="188"/>
    </row>
    <row r="88" spans="1:20" s="361" customFormat="1" ht="12.75">
      <c r="A88" s="363"/>
      <c r="B88" s="114"/>
      <c r="E88" s="114"/>
      <c r="F88" s="114"/>
      <c r="H88" s="114"/>
      <c r="J88" s="114"/>
      <c r="L88" s="114"/>
      <c r="N88" s="188"/>
      <c r="O88" s="188"/>
      <c r="P88" s="188"/>
      <c r="Q88" s="188"/>
      <c r="R88" s="188"/>
      <c r="S88" s="188"/>
      <c r="T88" s="188"/>
    </row>
    <row r="89" spans="1:12" s="361" customFormat="1" ht="12.75">
      <c r="A89" s="363"/>
      <c r="B89" s="114"/>
      <c r="C89" s="114"/>
      <c r="D89" s="114"/>
      <c r="E89" s="114"/>
      <c r="F89" s="114"/>
      <c r="H89" s="114"/>
      <c r="J89" s="114"/>
      <c r="L89" s="114"/>
    </row>
    <row r="90" spans="1:12" s="361" customFormat="1" ht="12.75">
      <c r="A90" s="360"/>
      <c r="F90" s="114"/>
      <c r="H90" s="114"/>
      <c r="J90" s="114"/>
      <c r="L90" s="114"/>
    </row>
    <row r="91" spans="1:12" s="361" customFormat="1" ht="12.75">
      <c r="A91" s="363"/>
      <c r="F91" s="114"/>
      <c r="H91" s="114"/>
      <c r="J91" s="114"/>
      <c r="L91" s="114"/>
    </row>
    <row r="92" spans="5:12" s="361" customFormat="1" ht="12.75">
      <c r="E92" s="363"/>
      <c r="I92" s="363"/>
      <c r="K92" s="360"/>
      <c r="L92" s="360"/>
    </row>
    <row r="93" spans="1:12" s="361" customFormat="1" ht="12.75">
      <c r="A93" s="114"/>
      <c r="E93" s="363"/>
      <c r="I93" s="363"/>
      <c r="K93" s="360"/>
      <c r="L93" s="360"/>
    </row>
    <row r="94" spans="5:12" s="361" customFormat="1" ht="12.75">
      <c r="E94" s="363"/>
      <c r="I94" s="363"/>
      <c r="K94" s="360"/>
      <c r="L94" s="360"/>
    </row>
    <row r="95" spans="5:12" s="361" customFormat="1" ht="12.75">
      <c r="E95" s="363"/>
      <c r="I95" s="363"/>
      <c r="K95" s="360"/>
      <c r="L95" s="360"/>
    </row>
    <row r="96" spans="1:12" s="361" customFormat="1" ht="12.75">
      <c r="A96" s="363"/>
      <c r="E96" s="363"/>
      <c r="I96" s="363"/>
      <c r="K96" s="360"/>
      <c r="L96" s="360"/>
    </row>
    <row r="97" spans="1:12" s="361" customFormat="1" ht="12.75">
      <c r="A97" s="363"/>
      <c r="E97" s="363"/>
      <c r="I97" s="363"/>
      <c r="K97" s="360"/>
      <c r="L97" s="360"/>
    </row>
    <row r="98" spans="1:12" s="361" customFormat="1" ht="12.75">
      <c r="A98" s="363"/>
      <c r="E98" s="363"/>
      <c r="I98" s="363"/>
      <c r="K98" s="360"/>
      <c r="L98" s="360"/>
    </row>
    <row r="99" spans="1:12" s="361" customFormat="1" ht="12.75">
      <c r="A99" s="360"/>
      <c r="E99" s="363"/>
      <c r="I99" s="363"/>
      <c r="K99" s="360"/>
      <c r="L99" s="360"/>
    </row>
    <row r="100" spans="3:4" s="361" customFormat="1" ht="12.75">
      <c r="C100" s="114"/>
      <c r="D100" s="114"/>
    </row>
    <row r="101" spans="1:4" s="361" customFormat="1" ht="12.75">
      <c r="A101" s="363"/>
      <c r="C101" s="114"/>
      <c r="D101" s="114"/>
    </row>
    <row r="102" spans="1:4" s="361" customFormat="1" ht="12.75">
      <c r="A102" s="363"/>
      <c r="C102" s="114"/>
      <c r="D102" s="114"/>
    </row>
    <row r="103" spans="1:4" s="361" customFormat="1" ht="12.75">
      <c r="A103" s="363"/>
      <c r="D103" s="114"/>
    </row>
    <row r="104" spans="3:4" s="361" customFormat="1" ht="12.75">
      <c r="C104" s="114"/>
      <c r="D104" s="114"/>
    </row>
    <row r="105" s="361" customFormat="1" ht="12.75">
      <c r="A105" s="363"/>
    </row>
    <row r="106" s="361" customFormat="1" ht="12.75">
      <c r="A106" s="363"/>
    </row>
    <row r="107" spans="1:3" s="361" customFormat="1" ht="12.75">
      <c r="A107" s="363"/>
      <c r="C107" s="114"/>
    </row>
    <row r="108" s="361" customFormat="1" ht="12.75">
      <c r="A108" s="360"/>
    </row>
    <row r="109" spans="1:3" s="361" customFormat="1" ht="12.75">
      <c r="A109" s="363"/>
      <c r="C109" s="114"/>
    </row>
    <row r="110" s="361" customFormat="1" ht="12.75">
      <c r="A110" s="360"/>
    </row>
    <row r="111" s="361" customFormat="1" ht="12.75">
      <c r="A111" s="363"/>
    </row>
    <row r="112" spans="1:13" ht="12.75">
      <c r="A112" s="133"/>
      <c r="C112" s="134"/>
      <c r="E112" s="110"/>
      <c r="I112" s="110"/>
      <c r="K112" s="110"/>
      <c r="L112" s="110"/>
      <c r="M112" s="110"/>
    </row>
    <row r="113" spans="1:13" ht="12.75">
      <c r="A113" s="133"/>
      <c r="C113" s="134"/>
      <c r="E113" s="110"/>
      <c r="I113" s="110"/>
      <c r="K113" s="110"/>
      <c r="L113" s="110"/>
      <c r="M113" s="110"/>
    </row>
    <row r="114" spans="5:13" ht="12.75">
      <c r="E114" s="110"/>
      <c r="I114" s="110"/>
      <c r="K114" s="110"/>
      <c r="L114" s="110"/>
      <c r="M114" s="110"/>
    </row>
    <row r="115" spans="1:13" ht="12.75">
      <c r="A115" s="109"/>
      <c r="E115" s="110"/>
      <c r="I115" s="110"/>
      <c r="K115" s="110"/>
      <c r="L115" s="110"/>
      <c r="M115" s="110"/>
    </row>
    <row r="116" spans="1:13" ht="12.75">
      <c r="A116" s="133"/>
      <c r="C116" s="134"/>
      <c r="E116" s="110"/>
      <c r="I116" s="110"/>
      <c r="K116" s="110"/>
      <c r="L116" s="110"/>
      <c r="M116" s="110"/>
    </row>
    <row r="117" spans="1:13" ht="12.75">
      <c r="A117" s="133"/>
      <c r="E117" s="110"/>
      <c r="I117" s="110"/>
      <c r="K117" s="110"/>
      <c r="L117" s="110"/>
      <c r="M117" s="110"/>
    </row>
    <row r="118" spans="1:13" ht="12.75">
      <c r="A118" s="133"/>
      <c r="C118" s="134"/>
      <c r="E118" s="110"/>
      <c r="I118" s="110"/>
      <c r="K118" s="110"/>
      <c r="L118" s="110"/>
      <c r="M118" s="110"/>
    </row>
    <row r="119" spans="1:13" ht="12.75">
      <c r="A119" s="133"/>
      <c r="C119" s="134"/>
      <c r="E119" s="110"/>
      <c r="I119" s="110"/>
      <c r="K119" s="110"/>
      <c r="L119" s="110"/>
      <c r="M119" s="110"/>
    </row>
    <row r="120" spans="1:13" ht="12.75">
      <c r="A120" s="133"/>
      <c r="C120" s="134"/>
      <c r="E120" s="110"/>
      <c r="I120" s="110"/>
      <c r="K120" s="110"/>
      <c r="L120" s="110"/>
      <c r="M120" s="110"/>
    </row>
    <row r="121" spans="1:13" ht="12.75">
      <c r="A121" s="109"/>
      <c r="C121" s="134"/>
      <c r="E121" s="110"/>
      <c r="I121" s="110"/>
      <c r="K121" s="110"/>
      <c r="L121" s="110"/>
      <c r="M121" s="110"/>
    </row>
    <row r="122" spans="1:13" ht="12.75">
      <c r="A122" s="109"/>
      <c r="C122" s="134"/>
      <c r="E122" s="110"/>
      <c r="I122" s="110"/>
      <c r="K122" s="110"/>
      <c r="L122" s="110"/>
      <c r="M122" s="110"/>
    </row>
    <row r="123" spans="3:13" ht="12.75">
      <c r="C123" s="134"/>
      <c r="E123" s="110"/>
      <c r="I123" s="110"/>
      <c r="K123" s="110"/>
      <c r="L123" s="110"/>
      <c r="M123" s="110"/>
    </row>
    <row r="124" spans="3:13" ht="12.75">
      <c r="C124" s="134"/>
      <c r="E124" s="110"/>
      <c r="I124" s="110"/>
      <c r="K124" s="110"/>
      <c r="L124" s="110"/>
      <c r="M124" s="110"/>
    </row>
    <row r="125" spans="1:13" ht="12.75">
      <c r="A125" s="109"/>
      <c r="C125" s="134"/>
      <c r="E125" s="110"/>
      <c r="I125" s="110"/>
      <c r="K125" s="110"/>
      <c r="L125" s="110"/>
      <c r="M125" s="110"/>
    </row>
    <row r="126" spans="1:13" ht="12.75">
      <c r="A126" s="133"/>
      <c r="C126" s="134"/>
      <c r="E126" s="110"/>
      <c r="I126" s="110"/>
      <c r="K126" s="110"/>
      <c r="L126" s="110"/>
      <c r="M126" s="110"/>
    </row>
    <row r="127" spans="1:13" ht="12.75">
      <c r="A127" s="133"/>
      <c r="C127" s="134"/>
      <c r="E127" s="110"/>
      <c r="I127" s="110"/>
      <c r="K127" s="110"/>
      <c r="L127" s="110"/>
      <c r="M127" s="110"/>
    </row>
    <row r="128" spans="1:13" ht="12.75">
      <c r="A128" s="134"/>
      <c r="C128" s="134"/>
      <c r="E128" s="110"/>
      <c r="I128" s="110"/>
      <c r="K128" s="110"/>
      <c r="L128" s="110"/>
      <c r="M128" s="110"/>
    </row>
    <row r="129" spans="1:13" ht="12.75">
      <c r="A129" s="133"/>
      <c r="E129" s="110"/>
      <c r="I129" s="110"/>
      <c r="K129" s="110"/>
      <c r="L129" s="110"/>
      <c r="M129" s="110"/>
    </row>
    <row r="130" spans="3:13" ht="12.75">
      <c r="C130" s="109"/>
      <c r="D130" s="109"/>
      <c r="E130" s="110"/>
      <c r="I130" s="110"/>
      <c r="K130" s="110"/>
      <c r="L130" s="110"/>
      <c r="M130" s="110"/>
    </row>
    <row r="131" spans="1:13" ht="12.75">
      <c r="A131" s="133"/>
      <c r="C131" s="134"/>
      <c r="E131" s="110"/>
      <c r="I131" s="110"/>
      <c r="K131" s="110"/>
      <c r="L131" s="110"/>
      <c r="M131" s="110"/>
    </row>
    <row r="132" spans="1:13" ht="12.75">
      <c r="A132" s="109"/>
      <c r="E132" s="110"/>
      <c r="I132" s="110"/>
      <c r="K132" s="110"/>
      <c r="L132" s="110"/>
      <c r="M132" s="110"/>
    </row>
    <row r="133" spans="1:13" ht="12.75">
      <c r="A133" s="133"/>
      <c r="C133" s="134"/>
      <c r="E133" s="110"/>
      <c r="I133" s="110"/>
      <c r="K133" s="110"/>
      <c r="L133" s="110"/>
      <c r="M133" s="110"/>
    </row>
    <row r="134" spans="1:13" ht="12.75">
      <c r="A134" s="133"/>
      <c r="C134" s="134"/>
      <c r="E134" s="110"/>
      <c r="I134" s="110"/>
      <c r="K134" s="110"/>
      <c r="L134" s="110"/>
      <c r="M134" s="110"/>
    </row>
    <row r="135" spans="1:13" ht="12.75">
      <c r="A135" s="109"/>
      <c r="E135" s="110"/>
      <c r="I135" s="110"/>
      <c r="K135" s="110"/>
      <c r="L135" s="110"/>
      <c r="M135" s="110"/>
    </row>
    <row r="136" spans="1:13" ht="12.75">
      <c r="A136" s="133"/>
      <c r="C136" s="134"/>
      <c r="E136" s="110"/>
      <c r="I136" s="110"/>
      <c r="K136" s="110"/>
      <c r="L136" s="110"/>
      <c r="M136" s="110"/>
    </row>
    <row r="137" spans="1:13" ht="12.75">
      <c r="A137" s="133"/>
      <c r="C137" s="134"/>
      <c r="E137" s="109"/>
      <c r="I137" s="110"/>
      <c r="K137" s="110"/>
      <c r="L137" s="110"/>
      <c r="M137" s="110"/>
    </row>
    <row r="138" spans="1:13" ht="12.75">
      <c r="A138" s="133"/>
      <c r="C138" s="134"/>
      <c r="E138" s="109"/>
      <c r="I138" s="110"/>
      <c r="K138" s="110"/>
      <c r="L138" s="110"/>
      <c r="M138" s="110"/>
    </row>
    <row r="139" spans="1:13" ht="12.75">
      <c r="A139" s="133"/>
      <c r="C139" s="134"/>
      <c r="E139" s="109"/>
      <c r="I139" s="110"/>
      <c r="K139" s="110"/>
      <c r="L139" s="110"/>
      <c r="M139" s="110"/>
    </row>
    <row r="140" spans="1:13" ht="12.75">
      <c r="A140" s="109"/>
      <c r="C140" s="134"/>
      <c r="E140" s="109"/>
      <c r="I140" s="110"/>
      <c r="K140" s="110"/>
      <c r="L140" s="110"/>
      <c r="M140" s="110"/>
    </row>
    <row r="141" spans="1:13" ht="12.75">
      <c r="A141" s="133"/>
      <c r="C141" s="134"/>
      <c r="E141" s="109"/>
      <c r="I141" s="110"/>
      <c r="K141" s="110"/>
      <c r="L141" s="110"/>
      <c r="M141" s="110"/>
    </row>
    <row r="142" spans="1:13" ht="12.75">
      <c r="A142" s="133"/>
      <c r="E142" s="109"/>
      <c r="I142" s="110"/>
      <c r="K142" s="110"/>
      <c r="L142" s="110"/>
      <c r="M142" s="110"/>
    </row>
    <row r="143" spans="1:13" ht="12.75">
      <c r="A143" s="133"/>
      <c r="C143" s="134"/>
      <c r="E143" s="109"/>
      <c r="I143" s="110"/>
      <c r="K143" s="110"/>
      <c r="L143" s="110"/>
      <c r="M143" s="110"/>
    </row>
    <row r="144" spans="1:13" ht="12.75">
      <c r="A144" s="133"/>
      <c r="C144" s="134"/>
      <c r="E144" s="109"/>
      <c r="I144" s="110"/>
      <c r="K144" s="110"/>
      <c r="L144" s="110"/>
      <c r="M144" s="110"/>
    </row>
    <row r="145" spans="1:13" ht="12.75">
      <c r="A145" s="133"/>
      <c r="C145" s="134"/>
      <c r="E145" s="109"/>
      <c r="I145" s="110"/>
      <c r="K145" s="110"/>
      <c r="L145" s="110"/>
      <c r="M145" s="110"/>
    </row>
    <row r="146" spans="1:13" ht="12.75">
      <c r="A146" s="134"/>
      <c r="C146" s="134"/>
      <c r="E146" s="109"/>
      <c r="I146" s="110"/>
      <c r="K146" s="110"/>
      <c r="L146" s="110"/>
      <c r="M146" s="110"/>
    </row>
    <row r="147" spans="1:13" ht="12.75">
      <c r="A147" s="133"/>
      <c r="C147" s="134"/>
      <c r="E147" s="109"/>
      <c r="I147" s="110"/>
      <c r="K147" s="110"/>
      <c r="L147" s="110"/>
      <c r="M147" s="110"/>
    </row>
    <row r="148" spans="1:13" ht="12.75">
      <c r="A148" s="133"/>
      <c r="C148" s="134"/>
      <c r="E148" s="109"/>
      <c r="I148" s="110"/>
      <c r="K148" s="110"/>
      <c r="L148" s="110"/>
      <c r="M148" s="110"/>
    </row>
    <row r="149" spans="1:13" ht="12.75">
      <c r="A149" s="133"/>
      <c r="C149" s="134"/>
      <c r="E149" s="109"/>
      <c r="I149" s="110"/>
      <c r="K149" s="110"/>
      <c r="L149" s="110"/>
      <c r="M149" s="110"/>
    </row>
    <row r="150" spans="1:13" ht="12.75">
      <c r="A150" s="133"/>
      <c r="C150" s="134"/>
      <c r="E150" s="109"/>
      <c r="I150" s="110"/>
      <c r="K150" s="110"/>
      <c r="L150" s="110"/>
      <c r="M150" s="110"/>
    </row>
    <row r="151" spans="3:13" ht="12.75">
      <c r="C151" s="109"/>
      <c r="D151" s="109"/>
      <c r="E151" s="109"/>
      <c r="I151" s="110"/>
      <c r="K151" s="110"/>
      <c r="L151" s="110"/>
      <c r="M151" s="110"/>
    </row>
  </sheetData>
  <sheetProtection/>
  <mergeCells count="9">
    <mergeCell ref="A1:I1"/>
    <mergeCell ref="F3:F4"/>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88"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0" sqref="A10"/>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46" customWidth="1"/>
    <col min="13" max="13" width="11.875" style="12" bestFit="1" customWidth="1"/>
    <col min="14" max="16384" width="11.00390625" style="12" customWidth="1"/>
  </cols>
  <sheetData>
    <row r="1" spans="1:12" ht="12.75">
      <c r="A1" s="415" t="s">
        <v>149</v>
      </c>
      <c r="B1" s="415"/>
      <c r="C1" s="415"/>
      <c r="D1" s="415"/>
      <c r="E1" s="415"/>
      <c r="F1" s="415"/>
      <c r="G1" s="415"/>
      <c r="H1" s="415"/>
      <c r="I1" s="415"/>
      <c r="J1" s="415"/>
      <c r="K1" s="67"/>
      <c r="L1" s="67"/>
    </row>
    <row r="2" spans="1:12" ht="12.75">
      <c r="A2" s="66"/>
      <c r="B2" s="66"/>
      <c r="C2" s="66"/>
      <c r="D2" s="66"/>
      <c r="E2" s="66"/>
      <c r="F2" s="66"/>
      <c r="G2" s="66"/>
      <c r="H2" s="66"/>
      <c r="I2" s="66"/>
      <c r="J2" s="66"/>
      <c r="K2" s="67"/>
      <c r="L2" s="67"/>
    </row>
    <row r="3" spans="1:10" s="68" customFormat="1" ht="12.75">
      <c r="A3" s="432" t="s">
        <v>54</v>
      </c>
      <c r="B3" s="431" t="s">
        <v>209</v>
      </c>
      <c r="C3" s="431"/>
      <c r="D3" s="431"/>
      <c r="E3" s="431"/>
      <c r="F3" s="437" t="s">
        <v>140</v>
      </c>
      <c r="G3" s="431"/>
      <c r="H3" s="431"/>
      <c r="I3" s="431"/>
      <c r="J3" s="438"/>
    </row>
    <row r="4" spans="1:10" s="68" customFormat="1" ht="12.75">
      <c r="A4" s="439"/>
      <c r="B4" s="432">
        <v>2011</v>
      </c>
      <c r="C4" s="434" t="s">
        <v>377</v>
      </c>
      <c r="D4" s="435"/>
      <c r="E4" s="436"/>
      <c r="F4" s="432">
        <v>2011</v>
      </c>
      <c r="G4" s="437" t="str">
        <f>C4</f>
        <v>Enero-noviembre</v>
      </c>
      <c r="H4" s="431"/>
      <c r="I4" s="431"/>
      <c r="J4" s="438"/>
    </row>
    <row r="5" spans="1:19" s="68" customFormat="1" ht="12.75">
      <c r="A5" s="433"/>
      <c r="B5" s="433"/>
      <c r="C5" s="69">
        <v>2011</v>
      </c>
      <c r="D5" s="69">
        <v>2012</v>
      </c>
      <c r="E5" s="69" t="s">
        <v>246</v>
      </c>
      <c r="F5" s="433"/>
      <c r="G5" s="244">
        <v>2011</v>
      </c>
      <c r="H5" s="244">
        <v>2012</v>
      </c>
      <c r="I5" s="244" t="s">
        <v>246</v>
      </c>
      <c r="J5" s="70" t="s">
        <v>305</v>
      </c>
      <c r="O5" s="208"/>
      <c r="P5" s="208"/>
      <c r="Q5" s="208"/>
      <c r="R5" s="208"/>
      <c r="S5" s="208"/>
    </row>
    <row r="6" spans="1:19" ht="12.75">
      <c r="A6" s="24" t="s">
        <v>0</v>
      </c>
      <c r="B6" s="71">
        <v>84331</v>
      </c>
      <c r="C6" s="71">
        <v>79859</v>
      </c>
      <c r="D6" s="71">
        <v>73655</v>
      </c>
      <c r="E6" s="196" t="s">
        <v>354</v>
      </c>
      <c r="F6" s="71">
        <v>210497</v>
      </c>
      <c r="G6" s="71">
        <v>199368</v>
      </c>
      <c r="H6" s="71">
        <v>187701</v>
      </c>
      <c r="I6" s="196" t="s">
        <v>355</v>
      </c>
      <c r="J6" s="196" t="s">
        <v>356</v>
      </c>
      <c r="L6" s="139"/>
      <c r="M6" s="139"/>
      <c r="O6" s="214" t="s">
        <v>0</v>
      </c>
      <c r="P6" s="209">
        <v>2.18798803009687</v>
      </c>
      <c r="Q6" s="209">
        <v>2.2934283590933964</v>
      </c>
      <c r="R6" s="209">
        <v>2.496095966675539</v>
      </c>
      <c r="S6" s="210">
        <v>0.08836884168566672</v>
      </c>
    </row>
    <row r="7" spans="1:19" ht="12.75">
      <c r="A7" s="20" t="s">
        <v>409</v>
      </c>
      <c r="B7" s="71">
        <v>43911</v>
      </c>
      <c r="C7" s="71">
        <v>40128</v>
      </c>
      <c r="D7" s="71">
        <v>36474</v>
      </c>
      <c r="E7" s="196" t="s">
        <v>357</v>
      </c>
      <c r="F7" s="71">
        <v>169226</v>
      </c>
      <c r="G7" s="71">
        <v>152924</v>
      </c>
      <c r="H7" s="71">
        <v>140825</v>
      </c>
      <c r="I7" s="196" t="s">
        <v>358</v>
      </c>
      <c r="J7" s="196" t="s">
        <v>327</v>
      </c>
      <c r="K7" s="194"/>
      <c r="L7" s="139"/>
      <c r="M7" s="139"/>
      <c r="O7" s="214" t="s">
        <v>121</v>
      </c>
      <c r="P7" s="209">
        <v>3.8396143716559075</v>
      </c>
      <c r="Q7" s="209">
        <v>3.8120459793605823</v>
      </c>
      <c r="R7" s="209">
        <v>3.8538678187862927</v>
      </c>
      <c r="S7" s="210">
        <v>0.010970969304185951</v>
      </c>
    </row>
    <row r="8" spans="1:19" ht="12.75">
      <c r="A8" s="20" t="s">
        <v>4</v>
      </c>
      <c r="B8" s="71">
        <v>27582</v>
      </c>
      <c r="C8" s="71">
        <v>25845</v>
      </c>
      <c r="D8" s="71">
        <v>28437</v>
      </c>
      <c r="E8" s="196" t="s">
        <v>359</v>
      </c>
      <c r="F8" s="71">
        <v>88674</v>
      </c>
      <c r="G8" s="71">
        <v>82995</v>
      </c>
      <c r="H8" s="71">
        <v>87189</v>
      </c>
      <c r="I8" s="196" t="s">
        <v>360</v>
      </c>
      <c r="J8" s="196" t="s">
        <v>330</v>
      </c>
      <c r="K8" s="194"/>
      <c r="L8" s="139"/>
      <c r="M8" s="139"/>
      <c r="O8" s="214" t="s">
        <v>1</v>
      </c>
      <c r="P8" s="209">
        <v>3.1347663836654744</v>
      </c>
      <c r="Q8" s="209">
        <v>2.990940375663155</v>
      </c>
      <c r="R8" s="209">
        <v>3.20216809269442</v>
      </c>
      <c r="S8" s="210">
        <v>0.07062251014764254</v>
      </c>
    </row>
    <row r="9" spans="1:19" ht="12.75">
      <c r="A9" s="20" t="s">
        <v>410</v>
      </c>
      <c r="B9" s="71">
        <v>28224</v>
      </c>
      <c r="C9" s="71">
        <v>26307</v>
      </c>
      <c r="D9" s="71">
        <v>27693</v>
      </c>
      <c r="E9" s="196" t="s">
        <v>361</v>
      </c>
      <c r="F9" s="71">
        <v>90388</v>
      </c>
      <c r="G9" s="71">
        <v>84294</v>
      </c>
      <c r="H9" s="71">
        <v>83987</v>
      </c>
      <c r="I9" s="196" t="s">
        <v>362</v>
      </c>
      <c r="J9" s="196" t="s">
        <v>363</v>
      </c>
      <c r="K9" s="194"/>
      <c r="L9" s="139"/>
      <c r="M9" s="139"/>
      <c r="O9" s="214" t="s">
        <v>2</v>
      </c>
      <c r="P9" s="209">
        <v>2.8789898854384437</v>
      </c>
      <c r="Q9" s="209">
        <v>2.8888609138137555</v>
      </c>
      <c r="R9" s="209">
        <v>3.2149426108732566</v>
      </c>
      <c r="S9" s="210">
        <v>0.11287552664798306</v>
      </c>
    </row>
    <row r="10" spans="1:19" ht="12.75">
      <c r="A10" s="20" t="s">
        <v>2</v>
      </c>
      <c r="B10" s="71">
        <v>22969</v>
      </c>
      <c r="C10" s="71">
        <v>20655</v>
      </c>
      <c r="D10" s="71">
        <v>27246</v>
      </c>
      <c r="E10" s="196" t="s">
        <v>364</v>
      </c>
      <c r="F10" s="71">
        <v>70265</v>
      </c>
      <c r="G10" s="71">
        <v>62910</v>
      </c>
      <c r="H10" s="71">
        <v>83947</v>
      </c>
      <c r="I10" s="196" t="s">
        <v>365</v>
      </c>
      <c r="J10" s="196" t="s">
        <v>363</v>
      </c>
      <c r="K10" s="194"/>
      <c r="L10" s="139"/>
      <c r="M10" s="139"/>
      <c r="O10" s="214" t="s">
        <v>3</v>
      </c>
      <c r="P10" s="209">
        <v>2.999138937341091</v>
      </c>
      <c r="Q10" s="209">
        <v>2.9643223430516685</v>
      </c>
      <c r="R10" s="209">
        <v>3.059134111570329</v>
      </c>
      <c r="S10" s="210">
        <v>0.03198429777412648</v>
      </c>
    </row>
    <row r="11" spans="1:19" ht="12.75">
      <c r="A11" s="20" t="s">
        <v>5</v>
      </c>
      <c r="B11" s="71">
        <v>16839</v>
      </c>
      <c r="C11" s="71">
        <v>14907</v>
      </c>
      <c r="D11" s="71">
        <v>17101</v>
      </c>
      <c r="E11" s="196" t="s">
        <v>366</v>
      </c>
      <c r="F11" s="71">
        <v>64244</v>
      </c>
      <c r="G11" s="71">
        <v>56645</v>
      </c>
      <c r="H11" s="71">
        <v>68209</v>
      </c>
      <c r="I11" s="196" t="s">
        <v>367</v>
      </c>
      <c r="J11" s="196" t="s">
        <v>368</v>
      </c>
      <c r="K11" s="194"/>
      <c r="L11" s="139"/>
      <c r="M11" s="139"/>
      <c r="O11" s="214" t="s">
        <v>4</v>
      </c>
      <c r="P11" s="209">
        <v>4.440811217309204</v>
      </c>
      <c r="Q11" s="209">
        <v>4.895130065524549</v>
      </c>
      <c r="R11" s="209">
        <v>5.365227815062864</v>
      </c>
      <c r="S11" s="210">
        <v>0.09603376074705805</v>
      </c>
    </row>
    <row r="12" spans="1:19" ht="12.75">
      <c r="A12" s="20" t="s">
        <v>3</v>
      </c>
      <c r="B12" s="71">
        <v>12871</v>
      </c>
      <c r="C12" s="71">
        <v>11905</v>
      </c>
      <c r="D12" s="71">
        <v>12157</v>
      </c>
      <c r="E12" s="196" t="s">
        <v>369</v>
      </c>
      <c r="F12" s="71">
        <v>69056</v>
      </c>
      <c r="G12" s="71">
        <v>63923</v>
      </c>
      <c r="H12" s="71">
        <v>65701</v>
      </c>
      <c r="I12" s="196" t="s">
        <v>253</v>
      </c>
      <c r="J12" s="196" t="s">
        <v>361</v>
      </c>
      <c r="K12" s="194"/>
      <c r="L12" s="139"/>
      <c r="M12" s="139"/>
      <c r="O12" s="214" t="s">
        <v>5</v>
      </c>
      <c r="P12" s="209">
        <v>3.257397810164199</v>
      </c>
      <c r="Q12" s="209">
        <v>3.4001082533573905</v>
      </c>
      <c r="R12" s="209">
        <v>3.8152570073199903</v>
      </c>
      <c r="S12" s="210">
        <v>0.12209868716758265</v>
      </c>
    </row>
    <row r="13" spans="1:19" ht="12.75">
      <c r="A13" s="20" t="s">
        <v>272</v>
      </c>
      <c r="B13" s="71">
        <v>12907</v>
      </c>
      <c r="C13" s="71">
        <v>11851</v>
      </c>
      <c r="D13" s="71">
        <v>12325</v>
      </c>
      <c r="E13" s="196" t="s">
        <v>370</v>
      </c>
      <c r="F13" s="71">
        <v>45005</v>
      </c>
      <c r="G13" s="71">
        <v>41382</v>
      </c>
      <c r="H13" s="71">
        <v>41144</v>
      </c>
      <c r="I13" s="196" t="s">
        <v>333</v>
      </c>
      <c r="J13" s="196" t="s">
        <v>371</v>
      </c>
      <c r="K13" s="194"/>
      <c r="L13" s="139"/>
      <c r="M13" s="139"/>
      <c r="O13" s="214" t="s">
        <v>7</v>
      </c>
      <c r="P13" s="209">
        <v>3.4760842203927154</v>
      </c>
      <c r="Q13" s="209">
        <v>3.288034244513578</v>
      </c>
      <c r="R13" s="209">
        <v>3.486712519768621</v>
      </c>
      <c r="S13" s="210">
        <v>0.06042463687431421</v>
      </c>
    </row>
    <row r="14" spans="1:19" ht="12.75">
      <c r="A14" s="20" t="s">
        <v>6</v>
      </c>
      <c r="B14" s="71">
        <v>11622</v>
      </c>
      <c r="C14" s="71">
        <v>10371</v>
      </c>
      <c r="D14" s="71">
        <v>12147</v>
      </c>
      <c r="E14" s="196" t="s">
        <v>372</v>
      </c>
      <c r="F14" s="71">
        <v>32197</v>
      </c>
      <c r="G14" s="71">
        <v>28765</v>
      </c>
      <c r="H14" s="71">
        <v>34290</v>
      </c>
      <c r="I14" s="196" t="s">
        <v>373</v>
      </c>
      <c r="J14" s="196" t="s">
        <v>253</v>
      </c>
      <c r="K14" s="194"/>
      <c r="L14" s="139"/>
      <c r="M14" s="139"/>
      <c r="O14" s="214" t="s">
        <v>8</v>
      </c>
      <c r="P14" s="209">
        <v>3.7608988067975173</v>
      </c>
      <c r="Q14" s="209">
        <v>3.621473934060223</v>
      </c>
      <c r="R14" s="209">
        <v>3.8623028814208844</v>
      </c>
      <c r="S14" s="210">
        <v>0.06650025700741558</v>
      </c>
    </row>
    <row r="15" spans="1:19" ht="12.75">
      <c r="A15" s="20" t="s">
        <v>8</v>
      </c>
      <c r="B15" s="71">
        <v>11129</v>
      </c>
      <c r="C15" s="71">
        <v>10287</v>
      </c>
      <c r="D15" s="71">
        <v>9172</v>
      </c>
      <c r="E15" s="196" t="s">
        <v>374</v>
      </c>
      <c r="F15" s="71">
        <v>42985</v>
      </c>
      <c r="G15" s="71">
        <v>39838</v>
      </c>
      <c r="H15" s="71">
        <v>33603</v>
      </c>
      <c r="I15" s="196" t="s">
        <v>375</v>
      </c>
      <c r="J15" s="196" t="s">
        <v>328</v>
      </c>
      <c r="K15" s="194"/>
      <c r="L15" s="139"/>
      <c r="M15" s="139"/>
      <c r="O15" s="214" t="s">
        <v>6</v>
      </c>
      <c r="P15" s="209">
        <v>3.0984853563717993</v>
      </c>
      <c r="Q15" s="209">
        <v>3.018772359048662</v>
      </c>
      <c r="R15" s="209">
        <v>3.370165275086655</v>
      </c>
      <c r="S15" s="210">
        <v>0.11640258828550132</v>
      </c>
    </row>
    <row r="16" spans="1:19" ht="12.75">
      <c r="A16" s="399" t="s">
        <v>408</v>
      </c>
      <c r="B16" s="400">
        <v>272385</v>
      </c>
      <c r="C16" s="400">
        <v>252115</v>
      </c>
      <c r="D16" s="400">
        <v>256407</v>
      </c>
      <c r="E16" s="401" t="s">
        <v>337</v>
      </c>
      <c r="F16" s="400">
        <v>882537</v>
      </c>
      <c r="G16" s="400">
        <v>813044</v>
      </c>
      <c r="H16" s="400">
        <v>826596</v>
      </c>
      <c r="I16" s="401" t="s">
        <v>337</v>
      </c>
      <c r="J16" s="401" t="s">
        <v>332</v>
      </c>
      <c r="K16" s="194"/>
      <c r="L16" s="139"/>
      <c r="M16" s="139"/>
      <c r="O16" s="214" t="s">
        <v>152</v>
      </c>
      <c r="P16" s="209">
        <v>2.9824544492884173</v>
      </c>
      <c r="Q16" s="209">
        <v>3.027027965319248</v>
      </c>
      <c r="R16" s="209">
        <v>3.2655947376368673</v>
      </c>
      <c r="S16" s="210">
        <v>0.07881221285395634</v>
      </c>
    </row>
    <row r="17" spans="1:19" ht="12.75">
      <c r="A17" s="20" t="s">
        <v>151</v>
      </c>
      <c r="B17" s="71">
        <v>124191</v>
      </c>
      <c r="C17" s="71">
        <v>114037</v>
      </c>
      <c r="D17" s="71">
        <v>114305</v>
      </c>
      <c r="E17" s="196" t="s">
        <v>376</v>
      </c>
      <c r="F17" s="71">
        <v>439052</v>
      </c>
      <c r="G17" s="71">
        <v>404161</v>
      </c>
      <c r="H17" s="71">
        <v>404818</v>
      </c>
      <c r="I17" s="196" t="s">
        <v>376</v>
      </c>
      <c r="J17" s="196" t="s">
        <v>334</v>
      </c>
      <c r="K17" s="194"/>
      <c r="L17" s="139"/>
      <c r="M17" s="139"/>
      <c r="O17" s="214" t="s">
        <v>151</v>
      </c>
      <c r="P17" s="209">
        <v>3.2784956942823764</v>
      </c>
      <c r="Q17" s="209">
        <v>3.2710254169929587</v>
      </c>
      <c r="R17" s="209">
        <v>3.4787777440205954</v>
      </c>
      <c r="S17" s="210">
        <v>0.06351290514233376</v>
      </c>
    </row>
    <row r="18" spans="1:19" ht="12.75">
      <c r="A18" s="399" t="s">
        <v>9</v>
      </c>
      <c r="B18" s="400">
        <v>396576</v>
      </c>
      <c r="C18" s="400">
        <v>366152</v>
      </c>
      <c r="D18" s="400">
        <v>370712</v>
      </c>
      <c r="E18" s="401" t="s">
        <v>335</v>
      </c>
      <c r="F18" s="400">
        <v>1321589</v>
      </c>
      <c r="G18" s="400">
        <v>1217205</v>
      </c>
      <c r="H18" s="400">
        <v>1231414</v>
      </c>
      <c r="I18" s="401" t="s">
        <v>335</v>
      </c>
      <c r="J18" s="401" t="s">
        <v>247</v>
      </c>
      <c r="K18" s="194"/>
      <c r="L18" s="139"/>
      <c r="M18" s="139"/>
      <c r="O18" s="214" t="s">
        <v>153</v>
      </c>
      <c r="P18" s="209">
        <v>3.0685483124726853</v>
      </c>
      <c r="Q18" s="209">
        <v>3.101434514048148</v>
      </c>
      <c r="R18" s="209">
        <v>3.332356403585792</v>
      </c>
      <c r="S18" s="210">
        <v>0.07445647763693497</v>
      </c>
    </row>
    <row r="19" spans="1:19" s="110" customFormat="1" ht="12.75">
      <c r="A19" s="113" t="s">
        <v>185</v>
      </c>
      <c r="B19" s="113"/>
      <c r="C19" s="113"/>
      <c r="D19" s="113"/>
      <c r="E19" s="113"/>
      <c r="F19" s="113"/>
      <c r="G19" s="113"/>
      <c r="H19" s="113"/>
      <c r="I19" s="113"/>
      <c r="J19" s="113"/>
      <c r="K19" s="113"/>
      <c r="L19" s="113"/>
      <c r="M19" s="109"/>
      <c r="N19" s="109"/>
      <c r="O19" s="211"/>
      <c r="P19" s="212"/>
      <c r="Q19" s="212"/>
      <c r="R19" s="211"/>
      <c r="S19" s="212"/>
    </row>
    <row r="20" spans="1:19" ht="12.75">
      <c r="A20" s="65"/>
      <c r="B20" s="65"/>
      <c r="C20" s="65"/>
      <c r="D20" s="65"/>
      <c r="O20" s="213"/>
      <c r="P20" s="213"/>
      <c r="Q20" s="213"/>
      <c r="R20" s="213"/>
      <c r="S20" s="213"/>
    </row>
    <row r="21" spans="1:10" ht="12.75">
      <c r="A21" s="430"/>
      <c r="B21" s="430"/>
      <c r="C21" s="430"/>
      <c r="D21" s="430"/>
      <c r="E21" s="430"/>
      <c r="F21" s="430"/>
      <c r="G21" s="430"/>
      <c r="H21" s="430"/>
      <c r="I21" s="430"/>
      <c r="J21" s="430"/>
    </row>
    <row r="22" spans="6:8" ht="12.75">
      <c r="F22" s="140"/>
      <c r="G22" s="140"/>
      <c r="H22" s="140"/>
    </row>
    <row r="23" ht="12.75">
      <c r="E23" s="72"/>
    </row>
    <row r="24" ht="12.75">
      <c r="E24" s="72"/>
    </row>
    <row r="25" ht="12.75">
      <c r="E25" s="72"/>
    </row>
    <row r="26" ht="12.75">
      <c r="E26" s="72"/>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I72"/>
  <sheetViews>
    <sheetView zoomScaleSheetLayoutView="100" zoomScalePageLayoutView="0" workbookViewId="0" topLeftCell="C34">
      <selection activeCell="J60" sqref="J60"/>
    </sheetView>
  </sheetViews>
  <sheetFormatPr defaultColWidth="11.00390625" defaultRowHeight="14.25"/>
  <cols>
    <col min="7" max="7" width="13.75390625" style="0" customWidth="1"/>
    <col min="20" max="20" width="11.00390625" style="84" customWidth="1"/>
    <col min="21" max="21" width="6.875" style="84" bestFit="1" customWidth="1"/>
    <col min="22" max="33" width="11.00390625" style="84" customWidth="1"/>
  </cols>
  <sheetData>
    <row r="3" ht="14.25">
      <c r="V3" s="84" t="s">
        <v>18</v>
      </c>
    </row>
    <row r="4" spans="22:33" ht="14.25">
      <c r="V4" s="84" t="s">
        <v>19</v>
      </c>
      <c r="W4" s="84" t="s">
        <v>20</v>
      </c>
      <c r="X4" s="84" t="s">
        <v>21</v>
      </c>
      <c r="Y4" s="84" t="s">
        <v>22</v>
      </c>
      <c r="Z4" s="84" t="s">
        <v>23</v>
      </c>
      <c r="AA4" s="84" t="s">
        <v>24</v>
      </c>
      <c r="AB4" s="84" t="s">
        <v>25</v>
      </c>
      <c r="AC4" s="84" t="s">
        <v>26</v>
      </c>
      <c r="AD4" s="84" t="s">
        <v>27</v>
      </c>
      <c r="AE4" s="84" t="s">
        <v>28</v>
      </c>
      <c r="AF4" s="84" t="s">
        <v>29</v>
      </c>
      <c r="AG4" s="84" t="s">
        <v>30</v>
      </c>
    </row>
    <row r="5" spans="20:33" ht="14.25">
      <c r="T5" s="84" t="s">
        <v>35</v>
      </c>
      <c r="U5" s="84">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5" ht="14.25">
      <c r="M6" s="84"/>
      <c r="T6" s="84" t="s">
        <v>35</v>
      </c>
      <c r="U6" s="84">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c r="AI6" s="2"/>
    </row>
    <row r="7" spans="20:35" ht="14.25">
      <c r="T7" s="84" t="s">
        <v>35</v>
      </c>
      <c r="U7" s="84">
        <v>2011</v>
      </c>
      <c r="V7" s="2">
        <v>30.865767</v>
      </c>
      <c r="W7" s="2">
        <v>24.687385</v>
      </c>
      <c r="X7" s="2">
        <v>31.152663</v>
      </c>
      <c r="Y7" s="2">
        <v>30.82392</v>
      </c>
      <c r="Z7" s="2">
        <v>33.895693</v>
      </c>
      <c r="AA7" s="2">
        <v>31.222189</v>
      </c>
      <c r="AB7" s="2">
        <v>31.950689</v>
      </c>
      <c r="AC7" s="2">
        <v>34.916504</v>
      </c>
      <c r="AD7" s="2">
        <v>36.462873</v>
      </c>
      <c r="AE7" s="2">
        <v>38.170371</v>
      </c>
      <c r="AF7" s="2">
        <v>42.0041</v>
      </c>
      <c r="AG7" s="2">
        <v>30.424</v>
      </c>
      <c r="AH7" s="2"/>
      <c r="AI7" s="2"/>
    </row>
    <row r="8" spans="20:35" ht="14.25">
      <c r="T8" s="84" t="s">
        <v>35</v>
      </c>
      <c r="U8" s="84">
        <v>2012</v>
      </c>
      <c r="V8" s="2">
        <v>30.157481</v>
      </c>
      <c r="W8" s="2">
        <v>22.334294</v>
      </c>
      <c r="X8" s="2">
        <v>30.83998</v>
      </c>
      <c r="Y8" s="2">
        <v>32.951272</v>
      </c>
      <c r="Z8" s="2">
        <v>38.247363</v>
      </c>
      <c r="AA8" s="2">
        <v>34.942395</v>
      </c>
      <c r="AB8" s="2">
        <v>35.473411</v>
      </c>
      <c r="AC8" s="2">
        <v>35.740946</v>
      </c>
      <c r="AD8" s="2">
        <v>33.165617</v>
      </c>
      <c r="AE8" s="2">
        <v>34.94094</v>
      </c>
      <c r="AF8" s="2">
        <v>41.918659</v>
      </c>
      <c r="AG8" s="2"/>
      <c r="AI8" s="4"/>
    </row>
    <row r="9" spans="20:35" ht="14.25">
      <c r="T9" s="84" t="s">
        <v>36</v>
      </c>
      <c r="U9" s="84">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c r="AI9" s="1"/>
    </row>
    <row r="10" spans="20:33" ht="14.25">
      <c r="T10" s="84" t="s">
        <v>36</v>
      </c>
      <c r="U10" s="84">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84" t="s">
        <v>36</v>
      </c>
      <c r="U11" s="84">
        <v>2011</v>
      </c>
      <c r="V11" s="2">
        <v>100.392259</v>
      </c>
      <c r="W11" s="2">
        <v>81.434405</v>
      </c>
      <c r="X11" s="2">
        <v>103.791883</v>
      </c>
      <c r="Y11" s="2">
        <v>105.840629</v>
      </c>
      <c r="Z11" s="2">
        <v>112.391574</v>
      </c>
      <c r="AA11" s="2">
        <v>103.146642</v>
      </c>
      <c r="AB11" s="2">
        <v>106.245526</v>
      </c>
      <c r="AC11" s="2">
        <v>120.374072</v>
      </c>
      <c r="AD11" s="2">
        <v>119.504679</v>
      </c>
      <c r="AE11" s="2">
        <v>126.870639</v>
      </c>
      <c r="AF11" s="2">
        <v>137.1662</v>
      </c>
      <c r="AG11" s="2">
        <v>104.3745</v>
      </c>
    </row>
    <row r="12" spans="20:32" ht="14.25">
      <c r="T12" s="84" t="s">
        <v>36</v>
      </c>
      <c r="U12" s="84">
        <v>2012</v>
      </c>
      <c r="V12" s="2">
        <v>101.821304</v>
      </c>
      <c r="W12" s="2">
        <v>72.734895</v>
      </c>
      <c r="X12" s="2">
        <v>101.974823</v>
      </c>
      <c r="Y12" s="2">
        <v>108.005459</v>
      </c>
      <c r="Z12" s="2">
        <v>125.73855</v>
      </c>
      <c r="AA12" s="2">
        <v>114.355967</v>
      </c>
      <c r="AB12" s="2">
        <v>119.375132</v>
      </c>
      <c r="AC12" s="2">
        <v>121.692721</v>
      </c>
      <c r="AD12" s="2">
        <v>109.279986</v>
      </c>
      <c r="AE12" s="2">
        <v>118.225306</v>
      </c>
      <c r="AF12" s="2">
        <v>138.209768</v>
      </c>
    </row>
    <row r="13" spans="31:32" ht="14.25">
      <c r="AE13" s="2"/>
      <c r="AF13" s="2"/>
    </row>
    <row r="14" spans="22:32" ht="14.25">
      <c r="V14" s="84" t="s">
        <v>33</v>
      </c>
      <c r="AE14" s="2"/>
      <c r="AF14" s="2"/>
    </row>
    <row r="15" ht="14.25">
      <c r="V15" s="84" t="s">
        <v>18</v>
      </c>
    </row>
    <row r="16" spans="22:33" ht="14.25">
      <c r="V16" s="84" t="s">
        <v>19</v>
      </c>
      <c r="W16" s="84" t="s">
        <v>20</v>
      </c>
      <c r="X16" s="84" t="s">
        <v>21</v>
      </c>
      <c r="Y16" s="84" t="s">
        <v>22</v>
      </c>
      <c r="Z16" s="84" t="s">
        <v>23</v>
      </c>
      <c r="AA16" s="84" t="s">
        <v>24</v>
      </c>
      <c r="AB16" s="84" t="s">
        <v>25</v>
      </c>
      <c r="AC16" s="84" t="s">
        <v>26</v>
      </c>
      <c r="AD16" s="84" t="s">
        <v>27</v>
      </c>
      <c r="AE16" s="84" t="s">
        <v>28</v>
      </c>
      <c r="AF16" s="84" t="s">
        <v>29</v>
      </c>
      <c r="AG16" s="84" t="s">
        <v>30</v>
      </c>
    </row>
    <row r="17" spans="21:33" ht="14.25">
      <c r="U17" s="84">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84">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84">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84">
        <v>2012</v>
      </c>
      <c r="V20" s="4">
        <v>3.376319925394299</v>
      </c>
      <c r="W20" s="4">
        <v>3.256646258887789</v>
      </c>
      <c r="X20" s="4">
        <v>3.3065787656152823</v>
      </c>
      <c r="Y20" s="4">
        <v>3.2777326168167344</v>
      </c>
      <c r="Z20" s="4">
        <v>3.2875089976791343</v>
      </c>
      <c r="AA20" s="4">
        <v>3.2726997390991666</v>
      </c>
      <c r="AB20" s="4">
        <v>3.3652002622471238</v>
      </c>
      <c r="AC20" s="4">
        <v>3.404854504970294</v>
      </c>
      <c r="AD20" s="4">
        <v>3.294978230014536</v>
      </c>
      <c r="AE20" s="4">
        <v>3.3835754275643417</v>
      </c>
      <c r="AF20" s="4">
        <v>3.297094212865922</v>
      </c>
      <c r="AG20" s="4"/>
    </row>
    <row r="21" spans="22:33" ht="14.25">
      <c r="V21" s="2"/>
      <c r="W21" s="2"/>
      <c r="X21" s="2"/>
      <c r="Y21" s="2"/>
      <c r="Z21" s="2"/>
      <c r="AA21" s="2"/>
      <c r="AB21" s="2"/>
      <c r="AC21" s="2"/>
      <c r="AD21" s="2"/>
      <c r="AE21" s="4"/>
      <c r="AG21" s="2"/>
    </row>
    <row r="22" spans="22:31" ht="14.25">
      <c r="V22" s="84" t="s">
        <v>34</v>
      </c>
      <c r="AE22" s="1"/>
    </row>
    <row r="23" ht="14.25">
      <c r="V23" s="84" t="s">
        <v>18</v>
      </c>
    </row>
    <row r="24" spans="22:33" ht="14.25">
      <c r="V24" s="84" t="s">
        <v>19</v>
      </c>
      <c r="W24" s="84" t="s">
        <v>20</v>
      </c>
      <c r="X24" s="84" t="s">
        <v>21</v>
      </c>
      <c r="Y24" s="84" t="s">
        <v>22</v>
      </c>
      <c r="Z24" s="84" t="s">
        <v>23</v>
      </c>
      <c r="AA24" s="84" t="s">
        <v>24</v>
      </c>
      <c r="AB24" s="84" t="s">
        <v>25</v>
      </c>
      <c r="AC24" s="84" t="s">
        <v>26</v>
      </c>
      <c r="AD24" s="84" t="s">
        <v>27</v>
      </c>
      <c r="AE24" s="84" t="s">
        <v>28</v>
      </c>
      <c r="AF24" s="84" t="s">
        <v>29</v>
      </c>
      <c r="AG24" s="84" t="s">
        <v>30</v>
      </c>
    </row>
    <row r="25" spans="21:33" ht="14.25">
      <c r="U25" s="84">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84">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84">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84">
        <v>2012</v>
      </c>
      <c r="V28" s="1">
        <v>1692.6842313971779</v>
      </c>
      <c r="W28" s="1">
        <v>1568.0426071918814</v>
      </c>
      <c r="X28" s="1">
        <v>1605.0133328296579</v>
      </c>
      <c r="Y28" s="1">
        <v>1592.978051772933</v>
      </c>
      <c r="Z28" s="1">
        <v>1634.1878476563209</v>
      </c>
      <c r="AA28" s="1">
        <v>1654.7751690807115</v>
      </c>
      <c r="AB28" s="1">
        <v>1655.4429650072277</v>
      </c>
      <c r="AC28" s="1">
        <v>1637.7009683456617</v>
      </c>
      <c r="AD28" s="1">
        <v>1565.0158099100042</v>
      </c>
      <c r="AE28" s="1">
        <v>1608.4164152469855</v>
      </c>
      <c r="AF28" s="1">
        <v>1584.4845658769761</v>
      </c>
      <c r="AG28" s="2"/>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84"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72"/>
      <c r="I48" s="172"/>
    </row>
    <row r="49" spans="10:33" ht="14.25">
      <c r="J49" s="84"/>
      <c r="V49" s="4"/>
      <c r="W49" s="4"/>
      <c r="X49" s="4"/>
      <c r="Y49" s="4"/>
      <c r="Z49" s="4"/>
      <c r="AA49" s="4"/>
      <c r="AB49" s="4"/>
      <c r="AC49" s="4"/>
      <c r="AD49" s="4"/>
      <c r="AE49" s="4"/>
      <c r="AF49" s="4"/>
      <c r="AG49" s="4"/>
    </row>
    <row r="50" spans="22:33" s="84"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84"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37">
      <selection activeCell="K55" sqref="K55"/>
    </sheetView>
  </sheetViews>
  <sheetFormatPr defaultColWidth="11.00390625" defaultRowHeight="14.25"/>
  <cols>
    <col min="1" max="7" width="11.00390625" style="30" customWidth="1"/>
    <col min="8" max="8" width="1.625" style="30" customWidth="1"/>
    <col min="9" max="14" width="11.00390625" style="30" customWidth="1"/>
    <col min="15" max="15" width="11.00390625" style="84" customWidth="1"/>
    <col min="16" max="16" width="6.875" style="84" bestFit="1" customWidth="1"/>
    <col min="17" max="28" width="11.00390625" style="84" customWidth="1"/>
    <col min="29" max="16384" width="11.00390625" style="30" customWidth="1"/>
  </cols>
  <sheetData>
    <row r="1" spans="12:41" ht="14.25">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row>
    <row r="2" spans="12:41" ht="14.25">
      <c r="L2" s="250"/>
      <c r="M2" s="250"/>
      <c r="N2" s="250"/>
      <c r="O2" s="250"/>
      <c r="P2" s="250"/>
      <c r="Q2" s="250" t="s">
        <v>31</v>
      </c>
      <c r="R2" s="250"/>
      <c r="S2" s="250"/>
      <c r="T2" s="250"/>
      <c r="U2" s="250"/>
      <c r="V2" s="250"/>
      <c r="W2" s="250"/>
      <c r="X2" s="250"/>
      <c r="Y2" s="250"/>
      <c r="Z2" s="250"/>
      <c r="AA2" s="250"/>
      <c r="AB2" s="250"/>
      <c r="AC2" s="250"/>
      <c r="AD2" s="250"/>
      <c r="AE2" s="250"/>
      <c r="AF2" s="215"/>
      <c r="AG2" s="215"/>
      <c r="AH2" s="215"/>
      <c r="AI2" s="250"/>
      <c r="AJ2" s="250"/>
      <c r="AK2" s="250"/>
      <c r="AL2" s="250"/>
      <c r="AM2" s="250"/>
      <c r="AN2" s="250"/>
      <c r="AO2" s="250"/>
    </row>
    <row r="3" spans="12:41" ht="14.25">
      <c r="L3" s="250"/>
      <c r="M3" s="250"/>
      <c r="N3" s="250"/>
      <c r="O3" s="250"/>
      <c r="P3" s="250"/>
      <c r="Q3" s="250" t="s">
        <v>19</v>
      </c>
      <c r="R3" s="250" t="s">
        <v>20</v>
      </c>
      <c r="S3" s="250" t="s">
        <v>21</v>
      </c>
      <c r="T3" s="250" t="s">
        <v>22</v>
      </c>
      <c r="U3" s="250" t="s">
        <v>23</v>
      </c>
      <c r="V3" s="250" t="s">
        <v>24</v>
      </c>
      <c r="W3" s="250" t="s">
        <v>25</v>
      </c>
      <c r="X3" s="250" t="s">
        <v>26</v>
      </c>
      <c r="Y3" s="250" t="s">
        <v>27</v>
      </c>
      <c r="Z3" s="250" t="s">
        <v>28</v>
      </c>
      <c r="AA3" s="250" t="s">
        <v>29</v>
      </c>
      <c r="AB3" s="250" t="s">
        <v>30</v>
      </c>
      <c r="AC3" s="250"/>
      <c r="AD3" s="250"/>
      <c r="AE3" s="250"/>
      <c r="AF3" s="215"/>
      <c r="AG3" s="215"/>
      <c r="AH3" s="215"/>
      <c r="AI3" s="250"/>
      <c r="AJ3" s="250"/>
      <c r="AK3" s="250"/>
      <c r="AL3" s="250"/>
      <c r="AM3" s="250"/>
      <c r="AN3" s="250"/>
      <c r="AO3" s="250"/>
    </row>
    <row r="4" spans="12:41" ht="14.25">
      <c r="L4" s="250"/>
      <c r="M4" s="250"/>
      <c r="N4" s="250"/>
      <c r="O4" s="250" t="s">
        <v>35</v>
      </c>
      <c r="P4" s="250">
        <v>2009</v>
      </c>
      <c r="Q4" s="251">
        <v>14.96895</v>
      </c>
      <c r="R4" s="251">
        <v>18.852096</v>
      </c>
      <c r="S4" s="251">
        <v>22.431362</v>
      </c>
      <c r="T4" s="251">
        <v>22.457754</v>
      </c>
      <c r="U4" s="251">
        <v>21.414444</v>
      </c>
      <c r="V4" s="251">
        <v>17.678349</v>
      </c>
      <c r="W4" s="251">
        <v>20.223638</v>
      </c>
      <c r="X4" s="251">
        <v>31.671548</v>
      </c>
      <c r="Y4" s="251">
        <v>25.104729</v>
      </c>
      <c r="Z4" s="251">
        <v>26.39087</v>
      </c>
      <c r="AA4" s="251">
        <v>32.376876</v>
      </c>
      <c r="AB4" s="251">
        <v>36.049037</v>
      </c>
      <c r="AC4" s="250"/>
      <c r="AD4" s="250"/>
      <c r="AE4" s="250"/>
      <c r="AF4" s="215"/>
      <c r="AG4" s="215"/>
      <c r="AH4" s="215"/>
      <c r="AI4" s="250"/>
      <c r="AJ4" s="250"/>
      <c r="AK4" s="250"/>
      <c r="AL4" s="250"/>
      <c r="AM4" s="250"/>
      <c r="AN4" s="250"/>
      <c r="AO4" s="250"/>
    </row>
    <row r="5" spans="12:41" ht="14.25">
      <c r="L5" s="250"/>
      <c r="M5" s="250"/>
      <c r="N5" s="250"/>
      <c r="O5" s="250" t="s">
        <v>35</v>
      </c>
      <c r="P5" s="250">
        <v>2010</v>
      </c>
      <c r="Q5" s="251">
        <v>25.67394</v>
      </c>
      <c r="R5" s="251">
        <v>38.562138</v>
      </c>
      <c r="S5" s="251">
        <v>28.312339</v>
      </c>
      <c r="T5" s="251">
        <v>28.687036</v>
      </c>
      <c r="U5" s="251">
        <v>22.163762</v>
      </c>
      <c r="V5" s="251">
        <v>15.685329</v>
      </c>
      <c r="W5" s="251">
        <v>17.30459</v>
      </c>
      <c r="X5" s="251">
        <v>20.033513</v>
      </c>
      <c r="Y5" s="251">
        <v>21.60666</v>
      </c>
      <c r="Z5" s="251">
        <v>24.549099</v>
      </c>
      <c r="AA5" s="251">
        <v>21.493321</v>
      </c>
      <c r="AB5" s="251">
        <v>26.852728</v>
      </c>
      <c r="AC5" s="250"/>
      <c r="AD5" s="250"/>
      <c r="AE5" s="250"/>
      <c r="AF5" s="215"/>
      <c r="AG5" s="215"/>
      <c r="AH5" s="215"/>
      <c r="AI5" s="250"/>
      <c r="AJ5" s="250"/>
      <c r="AK5" s="250"/>
      <c r="AL5" s="250"/>
      <c r="AM5" s="250"/>
      <c r="AN5" s="250"/>
      <c r="AO5" s="250"/>
    </row>
    <row r="6" spans="12:41" ht="14.25">
      <c r="L6" s="250"/>
      <c r="M6" s="250"/>
      <c r="N6" s="250"/>
      <c r="O6" s="250" t="s">
        <v>35</v>
      </c>
      <c r="P6" s="250">
        <v>2011</v>
      </c>
      <c r="Q6" s="251">
        <v>15.910937</v>
      </c>
      <c r="R6" s="251">
        <v>16.168987</v>
      </c>
      <c r="S6" s="251">
        <v>16.314374</v>
      </c>
      <c r="T6" s="251">
        <v>10.845896</v>
      </c>
      <c r="U6" s="251">
        <v>12.835717</v>
      </c>
      <c r="V6" s="251">
        <v>12.552058</v>
      </c>
      <c r="W6" s="251">
        <v>12.015444</v>
      </c>
      <c r="X6" s="251">
        <v>20.755624</v>
      </c>
      <c r="Y6" s="251">
        <v>19.939882</v>
      </c>
      <c r="Z6" s="251">
        <v>23.160742</v>
      </c>
      <c r="AA6" s="251">
        <v>21.4892</v>
      </c>
      <c r="AB6" s="251">
        <v>28.1659</v>
      </c>
      <c r="AC6" s="251">
        <f>SUM(Q6:AB6)</f>
        <v>210.154761</v>
      </c>
      <c r="AD6" s="250"/>
      <c r="AE6" s="251"/>
      <c r="AF6" s="215"/>
      <c r="AG6" s="215"/>
      <c r="AH6" s="215"/>
      <c r="AI6" s="250"/>
      <c r="AJ6" s="250"/>
      <c r="AK6" s="250"/>
      <c r="AL6" s="250"/>
      <c r="AM6" s="250"/>
      <c r="AN6" s="250"/>
      <c r="AO6" s="250"/>
    </row>
    <row r="7" spans="12:41" ht="14.25">
      <c r="L7" s="250"/>
      <c r="M7" s="250"/>
      <c r="N7" s="250"/>
      <c r="O7" s="250" t="s">
        <v>35</v>
      </c>
      <c r="P7" s="250">
        <v>2012</v>
      </c>
      <c r="Q7" s="251">
        <v>27.922406</v>
      </c>
      <c r="R7" s="251">
        <v>22.511683</v>
      </c>
      <c r="S7" s="251">
        <v>23.087792</v>
      </c>
      <c r="T7" s="251">
        <v>22.876887</v>
      </c>
      <c r="U7" s="251">
        <v>16.567141</v>
      </c>
      <c r="V7" s="251">
        <v>17.291431</v>
      </c>
      <c r="W7" s="251">
        <v>14.09379</v>
      </c>
      <c r="X7" s="251">
        <v>15.041493</v>
      </c>
      <c r="Y7" s="251">
        <v>21.967481</v>
      </c>
      <c r="Z7" s="251">
        <v>20.837553</v>
      </c>
      <c r="AA7" s="251">
        <v>37.561832</v>
      </c>
      <c r="AB7" s="251"/>
      <c r="AC7" s="251"/>
      <c r="AD7" s="250"/>
      <c r="AE7" s="251"/>
      <c r="AF7" s="215"/>
      <c r="AG7" s="215"/>
      <c r="AH7" s="215"/>
      <c r="AI7" s="250"/>
      <c r="AJ7" s="250"/>
      <c r="AK7" s="250"/>
      <c r="AL7" s="250"/>
      <c r="AM7" s="250"/>
      <c r="AN7" s="250"/>
      <c r="AO7" s="250"/>
    </row>
    <row r="8" spans="12:41" ht="14.25">
      <c r="L8" s="250"/>
      <c r="M8" s="250"/>
      <c r="N8" s="250"/>
      <c r="O8" s="250" t="s">
        <v>36</v>
      </c>
      <c r="P8" s="250">
        <v>2009</v>
      </c>
      <c r="Q8" s="251">
        <v>13.384342</v>
      </c>
      <c r="R8" s="251">
        <v>15.678588</v>
      </c>
      <c r="S8" s="251">
        <v>17.378714</v>
      </c>
      <c r="T8" s="251">
        <v>17.205691</v>
      </c>
      <c r="U8" s="251">
        <v>16.917663</v>
      </c>
      <c r="V8" s="251">
        <v>14.418303</v>
      </c>
      <c r="W8" s="251">
        <v>14.931202</v>
      </c>
      <c r="X8" s="251">
        <v>22.416735</v>
      </c>
      <c r="Y8" s="251">
        <v>17.247929</v>
      </c>
      <c r="Z8" s="251">
        <v>17.541607</v>
      </c>
      <c r="AA8" s="251">
        <v>21.964699</v>
      </c>
      <c r="AB8" s="251">
        <v>22.12552</v>
      </c>
      <c r="AC8" s="250"/>
      <c r="AD8" s="250"/>
      <c r="AE8" s="252"/>
      <c r="AF8" s="215"/>
      <c r="AG8" s="215"/>
      <c r="AH8" s="215"/>
      <c r="AI8" s="250"/>
      <c r="AJ8" s="250"/>
      <c r="AK8" s="250"/>
      <c r="AL8" s="250"/>
      <c r="AM8" s="250"/>
      <c r="AN8" s="250"/>
      <c r="AO8" s="250"/>
    </row>
    <row r="9" spans="12:41" ht="14.25">
      <c r="L9" s="250"/>
      <c r="M9" s="250"/>
      <c r="N9" s="250"/>
      <c r="O9" s="250" t="s">
        <v>36</v>
      </c>
      <c r="P9" s="250">
        <v>2010</v>
      </c>
      <c r="Q9" s="251">
        <v>17.28542</v>
      </c>
      <c r="R9" s="251">
        <v>27.124827</v>
      </c>
      <c r="S9" s="251">
        <v>20.128148</v>
      </c>
      <c r="T9" s="251">
        <v>20.906231</v>
      </c>
      <c r="U9" s="251">
        <v>19.349125</v>
      </c>
      <c r="V9" s="251">
        <v>14.827993</v>
      </c>
      <c r="W9" s="251">
        <v>15.793384</v>
      </c>
      <c r="X9" s="251">
        <v>18.296516</v>
      </c>
      <c r="Y9" s="251">
        <v>19.218446</v>
      </c>
      <c r="Z9" s="251">
        <v>22.559501</v>
      </c>
      <c r="AA9" s="251">
        <v>20.188305</v>
      </c>
      <c r="AB9" s="251">
        <v>27.577481</v>
      </c>
      <c r="AC9" s="250"/>
      <c r="AD9" s="250"/>
      <c r="AE9" s="253"/>
      <c r="AF9" s="215"/>
      <c r="AG9" s="215"/>
      <c r="AH9" s="215"/>
      <c r="AI9" s="250"/>
      <c r="AJ9" s="250"/>
      <c r="AK9" s="250"/>
      <c r="AL9" s="250"/>
      <c r="AM9" s="250"/>
      <c r="AN9" s="250"/>
      <c r="AO9" s="250"/>
    </row>
    <row r="10" spans="12:41" ht="14.25">
      <c r="L10" s="250"/>
      <c r="M10" s="250"/>
      <c r="N10" s="250"/>
      <c r="O10" s="250" t="s">
        <v>36</v>
      </c>
      <c r="P10" s="250">
        <v>2011</v>
      </c>
      <c r="Q10" s="251">
        <v>15.71898</v>
      </c>
      <c r="R10" s="251">
        <v>15.385627</v>
      </c>
      <c r="S10" s="251">
        <v>18.298686</v>
      </c>
      <c r="T10" s="251">
        <v>13.754424</v>
      </c>
      <c r="U10" s="251">
        <v>16.755897</v>
      </c>
      <c r="V10" s="251">
        <v>16.371628</v>
      </c>
      <c r="W10" s="251">
        <v>15.090611</v>
      </c>
      <c r="X10" s="251">
        <v>25.247621</v>
      </c>
      <c r="Y10" s="251">
        <v>22.260161</v>
      </c>
      <c r="Z10" s="251">
        <v>27.14351</v>
      </c>
      <c r="AA10" s="251">
        <v>25.8135</v>
      </c>
      <c r="AB10" s="251">
        <v>33.401199999999996</v>
      </c>
      <c r="AC10" s="251">
        <f>SUM(Q10:AB10)</f>
        <v>245.241845</v>
      </c>
      <c r="AD10" s="250"/>
      <c r="AE10" s="250"/>
      <c r="AF10" s="215"/>
      <c r="AG10" s="215"/>
      <c r="AH10" s="215"/>
      <c r="AI10" s="250"/>
      <c r="AJ10" s="250"/>
      <c r="AK10" s="250"/>
      <c r="AL10" s="250"/>
      <c r="AM10" s="250"/>
      <c r="AN10" s="250"/>
      <c r="AO10" s="250"/>
    </row>
    <row r="11" spans="12:41" ht="14.25">
      <c r="L11" s="250"/>
      <c r="M11" s="250"/>
      <c r="N11" s="250"/>
      <c r="O11" s="250" t="s">
        <v>36</v>
      </c>
      <c r="P11" s="250">
        <v>2012</v>
      </c>
      <c r="Q11" s="251">
        <v>35.230023</v>
      </c>
      <c r="R11" s="251">
        <v>25.563029</v>
      </c>
      <c r="S11" s="251">
        <v>26.971621</v>
      </c>
      <c r="T11" s="251">
        <v>27.916299</v>
      </c>
      <c r="U11" s="251">
        <v>21.710452</v>
      </c>
      <c r="V11" s="251">
        <v>22.168013</v>
      </c>
      <c r="W11" s="251">
        <v>18.036404</v>
      </c>
      <c r="X11" s="251">
        <v>18.46122</v>
      </c>
      <c r="Y11" s="251">
        <v>24.518344</v>
      </c>
      <c r="Z11" s="251">
        <v>25.425734</v>
      </c>
      <c r="AA11" s="251">
        <v>37.3045</v>
      </c>
      <c r="AB11" s="251"/>
      <c r="AC11" s="251"/>
      <c r="AD11" s="250"/>
      <c r="AE11" s="250"/>
      <c r="AF11" s="215"/>
      <c r="AG11" s="215"/>
      <c r="AH11" s="215"/>
      <c r="AI11" s="250"/>
      <c r="AJ11" s="250"/>
      <c r="AK11" s="250"/>
      <c r="AL11" s="250"/>
      <c r="AM11" s="250"/>
      <c r="AN11" s="250"/>
      <c r="AO11" s="250"/>
    </row>
    <row r="12" spans="12:41" ht="14.25">
      <c r="L12" s="250"/>
      <c r="M12" s="250"/>
      <c r="N12" s="250"/>
      <c r="O12" s="250"/>
      <c r="P12" s="250"/>
      <c r="Q12" s="251"/>
      <c r="R12" s="251"/>
      <c r="S12" s="251"/>
      <c r="T12" s="251"/>
      <c r="U12" s="251"/>
      <c r="V12" s="252"/>
      <c r="W12" s="251"/>
      <c r="X12" s="251"/>
      <c r="Y12" s="251"/>
      <c r="Z12" s="251"/>
      <c r="AA12" s="251"/>
      <c r="AB12" s="251"/>
      <c r="AC12" s="250"/>
      <c r="AD12" s="250"/>
      <c r="AE12" s="250"/>
      <c r="AF12" s="215"/>
      <c r="AG12" s="215"/>
      <c r="AH12" s="215"/>
      <c r="AI12" s="250"/>
      <c r="AJ12" s="250"/>
      <c r="AK12" s="250"/>
      <c r="AL12" s="250"/>
      <c r="AM12" s="250"/>
      <c r="AN12" s="250"/>
      <c r="AO12" s="250"/>
    </row>
    <row r="13" spans="12:41" ht="14.25">
      <c r="L13" s="250"/>
      <c r="M13" s="250"/>
      <c r="N13" s="250"/>
      <c r="O13" s="250"/>
      <c r="P13" s="250"/>
      <c r="Q13" s="250" t="s">
        <v>33</v>
      </c>
      <c r="R13" s="250"/>
      <c r="S13" s="250"/>
      <c r="T13" s="250"/>
      <c r="U13" s="250"/>
      <c r="V13" s="253"/>
      <c r="W13" s="250"/>
      <c r="X13" s="250"/>
      <c r="Y13" s="250"/>
      <c r="Z13" s="250"/>
      <c r="AA13" s="250"/>
      <c r="AB13" s="250"/>
      <c r="AC13" s="250"/>
      <c r="AD13" s="250"/>
      <c r="AE13" s="250"/>
      <c r="AF13" s="215"/>
      <c r="AG13" s="215"/>
      <c r="AH13" s="215"/>
      <c r="AI13" s="250"/>
      <c r="AJ13" s="250"/>
      <c r="AK13" s="250"/>
      <c r="AL13" s="250"/>
      <c r="AM13" s="250"/>
      <c r="AN13" s="250"/>
      <c r="AO13" s="250"/>
    </row>
    <row r="14" spans="12:41" ht="14.25">
      <c r="L14" s="250"/>
      <c r="M14" s="250"/>
      <c r="N14" s="250"/>
      <c r="O14" s="250"/>
      <c r="P14" s="250"/>
      <c r="Q14" s="250" t="s">
        <v>13</v>
      </c>
      <c r="R14" s="250"/>
      <c r="S14" s="250"/>
      <c r="T14" s="250"/>
      <c r="U14" s="250"/>
      <c r="V14" s="250"/>
      <c r="W14" s="250"/>
      <c r="X14" s="250"/>
      <c r="Y14" s="250"/>
      <c r="Z14" s="250"/>
      <c r="AA14" s="250"/>
      <c r="AB14" s="250"/>
      <c r="AC14" s="250"/>
      <c r="AD14" s="251"/>
      <c r="AE14" s="250"/>
      <c r="AF14" s="215"/>
      <c r="AG14" s="215"/>
      <c r="AH14" s="215"/>
      <c r="AI14" s="250"/>
      <c r="AJ14" s="250"/>
      <c r="AK14" s="250"/>
      <c r="AL14" s="250"/>
      <c r="AM14" s="250"/>
      <c r="AN14" s="250"/>
      <c r="AO14" s="250"/>
    </row>
    <row r="15" spans="12:41" ht="14.25">
      <c r="L15" s="250"/>
      <c r="M15" s="250"/>
      <c r="N15" s="250"/>
      <c r="O15" s="250"/>
      <c r="P15" s="250"/>
      <c r="Q15" s="250" t="s">
        <v>19</v>
      </c>
      <c r="R15" s="250" t="s">
        <v>20</v>
      </c>
      <c r="S15" s="250" t="s">
        <v>21</v>
      </c>
      <c r="T15" s="250" t="s">
        <v>22</v>
      </c>
      <c r="U15" s="250" t="s">
        <v>23</v>
      </c>
      <c r="V15" s="250" t="s">
        <v>24</v>
      </c>
      <c r="W15" s="250" t="s">
        <v>25</v>
      </c>
      <c r="X15" s="250" t="s">
        <v>26</v>
      </c>
      <c r="Y15" s="250" t="s">
        <v>27</v>
      </c>
      <c r="Z15" s="250" t="s">
        <v>28</v>
      </c>
      <c r="AA15" s="250" t="s">
        <v>29</v>
      </c>
      <c r="AB15" s="250" t="s">
        <v>30</v>
      </c>
      <c r="AC15" s="250"/>
      <c r="AD15" s="251"/>
      <c r="AE15" s="250"/>
      <c r="AF15" s="215"/>
      <c r="AG15" s="215"/>
      <c r="AH15" s="215"/>
      <c r="AI15" s="250"/>
      <c r="AJ15" s="250"/>
      <c r="AK15" s="250"/>
      <c r="AL15" s="250"/>
      <c r="AM15" s="250"/>
      <c r="AN15" s="250"/>
      <c r="AO15" s="250"/>
    </row>
    <row r="16" spans="12:41" ht="14.25">
      <c r="L16" s="250"/>
      <c r="M16" s="250"/>
      <c r="N16" s="250"/>
      <c r="O16" s="250"/>
      <c r="P16" s="250">
        <v>2009</v>
      </c>
      <c r="Q16" s="252">
        <v>0.8941403371645974</v>
      </c>
      <c r="R16" s="252">
        <v>0.8316628559498106</v>
      </c>
      <c r="S16" s="252">
        <v>0.7747507262376666</v>
      </c>
      <c r="T16" s="252">
        <v>0.766135874495731</v>
      </c>
      <c r="U16" s="252">
        <v>0.7900117789656366</v>
      </c>
      <c r="V16" s="252">
        <v>0.8155910373757187</v>
      </c>
      <c r="W16" s="252">
        <v>0.7383044534321669</v>
      </c>
      <c r="X16" s="252">
        <v>0.7077877911114416</v>
      </c>
      <c r="Y16" s="252">
        <v>0.6870390435204459</v>
      </c>
      <c r="Z16" s="252">
        <v>0.6646846807248112</v>
      </c>
      <c r="AA16" s="252">
        <v>0.6784069902235162</v>
      </c>
      <c r="AB16" s="252">
        <v>0.6137617490309104</v>
      </c>
      <c r="AC16" s="250"/>
      <c r="AD16" s="252"/>
      <c r="AE16" s="250"/>
      <c r="AF16" s="215"/>
      <c r="AG16" s="215"/>
      <c r="AH16" s="215"/>
      <c r="AI16" s="250"/>
      <c r="AJ16" s="250"/>
      <c r="AK16" s="250"/>
      <c r="AL16" s="250"/>
      <c r="AM16" s="250"/>
      <c r="AN16" s="250"/>
      <c r="AO16" s="250"/>
    </row>
    <row r="17" spans="12:41" s="84" customFormat="1" ht="14.25">
      <c r="L17" s="250"/>
      <c r="M17" s="250"/>
      <c r="N17" s="250"/>
      <c r="O17" s="250"/>
      <c r="P17" s="250">
        <v>2010</v>
      </c>
      <c r="Q17" s="252">
        <v>0.6732671339108839</v>
      </c>
      <c r="R17" s="252">
        <v>0.7034056825376228</v>
      </c>
      <c r="S17" s="252">
        <v>0.7109320074190973</v>
      </c>
      <c r="T17" s="252">
        <v>0.728769294952605</v>
      </c>
      <c r="U17" s="252">
        <v>0.8730072539129414</v>
      </c>
      <c r="V17" s="252">
        <v>0.9453415353927227</v>
      </c>
      <c r="W17" s="252">
        <v>0.9126702221780463</v>
      </c>
      <c r="X17" s="252">
        <v>0.9132954365018258</v>
      </c>
      <c r="Y17" s="252">
        <v>0.8894686175466268</v>
      </c>
      <c r="Z17" s="252">
        <v>0.9189543371836173</v>
      </c>
      <c r="AA17" s="252">
        <v>0.9392827195015604</v>
      </c>
      <c r="AB17" s="252">
        <v>1.0269899207261177</v>
      </c>
      <c r="AC17" s="250"/>
      <c r="AD17" s="253"/>
      <c r="AE17" s="250"/>
      <c r="AF17" s="396"/>
      <c r="AG17" s="396"/>
      <c r="AH17" s="215"/>
      <c r="AI17" s="250"/>
      <c r="AJ17" s="250"/>
      <c r="AK17" s="250"/>
      <c r="AL17" s="250"/>
      <c r="AM17" s="250"/>
      <c r="AN17" s="250"/>
      <c r="AO17" s="250"/>
    </row>
    <row r="18" spans="12:41" ht="14.25">
      <c r="L18" s="250"/>
      <c r="M18" s="250"/>
      <c r="N18" s="250"/>
      <c r="O18" s="250"/>
      <c r="P18" s="250">
        <v>2011</v>
      </c>
      <c r="Q18" s="252">
        <v>0.987935531389509</v>
      </c>
      <c r="R18" s="252">
        <v>0.9515516958483545</v>
      </c>
      <c r="S18" s="252">
        <v>1.1216296745434424</v>
      </c>
      <c r="T18" s="252">
        <v>1.2681685312121747</v>
      </c>
      <c r="U18" s="252">
        <v>1.3054118441533107</v>
      </c>
      <c r="V18" s="252">
        <v>1.304298307098326</v>
      </c>
      <c r="W18" s="252">
        <v>1.2559345289279364</v>
      </c>
      <c r="X18" s="252">
        <v>1.216423124643229</v>
      </c>
      <c r="Y18" s="252">
        <v>1.1163637277291811</v>
      </c>
      <c r="Z18" s="252">
        <v>1.1719620209058932</v>
      </c>
      <c r="AA18" s="252">
        <v>1.2012313161960426</v>
      </c>
      <c r="AB18" s="252">
        <v>1.185873698337351</v>
      </c>
      <c r="AC18" s="250"/>
      <c r="AD18" s="250"/>
      <c r="AE18" s="250"/>
      <c r="AF18" s="215"/>
      <c r="AG18" s="215"/>
      <c r="AH18" s="215"/>
      <c r="AI18" s="250"/>
      <c r="AJ18" s="250"/>
      <c r="AK18" s="250"/>
      <c r="AL18" s="250"/>
      <c r="AM18" s="250"/>
      <c r="AN18" s="250"/>
      <c r="AO18" s="250"/>
    </row>
    <row r="19" spans="12:41" ht="14.25">
      <c r="L19" s="250"/>
      <c r="M19" s="250"/>
      <c r="N19" s="250"/>
      <c r="O19" s="250"/>
      <c r="P19" s="250">
        <v>2012</v>
      </c>
      <c r="Q19" s="252">
        <v>1.261711580298632</v>
      </c>
      <c r="R19" s="252">
        <v>1.1355449967912217</v>
      </c>
      <c r="S19" s="252">
        <v>1.168220027276753</v>
      </c>
      <c r="T19" s="252">
        <v>1.220283992310667</v>
      </c>
      <c r="U19" s="252">
        <v>1.3104525397592741</v>
      </c>
      <c r="V19" s="252">
        <v>1.2820230436682771</v>
      </c>
      <c r="W19" s="252">
        <v>1.2797412193597322</v>
      </c>
      <c r="X19" s="252">
        <v>1.2273528964179288</v>
      </c>
      <c r="Y19" s="252">
        <v>1.1161199593162274</v>
      </c>
      <c r="Z19" s="252">
        <v>1.2201880902234536</v>
      </c>
      <c r="AA19" s="252">
        <v>0.9931491094470577</v>
      </c>
      <c r="AB19" s="252"/>
      <c r="AC19" s="251"/>
      <c r="AD19" s="250"/>
      <c r="AE19" s="250"/>
      <c r="AF19" s="215"/>
      <c r="AG19" s="215"/>
      <c r="AH19" s="215"/>
      <c r="AI19" s="250"/>
      <c r="AJ19" s="250"/>
      <c r="AK19" s="250"/>
      <c r="AL19" s="250"/>
      <c r="AM19" s="250"/>
      <c r="AN19" s="250"/>
      <c r="AO19" s="250"/>
    </row>
    <row r="20" spans="12:41" ht="14.25">
      <c r="L20" s="250"/>
      <c r="M20" s="250"/>
      <c r="N20" s="250"/>
      <c r="O20" s="250"/>
      <c r="P20" s="250"/>
      <c r="Q20" s="250"/>
      <c r="R20" s="250"/>
      <c r="S20" s="250"/>
      <c r="T20" s="250"/>
      <c r="U20" s="250"/>
      <c r="V20" s="250"/>
      <c r="W20" s="250"/>
      <c r="X20" s="250"/>
      <c r="Y20" s="250"/>
      <c r="Z20" s="250"/>
      <c r="AA20" s="250"/>
      <c r="AB20" s="250"/>
      <c r="AC20" s="250"/>
      <c r="AD20" s="250"/>
      <c r="AE20" s="250"/>
      <c r="AF20" s="215"/>
      <c r="AG20" s="215"/>
      <c r="AH20" s="215"/>
      <c r="AI20" s="250"/>
      <c r="AJ20" s="250"/>
      <c r="AK20" s="250"/>
      <c r="AL20" s="250"/>
      <c r="AM20" s="250"/>
      <c r="AN20" s="250"/>
      <c r="AO20" s="250"/>
    </row>
    <row r="21" spans="12:41" ht="14.25">
      <c r="L21" s="250"/>
      <c r="M21" s="250"/>
      <c r="N21" s="250"/>
      <c r="O21" s="250"/>
      <c r="P21" s="250"/>
      <c r="Q21" s="250" t="s">
        <v>13</v>
      </c>
      <c r="R21" s="250"/>
      <c r="S21" s="250"/>
      <c r="T21" s="250"/>
      <c r="U21" s="250"/>
      <c r="V21" s="250"/>
      <c r="W21" s="250"/>
      <c r="X21" s="250"/>
      <c r="Y21" s="250"/>
      <c r="Z21" s="250"/>
      <c r="AA21" s="250"/>
      <c r="AB21" s="250"/>
      <c r="AC21" s="250"/>
      <c r="AD21" s="250"/>
      <c r="AE21" s="250"/>
      <c r="AF21" s="215"/>
      <c r="AG21" s="215"/>
      <c r="AH21" s="215"/>
      <c r="AI21" s="250"/>
      <c r="AJ21" s="250"/>
      <c r="AK21" s="250"/>
      <c r="AL21" s="250"/>
      <c r="AM21" s="250"/>
      <c r="AN21" s="250"/>
      <c r="AO21" s="250"/>
    </row>
    <row r="22" spans="12:41" ht="14.25">
      <c r="L22" s="250"/>
      <c r="M22" s="250"/>
      <c r="N22" s="250"/>
      <c r="O22" s="250"/>
      <c r="P22" s="250"/>
      <c r="Q22" s="250" t="s">
        <v>19</v>
      </c>
      <c r="R22" s="250" t="s">
        <v>20</v>
      </c>
      <c r="S22" s="250" t="s">
        <v>21</v>
      </c>
      <c r="T22" s="250" t="s">
        <v>22</v>
      </c>
      <c r="U22" s="250" t="s">
        <v>23</v>
      </c>
      <c r="V22" s="250" t="s">
        <v>24</v>
      </c>
      <c r="W22" s="250" t="s">
        <v>25</v>
      </c>
      <c r="X22" s="250" t="s">
        <v>26</v>
      </c>
      <c r="Y22" s="250" t="s">
        <v>27</v>
      </c>
      <c r="Z22" s="250" t="s">
        <v>28</v>
      </c>
      <c r="AA22" s="250" t="s">
        <v>29</v>
      </c>
      <c r="AB22" s="250" t="s">
        <v>30</v>
      </c>
      <c r="AC22" s="250"/>
      <c r="AD22" s="250"/>
      <c r="AE22" s="250"/>
      <c r="AF22" s="215"/>
      <c r="AG22" s="215"/>
      <c r="AH22" s="215"/>
      <c r="AI22" s="250"/>
      <c r="AJ22" s="250"/>
      <c r="AK22" s="250"/>
      <c r="AL22" s="250"/>
      <c r="AM22" s="250"/>
      <c r="AN22" s="250"/>
      <c r="AO22" s="250"/>
    </row>
    <row r="23" spans="12:41" ht="14.25">
      <c r="L23" s="250"/>
      <c r="M23" s="250"/>
      <c r="N23" s="250"/>
      <c r="O23" s="250"/>
      <c r="P23" s="250">
        <v>2009</v>
      </c>
      <c r="Q23" s="253">
        <v>557.0583714569158</v>
      </c>
      <c r="R23" s="253">
        <v>503.98769070558524</v>
      </c>
      <c r="S23" s="253">
        <v>459.37294810809965</v>
      </c>
      <c r="T23" s="253">
        <v>446.7951192884203</v>
      </c>
      <c r="U23" s="253">
        <v>446.92546359643995</v>
      </c>
      <c r="V23" s="253">
        <v>451.08709095176255</v>
      </c>
      <c r="W23" s="253">
        <v>398.9944927238116</v>
      </c>
      <c r="X23" s="253">
        <v>387.0749872030252</v>
      </c>
      <c r="Y23" s="253">
        <v>377.23252762577124</v>
      </c>
      <c r="Z23" s="253">
        <v>362.80483928002377</v>
      </c>
      <c r="AA23" s="253">
        <v>344.48150149569705</v>
      </c>
      <c r="AB23" s="253">
        <v>307.77082905155004</v>
      </c>
      <c r="AC23" s="250"/>
      <c r="AD23" s="250"/>
      <c r="AE23" s="250"/>
      <c r="AF23" s="215"/>
      <c r="AG23" s="215"/>
      <c r="AH23" s="215"/>
      <c r="AI23" s="250"/>
      <c r="AJ23" s="250"/>
      <c r="AK23" s="250"/>
      <c r="AL23" s="250"/>
      <c r="AM23" s="250"/>
      <c r="AN23" s="250"/>
      <c r="AO23" s="250"/>
    </row>
    <row r="24" spans="12:41" ht="14.25">
      <c r="L24" s="250"/>
      <c r="M24" s="250"/>
      <c r="N24" s="250"/>
      <c r="O24" s="250"/>
      <c r="P24" s="250">
        <v>2010</v>
      </c>
      <c r="Q24" s="253">
        <v>337.07792326382315</v>
      </c>
      <c r="R24" s="253">
        <v>374.6057302922364</v>
      </c>
      <c r="S24" s="253">
        <v>371.93118900137495</v>
      </c>
      <c r="T24" s="253">
        <v>379.41187033822524</v>
      </c>
      <c r="U24" s="253">
        <v>465.4961978589195</v>
      </c>
      <c r="V24" s="253">
        <v>507.3364417992125</v>
      </c>
      <c r="W24" s="253">
        <v>485.2850105365108</v>
      </c>
      <c r="X24" s="253">
        <v>465.1596317191099</v>
      </c>
      <c r="Y24" s="253">
        <v>439.33523426480537</v>
      </c>
      <c r="Z24" s="253">
        <v>444.8106573703581</v>
      </c>
      <c r="AA24" s="253">
        <v>453.0348412699926</v>
      </c>
      <c r="AB24" s="253">
        <v>487.59427456234613</v>
      </c>
      <c r="AC24" s="250"/>
      <c r="AD24" s="250"/>
      <c r="AE24" s="250"/>
      <c r="AF24" s="215"/>
      <c r="AG24" s="215"/>
      <c r="AH24" s="215"/>
      <c r="AI24" s="250"/>
      <c r="AJ24" s="250"/>
      <c r="AK24" s="250"/>
      <c r="AL24" s="250"/>
      <c r="AM24" s="250"/>
      <c r="AN24" s="250"/>
      <c r="AO24" s="250"/>
    </row>
    <row r="25" spans="12:41" ht="14.25">
      <c r="L25" s="250"/>
      <c r="M25" s="250"/>
      <c r="N25" s="250"/>
      <c r="O25" s="250"/>
      <c r="P25" s="250">
        <v>2011</v>
      </c>
      <c r="Q25" s="253">
        <v>483.5351664832813</v>
      </c>
      <c r="R25" s="253">
        <v>452.6436261981038</v>
      </c>
      <c r="S25" s="253">
        <v>537.9896733947621</v>
      </c>
      <c r="T25" s="253">
        <v>597.7131921309222</v>
      </c>
      <c r="U25" s="253">
        <v>610.580281865828</v>
      </c>
      <c r="V25" s="253">
        <v>612.2506683350252</v>
      </c>
      <c r="W25" s="253">
        <v>581.4223308218989</v>
      </c>
      <c r="X25" s="253">
        <v>567.8141503522129</v>
      </c>
      <c r="Y25" s="253">
        <v>539.9739714653276</v>
      </c>
      <c r="Z25" s="254">
        <v>599.7398445783817</v>
      </c>
      <c r="AA25" s="253">
        <v>610.7540504067159</v>
      </c>
      <c r="AB25" s="253">
        <v>613.2983005691277</v>
      </c>
      <c r="AC25" s="250"/>
      <c r="AD25" s="250"/>
      <c r="AE25" s="250"/>
      <c r="AF25" s="215"/>
      <c r="AG25" s="215"/>
      <c r="AH25" s="215"/>
      <c r="AI25" s="250"/>
      <c r="AJ25" s="250"/>
      <c r="AK25" s="250"/>
      <c r="AL25" s="250"/>
      <c r="AM25" s="250"/>
      <c r="AN25" s="250"/>
      <c r="AO25" s="250"/>
    </row>
    <row r="26" spans="12:41" ht="14.25">
      <c r="L26" s="250"/>
      <c r="M26" s="250"/>
      <c r="N26" s="250"/>
      <c r="O26" s="250"/>
      <c r="P26" s="250">
        <v>2012</v>
      </c>
      <c r="Q26" s="253">
        <v>632.5464836669162</v>
      </c>
      <c r="R26" s="253">
        <v>546.7535605050053</v>
      </c>
      <c r="S26" s="253">
        <v>567.0540012401358</v>
      </c>
      <c r="T26" s="253">
        <v>593.0580202629842</v>
      </c>
      <c r="U26" s="253">
        <v>651.4128529889375</v>
      </c>
      <c r="V26" s="253">
        <v>648.229311569991</v>
      </c>
      <c r="W26" s="253">
        <v>629.543098039633</v>
      </c>
      <c r="X26" s="253">
        <v>590.3444696480595</v>
      </c>
      <c r="Y26" s="253">
        <v>530.1234970764285</v>
      </c>
      <c r="Z26" s="253">
        <v>580.0286105686209</v>
      </c>
      <c r="AA26" s="253">
        <v>477.2776675269725</v>
      </c>
      <c r="AB26" s="253"/>
      <c r="AC26" s="250"/>
      <c r="AD26" s="250"/>
      <c r="AE26" s="250"/>
      <c r="AF26" s="215"/>
      <c r="AG26" s="215"/>
      <c r="AH26" s="215"/>
      <c r="AI26" s="250"/>
      <c r="AJ26" s="250"/>
      <c r="AK26" s="250"/>
      <c r="AL26" s="250"/>
      <c r="AM26" s="250"/>
      <c r="AN26" s="250"/>
      <c r="AO26" s="250"/>
    </row>
    <row r="27" spans="12:41" ht="14.25">
      <c r="L27" s="250"/>
      <c r="M27" s="250"/>
      <c r="N27" s="250"/>
      <c r="O27" s="250"/>
      <c r="P27" s="250"/>
      <c r="Q27" s="253"/>
      <c r="R27" s="253"/>
      <c r="S27" s="253"/>
      <c r="T27" s="253"/>
      <c r="U27" s="251"/>
      <c r="V27" s="251"/>
      <c r="W27" s="251"/>
      <c r="X27" s="251"/>
      <c r="Y27" s="251"/>
      <c r="Z27" s="251"/>
      <c r="AA27" s="251"/>
      <c r="AB27" s="251"/>
      <c r="AC27" s="250"/>
      <c r="AD27" s="250"/>
      <c r="AE27" s="250"/>
      <c r="AF27" s="215"/>
      <c r="AG27" s="215"/>
      <c r="AH27" s="215"/>
      <c r="AI27" s="250"/>
      <c r="AJ27" s="250"/>
      <c r="AK27" s="250"/>
      <c r="AL27" s="250"/>
      <c r="AM27" s="250"/>
      <c r="AN27" s="250"/>
      <c r="AO27" s="250"/>
    </row>
    <row r="28" spans="12:41" ht="14.25">
      <c r="L28" s="250"/>
      <c r="M28" s="250"/>
      <c r="N28" s="250"/>
      <c r="O28" s="250"/>
      <c r="P28" s="250"/>
      <c r="Q28" s="251"/>
      <c r="R28" s="251"/>
      <c r="S28" s="251"/>
      <c r="T28" s="251"/>
      <c r="U28" s="251"/>
      <c r="V28" s="251"/>
      <c r="W28" s="251"/>
      <c r="X28" s="251"/>
      <c r="Y28" s="251"/>
      <c r="Z28" s="251"/>
      <c r="AA28" s="251"/>
      <c r="AB28" s="251"/>
      <c r="AC28" s="250"/>
      <c r="AD28" s="250"/>
      <c r="AE28" s="250"/>
      <c r="AF28" s="215"/>
      <c r="AG28" s="215"/>
      <c r="AH28" s="215"/>
      <c r="AI28" s="250"/>
      <c r="AJ28" s="250"/>
      <c r="AK28" s="250"/>
      <c r="AL28" s="250"/>
      <c r="AM28" s="250"/>
      <c r="AN28" s="250"/>
      <c r="AO28" s="250"/>
    </row>
    <row r="29" spans="12:41" ht="14.25">
      <c r="L29" s="250"/>
      <c r="M29" s="250"/>
      <c r="N29" s="250"/>
      <c r="O29" s="250"/>
      <c r="P29" s="250"/>
      <c r="Q29" s="255"/>
      <c r="R29" s="255"/>
      <c r="S29" s="255"/>
      <c r="T29" s="255"/>
      <c r="U29" s="255"/>
      <c r="V29" s="255"/>
      <c r="W29" s="255"/>
      <c r="X29" s="255"/>
      <c r="Y29" s="255"/>
      <c r="Z29" s="255"/>
      <c r="AA29" s="255"/>
      <c r="AB29" s="255"/>
      <c r="AC29" s="250"/>
      <c r="AD29" s="250"/>
      <c r="AE29" s="250"/>
      <c r="AF29" s="215"/>
      <c r="AG29" s="215"/>
      <c r="AH29" s="215"/>
      <c r="AI29" s="250"/>
      <c r="AJ29" s="250"/>
      <c r="AK29" s="250"/>
      <c r="AL29" s="250"/>
      <c r="AM29" s="250"/>
      <c r="AN29" s="250"/>
      <c r="AO29" s="250"/>
    </row>
    <row r="30" spans="12:41" ht="14.25">
      <c r="L30" s="250"/>
      <c r="M30" s="250"/>
      <c r="N30" s="250"/>
      <c r="O30" s="250"/>
      <c r="P30" s="250"/>
      <c r="Q30" s="251"/>
      <c r="R30" s="251"/>
      <c r="S30" s="251"/>
      <c r="T30" s="251"/>
      <c r="U30" s="251"/>
      <c r="V30" s="251"/>
      <c r="W30" s="251"/>
      <c r="X30" s="251"/>
      <c r="Y30" s="251"/>
      <c r="Z30" s="251"/>
      <c r="AA30" s="251"/>
      <c r="AB30" s="251"/>
      <c r="AC30" s="250"/>
      <c r="AD30" s="250"/>
      <c r="AE30" s="250"/>
      <c r="AF30" s="215"/>
      <c r="AG30" s="215"/>
      <c r="AH30" s="215"/>
      <c r="AI30" s="250"/>
      <c r="AJ30" s="250"/>
      <c r="AK30" s="250"/>
      <c r="AL30" s="250"/>
      <c r="AM30" s="250"/>
      <c r="AN30" s="250"/>
      <c r="AO30" s="250"/>
    </row>
    <row r="31" spans="12:34" ht="14.25">
      <c r="L31" s="250"/>
      <c r="M31" s="250"/>
      <c r="N31" s="250"/>
      <c r="O31" s="250"/>
      <c r="P31" s="250"/>
      <c r="Q31" s="251"/>
      <c r="R31" s="251"/>
      <c r="S31" s="251"/>
      <c r="T31" s="251"/>
      <c r="U31" s="251"/>
      <c r="V31" s="251"/>
      <c r="W31" s="251"/>
      <c r="X31" s="251"/>
      <c r="Y31" s="251"/>
      <c r="Z31" s="251"/>
      <c r="AA31" s="251"/>
      <c r="AB31" s="251"/>
      <c r="AC31" s="250"/>
      <c r="AD31" s="250"/>
      <c r="AE31" s="250"/>
      <c r="AF31" s="215"/>
      <c r="AG31" s="215"/>
      <c r="AH31" s="215"/>
    </row>
    <row r="32" spans="12:34" ht="14.25">
      <c r="L32" s="250"/>
      <c r="M32" s="250"/>
      <c r="N32" s="250"/>
      <c r="O32" s="250"/>
      <c r="P32" s="250"/>
      <c r="Q32" s="250"/>
      <c r="R32" s="250"/>
      <c r="S32" s="250"/>
      <c r="T32" s="250"/>
      <c r="U32" s="252"/>
      <c r="V32" s="250"/>
      <c r="W32" s="250"/>
      <c r="X32" s="250"/>
      <c r="Y32" s="250"/>
      <c r="Z32" s="250"/>
      <c r="AA32" s="250"/>
      <c r="AB32" s="250"/>
      <c r="AC32" s="250"/>
      <c r="AD32" s="250"/>
      <c r="AE32" s="250"/>
      <c r="AF32" s="215"/>
      <c r="AG32" s="215"/>
      <c r="AH32" s="215"/>
    </row>
    <row r="33" spans="15:31" ht="14.25">
      <c r="O33" s="250"/>
      <c r="P33" s="250"/>
      <c r="Q33" s="250"/>
      <c r="R33" s="250"/>
      <c r="S33" s="250"/>
      <c r="T33" s="250"/>
      <c r="U33" s="253"/>
      <c r="V33" s="250"/>
      <c r="W33" s="250"/>
      <c r="X33" s="250"/>
      <c r="Y33" s="250"/>
      <c r="Z33" s="250"/>
      <c r="AA33" s="250"/>
      <c r="AB33" s="250"/>
      <c r="AC33" s="250"/>
      <c r="AD33" s="250"/>
      <c r="AE33" s="250"/>
    </row>
    <row r="34" spans="15:34" s="84" customFormat="1" ht="14.25">
      <c r="O34" s="250"/>
      <c r="P34" s="250"/>
      <c r="Q34" s="250"/>
      <c r="R34" s="250"/>
      <c r="S34" s="250"/>
      <c r="T34" s="250"/>
      <c r="U34" s="250"/>
      <c r="V34" s="250"/>
      <c r="W34" s="250"/>
      <c r="X34" s="250"/>
      <c r="Y34" s="250"/>
      <c r="Z34" s="250"/>
      <c r="AA34" s="250"/>
      <c r="AB34" s="250"/>
      <c r="AC34" s="250"/>
      <c r="AD34" s="398"/>
      <c r="AE34" s="398"/>
      <c r="AF34" s="168"/>
      <c r="AG34" s="168"/>
      <c r="AH34" s="167"/>
    </row>
    <row r="35" spans="15:34" ht="14.25">
      <c r="O35" s="250"/>
      <c r="P35" s="250"/>
      <c r="Q35" s="250"/>
      <c r="R35" s="250"/>
      <c r="S35" s="250"/>
      <c r="T35" s="250"/>
      <c r="U35" s="250"/>
      <c r="V35" s="250"/>
      <c r="W35" s="250"/>
      <c r="X35" s="250"/>
      <c r="Y35" s="250"/>
      <c r="Z35" s="250"/>
      <c r="AA35" s="250"/>
      <c r="AB35" s="250"/>
      <c r="AC35" s="250"/>
      <c r="AD35" s="256"/>
      <c r="AE35" s="256"/>
      <c r="AF35" s="167"/>
      <c r="AG35" s="167"/>
      <c r="AH35" s="167"/>
    </row>
    <row r="36" spans="15:34" ht="14.25">
      <c r="O36" s="250"/>
      <c r="P36" s="250"/>
      <c r="Q36" s="250"/>
      <c r="R36" s="250"/>
      <c r="S36" s="250"/>
      <c r="T36" s="250"/>
      <c r="U36" s="250"/>
      <c r="V36" s="250"/>
      <c r="W36" s="250"/>
      <c r="X36" s="250"/>
      <c r="Y36" s="250"/>
      <c r="Z36" s="250"/>
      <c r="AA36" s="250"/>
      <c r="AB36" s="250"/>
      <c r="AC36" s="398"/>
      <c r="AD36" s="256"/>
      <c r="AE36" s="256"/>
      <c r="AF36" s="167"/>
      <c r="AG36" s="167"/>
      <c r="AH36" s="167"/>
    </row>
    <row r="37" spans="15:34" ht="14.25">
      <c r="O37" s="250"/>
      <c r="P37" s="256"/>
      <c r="Q37" s="256"/>
      <c r="R37" s="256"/>
      <c r="S37" s="256"/>
      <c r="T37" s="256"/>
      <c r="U37" s="256"/>
      <c r="V37" s="256"/>
      <c r="W37" s="256"/>
      <c r="X37" s="256"/>
      <c r="Y37" s="256"/>
      <c r="Z37" s="256"/>
      <c r="AA37" s="256"/>
      <c r="AB37" s="256"/>
      <c r="AC37" s="256"/>
      <c r="AD37" s="256"/>
      <c r="AE37" s="256"/>
      <c r="AF37" s="167"/>
      <c r="AG37" s="167"/>
      <c r="AH37" s="167"/>
    </row>
    <row r="38" spans="15:34" ht="14.25">
      <c r="O38" s="215"/>
      <c r="P38" s="315"/>
      <c r="Q38" s="315"/>
      <c r="R38" s="315"/>
      <c r="S38" s="315"/>
      <c r="T38" s="315"/>
      <c r="U38" s="315"/>
      <c r="V38" s="315"/>
      <c r="W38" s="315"/>
      <c r="X38" s="315"/>
      <c r="Y38" s="315"/>
      <c r="Z38" s="315"/>
      <c r="AA38" s="315"/>
      <c r="AB38" s="315"/>
      <c r="AC38" s="315"/>
      <c r="AD38" s="315"/>
      <c r="AE38" s="315"/>
      <c r="AF38" s="167"/>
      <c r="AG38" s="167"/>
      <c r="AH38" s="167"/>
    </row>
    <row r="39" spans="15:34" ht="14.25">
      <c r="O39" s="215"/>
      <c r="P39" s="315"/>
      <c r="Q39" s="316"/>
      <c r="R39" s="316"/>
      <c r="S39" s="316"/>
      <c r="T39" s="316"/>
      <c r="U39" s="316"/>
      <c r="V39" s="316"/>
      <c r="W39" s="316"/>
      <c r="X39" s="316"/>
      <c r="Y39" s="316"/>
      <c r="Z39" s="316"/>
      <c r="AA39" s="316"/>
      <c r="AB39" s="316"/>
      <c r="AC39" s="315"/>
      <c r="AD39" s="315"/>
      <c r="AE39" s="315"/>
      <c r="AF39" s="167"/>
      <c r="AG39" s="167"/>
      <c r="AH39" s="167"/>
    </row>
    <row r="40" spans="15:34" ht="14.25">
      <c r="O40" s="215"/>
      <c r="P40" s="315"/>
      <c r="Q40" s="316"/>
      <c r="R40" s="316"/>
      <c r="S40" s="316"/>
      <c r="T40" s="316"/>
      <c r="U40" s="316"/>
      <c r="V40" s="316"/>
      <c r="W40" s="316"/>
      <c r="X40" s="316"/>
      <c r="Y40" s="316"/>
      <c r="Z40" s="316"/>
      <c r="AA40" s="316"/>
      <c r="AB40" s="316"/>
      <c r="AC40" s="315"/>
      <c r="AD40" s="315"/>
      <c r="AE40" s="315"/>
      <c r="AF40" s="167"/>
      <c r="AG40" s="167"/>
      <c r="AH40" s="167"/>
    </row>
    <row r="41" spans="15:34" ht="14.25">
      <c r="O41" s="215"/>
      <c r="P41" s="315"/>
      <c r="Q41" s="316"/>
      <c r="R41" s="316"/>
      <c r="S41" s="316"/>
      <c r="T41" s="316"/>
      <c r="U41" s="316"/>
      <c r="V41" s="316"/>
      <c r="W41" s="316"/>
      <c r="X41" s="316"/>
      <c r="Y41" s="316"/>
      <c r="Z41" s="316"/>
      <c r="AA41" s="316"/>
      <c r="AB41" s="316"/>
      <c r="AC41" s="315"/>
      <c r="AD41" s="315"/>
      <c r="AE41" s="315"/>
      <c r="AF41" s="167"/>
      <c r="AG41" s="167"/>
      <c r="AH41" s="167"/>
    </row>
    <row r="42" spans="15:34" ht="14.25">
      <c r="O42" s="215"/>
      <c r="P42" s="315"/>
      <c r="Q42" s="315"/>
      <c r="R42" s="315"/>
      <c r="S42" s="315"/>
      <c r="T42" s="315"/>
      <c r="U42" s="315"/>
      <c r="V42" s="315"/>
      <c r="W42" s="315"/>
      <c r="X42" s="315"/>
      <c r="Y42" s="315"/>
      <c r="Z42" s="315"/>
      <c r="AA42" s="315"/>
      <c r="AB42" s="315"/>
      <c r="AC42" s="315"/>
      <c r="AD42" s="315"/>
      <c r="AE42" s="315"/>
      <c r="AF42" s="167"/>
      <c r="AG42" s="167"/>
      <c r="AH42" s="167"/>
    </row>
    <row r="43" spans="15:34" ht="14.25">
      <c r="O43" s="215"/>
      <c r="P43" s="315"/>
      <c r="Q43" s="315"/>
      <c r="R43" s="315"/>
      <c r="S43" s="315"/>
      <c r="T43" s="315"/>
      <c r="U43" s="315"/>
      <c r="V43" s="315"/>
      <c r="W43" s="315"/>
      <c r="X43" s="315"/>
      <c r="Y43" s="315"/>
      <c r="Z43" s="315"/>
      <c r="AA43" s="315"/>
      <c r="AB43" s="315"/>
      <c r="AC43" s="315"/>
      <c r="AD43" s="315"/>
      <c r="AE43" s="315"/>
      <c r="AF43" s="167"/>
      <c r="AG43" s="167"/>
      <c r="AH43" s="167"/>
    </row>
    <row r="44" spans="15:34" ht="14.25">
      <c r="O44" s="215"/>
      <c r="P44" s="315"/>
      <c r="Q44" s="315"/>
      <c r="R44" s="315"/>
      <c r="S44" s="315"/>
      <c r="T44" s="315"/>
      <c r="U44" s="315"/>
      <c r="V44" s="315"/>
      <c r="W44" s="315"/>
      <c r="X44" s="315"/>
      <c r="Y44" s="315"/>
      <c r="Z44" s="315"/>
      <c r="AA44" s="315"/>
      <c r="AB44" s="315"/>
      <c r="AC44" s="315"/>
      <c r="AD44" s="315"/>
      <c r="AE44" s="315"/>
      <c r="AF44" s="167"/>
      <c r="AG44" s="167"/>
      <c r="AH44" s="167"/>
    </row>
    <row r="45" spans="15:34" ht="14.25">
      <c r="O45" s="215"/>
      <c r="P45" s="315"/>
      <c r="Q45" s="315"/>
      <c r="R45" s="315"/>
      <c r="S45" s="315"/>
      <c r="T45" s="315"/>
      <c r="U45" s="315"/>
      <c r="V45" s="315"/>
      <c r="W45" s="315"/>
      <c r="X45" s="315"/>
      <c r="Y45" s="315"/>
      <c r="Z45" s="315"/>
      <c r="AA45" s="315"/>
      <c r="AB45" s="315"/>
      <c r="AC45" s="315"/>
      <c r="AD45" s="315"/>
      <c r="AE45" s="315"/>
      <c r="AF45" s="167"/>
      <c r="AG45" s="167"/>
      <c r="AH45" s="167"/>
    </row>
    <row r="46" spans="15:34" ht="14.25">
      <c r="O46" s="215"/>
      <c r="P46" s="315"/>
      <c r="Q46" s="315"/>
      <c r="R46" s="315"/>
      <c r="S46" s="315"/>
      <c r="T46" s="315"/>
      <c r="U46" s="315"/>
      <c r="V46" s="315"/>
      <c r="W46" s="315"/>
      <c r="X46" s="315"/>
      <c r="Y46" s="315"/>
      <c r="Z46" s="315"/>
      <c r="AA46" s="315"/>
      <c r="AB46" s="315"/>
      <c r="AC46" s="315"/>
      <c r="AD46" s="315"/>
      <c r="AE46" s="315"/>
      <c r="AF46" s="167"/>
      <c r="AG46" s="167"/>
      <c r="AH46" s="167"/>
    </row>
    <row r="47" spans="15:34" ht="14.25">
      <c r="O47" s="215"/>
      <c r="P47" s="315"/>
      <c r="Q47" s="315"/>
      <c r="R47" s="315"/>
      <c r="S47" s="315"/>
      <c r="T47" s="315"/>
      <c r="U47" s="315"/>
      <c r="V47" s="315"/>
      <c r="W47" s="315"/>
      <c r="X47" s="315"/>
      <c r="Y47" s="315"/>
      <c r="Z47" s="315"/>
      <c r="AA47" s="315"/>
      <c r="AB47" s="315"/>
      <c r="AC47" s="315"/>
      <c r="AD47" s="315"/>
      <c r="AE47" s="315"/>
      <c r="AF47" s="167"/>
      <c r="AG47" s="167"/>
      <c r="AH47" s="167"/>
    </row>
    <row r="48" spans="15:34" ht="14.25">
      <c r="O48" s="215"/>
      <c r="P48" s="315"/>
      <c r="Q48" s="315"/>
      <c r="R48" s="315"/>
      <c r="S48" s="315"/>
      <c r="T48" s="315"/>
      <c r="U48" s="315"/>
      <c r="V48" s="315"/>
      <c r="W48" s="315"/>
      <c r="X48" s="315"/>
      <c r="Y48" s="315"/>
      <c r="Z48" s="315"/>
      <c r="AA48" s="315"/>
      <c r="AB48" s="315"/>
      <c r="AC48" s="315"/>
      <c r="AD48" s="315"/>
      <c r="AE48" s="315"/>
      <c r="AF48" s="167"/>
      <c r="AG48" s="167"/>
      <c r="AH48" s="167"/>
    </row>
    <row r="49" spans="15:34" ht="14.25">
      <c r="O49" s="215"/>
      <c r="P49" s="315"/>
      <c r="Q49" s="316"/>
      <c r="R49" s="316"/>
      <c r="S49" s="316"/>
      <c r="T49" s="316"/>
      <c r="U49" s="316"/>
      <c r="V49" s="316"/>
      <c r="W49" s="316"/>
      <c r="X49" s="316"/>
      <c r="Y49" s="316"/>
      <c r="Z49" s="316"/>
      <c r="AA49" s="316"/>
      <c r="AB49" s="316"/>
      <c r="AC49" s="315"/>
      <c r="AD49" s="315"/>
      <c r="AE49" s="315"/>
      <c r="AF49" s="167"/>
      <c r="AG49" s="167"/>
      <c r="AH49" s="167"/>
    </row>
    <row r="50" spans="15:34" ht="14.25">
      <c r="O50" s="215"/>
      <c r="P50" s="315"/>
      <c r="Q50" s="316"/>
      <c r="R50" s="316"/>
      <c r="S50" s="316"/>
      <c r="T50" s="316"/>
      <c r="U50" s="316"/>
      <c r="V50" s="316"/>
      <c r="W50" s="316"/>
      <c r="X50" s="316"/>
      <c r="Y50" s="316"/>
      <c r="Z50" s="316"/>
      <c r="AA50" s="316"/>
      <c r="AB50" s="316"/>
      <c r="AC50" s="315"/>
      <c r="AD50" s="315"/>
      <c r="AE50" s="315"/>
      <c r="AF50" s="167"/>
      <c r="AG50" s="167"/>
      <c r="AH50" s="167"/>
    </row>
    <row r="51" spans="15:34" s="84" customFormat="1" ht="14.25">
      <c r="O51" s="215"/>
      <c r="P51" s="315"/>
      <c r="Q51" s="316"/>
      <c r="R51" s="316"/>
      <c r="S51" s="316"/>
      <c r="T51" s="316"/>
      <c r="U51" s="316"/>
      <c r="V51" s="316"/>
      <c r="W51" s="316"/>
      <c r="X51" s="316"/>
      <c r="Y51" s="316"/>
      <c r="Z51" s="316"/>
      <c r="AA51" s="316"/>
      <c r="AB51" s="316"/>
      <c r="AC51" s="315"/>
      <c r="AD51" s="314"/>
      <c r="AE51" s="314"/>
      <c r="AF51" s="168"/>
      <c r="AG51" s="168"/>
      <c r="AH51" s="167"/>
    </row>
    <row r="52" spans="15:34" ht="14.25">
      <c r="O52" s="215"/>
      <c r="P52" s="315"/>
      <c r="Q52" s="316"/>
      <c r="R52" s="316"/>
      <c r="S52" s="316"/>
      <c r="T52" s="315"/>
      <c r="U52" s="315"/>
      <c r="V52" s="315"/>
      <c r="W52" s="315"/>
      <c r="X52" s="315"/>
      <c r="Y52" s="315"/>
      <c r="Z52" s="315"/>
      <c r="AA52" s="315"/>
      <c r="AB52" s="315"/>
      <c r="AC52" s="315"/>
      <c r="AD52" s="315"/>
      <c r="AE52" s="315"/>
      <c r="AF52" s="167"/>
      <c r="AG52" s="167"/>
      <c r="AH52" s="167"/>
    </row>
    <row r="53" spans="15:34" ht="14.25">
      <c r="O53" s="215"/>
      <c r="P53" s="315"/>
      <c r="Q53" s="315"/>
      <c r="R53" s="315"/>
      <c r="S53" s="315"/>
      <c r="T53" s="315"/>
      <c r="U53" s="315"/>
      <c r="V53" s="315"/>
      <c r="W53" s="315"/>
      <c r="X53" s="315"/>
      <c r="Y53" s="315"/>
      <c r="Z53" s="315"/>
      <c r="AA53" s="315"/>
      <c r="AB53" s="315"/>
      <c r="AC53" s="314"/>
      <c r="AD53" s="315"/>
      <c r="AE53" s="315"/>
      <c r="AF53" s="167"/>
      <c r="AG53" s="167"/>
      <c r="AH53" s="167"/>
    </row>
    <row r="54" spans="15:34" ht="14.25">
      <c r="O54" s="215"/>
      <c r="P54" s="315"/>
      <c r="Q54" s="317"/>
      <c r="R54" s="317"/>
      <c r="S54" s="317"/>
      <c r="T54" s="317"/>
      <c r="U54" s="317"/>
      <c r="V54" s="315"/>
      <c r="W54" s="315"/>
      <c r="X54" s="315"/>
      <c r="Y54" s="315"/>
      <c r="Z54" s="315"/>
      <c r="AA54" s="315"/>
      <c r="AB54" s="315"/>
      <c r="AC54" s="315"/>
      <c r="AD54" s="315"/>
      <c r="AE54" s="315"/>
      <c r="AF54" s="167"/>
      <c r="AG54" s="167"/>
      <c r="AH54" s="167"/>
    </row>
    <row r="55" spans="15:34" ht="14.25">
      <c r="O55" s="215"/>
      <c r="P55" s="315"/>
      <c r="Q55" s="317"/>
      <c r="R55" s="317"/>
      <c r="S55" s="317"/>
      <c r="T55" s="317"/>
      <c r="U55" s="317"/>
      <c r="V55" s="315"/>
      <c r="W55" s="315"/>
      <c r="X55" s="315"/>
      <c r="Y55" s="315"/>
      <c r="Z55" s="315"/>
      <c r="AA55" s="315"/>
      <c r="AB55" s="315"/>
      <c r="AC55" s="315"/>
      <c r="AD55" s="315"/>
      <c r="AE55" s="315"/>
      <c r="AF55" s="167"/>
      <c r="AG55" s="167"/>
      <c r="AH55" s="167"/>
    </row>
    <row r="56" spans="15:34" ht="14.25">
      <c r="O56" s="215"/>
      <c r="P56" s="315"/>
      <c r="Q56" s="317"/>
      <c r="R56" s="317"/>
      <c r="S56" s="317"/>
      <c r="T56" s="317"/>
      <c r="U56" s="317"/>
      <c r="V56" s="315"/>
      <c r="W56" s="315"/>
      <c r="X56" s="315"/>
      <c r="Y56" s="315"/>
      <c r="Z56" s="315"/>
      <c r="AA56" s="315"/>
      <c r="AB56" s="315"/>
      <c r="AC56" s="315"/>
      <c r="AD56" s="315"/>
      <c r="AE56" s="315"/>
      <c r="AF56" s="167"/>
      <c r="AG56" s="167"/>
      <c r="AH56" s="167"/>
    </row>
    <row r="57" spans="15:34" ht="15">
      <c r="O57" s="215"/>
      <c r="P57" s="315"/>
      <c r="Q57" s="315"/>
      <c r="R57" s="318"/>
      <c r="S57" s="318"/>
      <c r="T57" s="318"/>
      <c r="U57" s="318"/>
      <c r="V57" s="318"/>
      <c r="W57" s="315"/>
      <c r="X57" s="315"/>
      <c r="Y57" s="315"/>
      <c r="Z57" s="315"/>
      <c r="AA57" s="315"/>
      <c r="AB57" s="315"/>
      <c r="AC57" s="315"/>
      <c r="AD57" s="315"/>
      <c r="AE57" s="315"/>
      <c r="AF57" s="167"/>
      <c r="AG57" s="167"/>
      <c r="AH57" s="167"/>
    </row>
    <row r="58" spans="15:34" ht="14.25">
      <c r="O58" s="215"/>
      <c r="P58" s="315"/>
      <c r="Q58" s="315"/>
      <c r="R58" s="315"/>
      <c r="S58" s="315"/>
      <c r="T58" s="315"/>
      <c r="U58" s="315"/>
      <c r="V58" s="315"/>
      <c r="W58" s="315"/>
      <c r="X58" s="315"/>
      <c r="Y58" s="315"/>
      <c r="Z58" s="315"/>
      <c r="AA58" s="315"/>
      <c r="AB58" s="315"/>
      <c r="AC58" s="315"/>
      <c r="AD58" s="315"/>
      <c r="AE58" s="315"/>
      <c r="AF58" s="167"/>
      <c r="AG58" s="167"/>
      <c r="AH58" s="167"/>
    </row>
    <row r="59" spans="15:34" ht="14.25">
      <c r="O59" s="215"/>
      <c r="P59" s="315"/>
      <c r="Q59" s="315"/>
      <c r="R59" s="315"/>
      <c r="S59" s="315"/>
      <c r="T59" s="315"/>
      <c r="U59" s="315"/>
      <c r="V59" s="315"/>
      <c r="W59" s="315"/>
      <c r="X59" s="315"/>
      <c r="Y59" s="315"/>
      <c r="Z59" s="315"/>
      <c r="AA59" s="315"/>
      <c r="AB59" s="315"/>
      <c r="AC59" s="315"/>
      <c r="AD59" s="315"/>
      <c r="AE59" s="315"/>
      <c r="AF59" s="167"/>
      <c r="AG59" s="167"/>
      <c r="AH59" s="167"/>
    </row>
    <row r="60" spans="15:34" ht="14.25">
      <c r="O60" s="215"/>
      <c r="P60" s="315"/>
      <c r="Q60" s="315"/>
      <c r="R60" s="315"/>
      <c r="S60" s="315"/>
      <c r="T60" s="315"/>
      <c r="U60" s="315"/>
      <c r="V60" s="315"/>
      <c r="W60" s="315"/>
      <c r="X60" s="315"/>
      <c r="Y60" s="315"/>
      <c r="Z60" s="315"/>
      <c r="AA60" s="315"/>
      <c r="AB60" s="315"/>
      <c r="AC60" s="315"/>
      <c r="AD60" s="315"/>
      <c r="AE60" s="315"/>
      <c r="AF60" s="167"/>
      <c r="AG60" s="167"/>
      <c r="AH60" s="167"/>
    </row>
    <row r="61" spans="15:34" ht="14.25">
      <c r="O61" s="215"/>
      <c r="P61" s="315"/>
      <c r="Q61" s="319"/>
      <c r="R61" s="319"/>
      <c r="S61" s="319"/>
      <c r="T61" s="319"/>
      <c r="U61" s="319"/>
      <c r="V61" s="319"/>
      <c r="W61" s="319"/>
      <c r="X61" s="319"/>
      <c r="Y61" s="319"/>
      <c r="Z61" s="319"/>
      <c r="AA61" s="319"/>
      <c r="AB61" s="319"/>
      <c r="AC61" s="315"/>
      <c r="AD61" s="315"/>
      <c r="AE61" s="315"/>
      <c r="AF61" s="167"/>
      <c r="AG61" s="167"/>
      <c r="AH61" s="167"/>
    </row>
    <row r="62" spans="15:34" ht="14.25">
      <c r="O62" s="215"/>
      <c r="P62" s="315"/>
      <c r="Q62" s="319"/>
      <c r="R62" s="319"/>
      <c r="S62" s="319"/>
      <c r="T62" s="319"/>
      <c r="U62" s="319"/>
      <c r="V62" s="319"/>
      <c r="W62" s="319"/>
      <c r="X62" s="319"/>
      <c r="Y62" s="319"/>
      <c r="Z62" s="319"/>
      <c r="AA62" s="319"/>
      <c r="AB62" s="319"/>
      <c r="AC62" s="315"/>
      <c r="AD62" s="315"/>
      <c r="AE62" s="315"/>
      <c r="AF62" s="167"/>
      <c r="AG62" s="167"/>
      <c r="AH62" s="167"/>
    </row>
    <row r="63" spans="15:34" ht="14.25">
      <c r="O63" s="215"/>
      <c r="P63" s="315"/>
      <c r="Q63" s="319"/>
      <c r="R63" s="319"/>
      <c r="S63" s="319"/>
      <c r="T63" s="319"/>
      <c r="U63" s="319"/>
      <c r="V63" s="319"/>
      <c r="W63" s="319"/>
      <c r="X63" s="319"/>
      <c r="Y63" s="319"/>
      <c r="Z63" s="319"/>
      <c r="AA63" s="319"/>
      <c r="AB63" s="319"/>
      <c r="AC63" s="315"/>
      <c r="AD63" s="315"/>
      <c r="AE63" s="315"/>
      <c r="AF63" s="167"/>
      <c r="AG63" s="167"/>
      <c r="AH63" s="167"/>
    </row>
    <row r="64" spans="15:34" ht="14.25">
      <c r="O64" s="215"/>
      <c r="P64" s="315"/>
      <c r="Q64" s="320"/>
      <c r="R64" s="320"/>
      <c r="S64" s="320"/>
      <c r="T64" s="320"/>
      <c r="U64" s="320"/>
      <c r="V64" s="315"/>
      <c r="W64" s="315"/>
      <c r="X64" s="315"/>
      <c r="Y64" s="315"/>
      <c r="Z64" s="315"/>
      <c r="AA64" s="315"/>
      <c r="AB64" s="315"/>
      <c r="AC64" s="315"/>
      <c r="AD64" s="315"/>
      <c r="AE64" s="315"/>
      <c r="AF64" s="167"/>
      <c r="AG64" s="167"/>
      <c r="AH64" s="167"/>
    </row>
    <row r="65" spans="15:34" ht="14.25">
      <c r="O65" s="215"/>
      <c r="P65" s="315"/>
      <c r="Q65" s="315"/>
      <c r="R65" s="315"/>
      <c r="S65" s="315"/>
      <c r="T65" s="315"/>
      <c r="U65" s="315"/>
      <c r="V65" s="315"/>
      <c r="W65" s="315"/>
      <c r="X65" s="315"/>
      <c r="Y65" s="315"/>
      <c r="Z65" s="315"/>
      <c r="AA65" s="315"/>
      <c r="AB65" s="315"/>
      <c r="AC65" s="315"/>
      <c r="AD65" s="315"/>
      <c r="AE65" s="315"/>
      <c r="AF65" s="167"/>
      <c r="AG65" s="167"/>
      <c r="AH65" s="167"/>
    </row>
    <row r="66" spans="15:34" ht="14.25">
      <c r="O66" s="215"/>
      <c r="P66" s="315"/>
      <c r="Q66" s="315"/>
      <c r="R66" s="315"/>
      <c r="S66" s="315"/>
      <c r="T66" s="315"/>
      <c r="U66" s="315"/>
      <c r="V66" s="315"/>
      <c r="W66" s="315"/>
      <c r="X66" s="315"/>
      <c r="Y66" s="315"/>
      <c r="Z66" s="315"/>
      <c r="AA66" s="315"/>
      <c r="AB66" s="315"/>
      <c r="AC66" s="315"/>
      <c r="AD66" s="315"/>
      <c r="AE66" s="315"/>
      <c r="AF66" s="167"/>
      <c r="AG66" s="167"/>
      <c r="AH66" s="167"/>
    </row>
    <row r="67" spans="15:34" ht="14.25">
      <c r="O67" s="215"/>
      <c r="P67" s="315"/>
      <c r="Q67" s="315"/>
      <c r="R67" s="315"/>
      <c r="S67" s="315"/>
      <c r="T67" s="315"/>
      <c r="U67" s="315"/>
      <c r="V67" s="315"/>
      <c r="W67" s="315"/>
      <c r="X67" s="315"/>
      <c r="Y67" s="315"/>
      <c r="Z67" s="315"/>
      <c r="AA67" s="315"/>
      <c r="AB67" s="315"/>
      <c r="AC67" s="315"/>
      <c r="AD67" s="315"/>
      <c r="AE67" s="315"/>
      <c r="AF67" s="167"/>
      <c r="AG67" s="167"/>
      <c r="AH67" s="167"/>
    </row>
    <row r="68" spans="15:34" s="84" customFormat="1" ht="14.25">
      <c r="O68" s="215"/>
      <c r="P68" s="315"/>
      <c r="Q68" s="315"/>
      <c r="R68" s="315"/>
      <c r="S68" s="315"/>
      <c r="T68" s="315"/>
      <c r="U68" s="315"/>
      <c r="V68" s="315"/>
      <c r="W68" s="315"/>
      <c r="X68" s="315"/>
      <c r="Y68" s="315"/>
      <c r="Z68" s="315"/>
      <c r="AA68" s="315"/>
      <c r="AB68" s="315"/>
      <c r="AC68" s="315"/>
      <c r="AD68" s="314"/>
      <c r="AE68" s="314"/>
      <c r="AF68" s="168"/>
      <c r="AG68" s="168"/>
      <c r="AH68" s="167"/>
    </row>
    <row r="69" spans="15:34" ht="14.25">
      <c r="O69" s="215"/>
      <c r="P69" s="315"/>
      <c r="Q69" s="315"/>
      <c r="R69" s="315"/>
      <c r="S69" s="315"/>
      <c r="T69" s="315"/>
      <c r="U69" s="315"/>
      <c r="V69" s="315"/>
      <c r="W69" s="315"/>
      <c r="X69" s="315"/>
      <c r="Y69" s="315"/>
      <c r="Z69" s="315"/>
      <c r="AA69" s="315"/>
      <c r="AB69" s="315"/>
      <c r="AC69" s="315"/>
      <c r="AD69" s="315"/>
      <c r="AE69" s="315"/>
      <c r="AF69" s="167"/>
      <c r="AG69" s="167"/>
      <c r="AH69" s="167"/>
    </row>
    <row r="70" spans="15:34" ht="14.25">
      <c r="O70" s="215"/>
      <c r="P70" s="315"/>
      <c r="Q70" s="315"/>
      <c r="R70" s="315"/>
      <c r="S70" s="315"/>
      <c r="T70" s="315"/>
      <c r="U70" s="315"/>
      <c r="V70" s="315"/>
      <c r="W70" s="315"/>
      <c r="X70" s="315"/>
      <c r="Y70" s="315"/>
      <c r="Z70" s="315"/>
      <c r="AA70" s="315"/>
      <c r="AB70" s="315"/>
      <c r="AC70" s="314"/>
      <c r="AD70" s="315"/>
      <c r="AE70" s="315"/>
      <c r="AF70" s="167"/>
      <c r="AG70" s="167"/>
      <c r="AH70" s="167"/>
    </row>
    <row r="71" spans="15:34" ht="14.25">
      <c r="O71" s="215"/>
      <c r="P71" s="315"/>
      <c r="Q71" s="315"/>
      <c r="R71" s="315"/>
      <c r="S71" s="315"/>
      <c r="T71" s="315"/>
      <c r="U71" s="315"/>
      <c r="V71" s="315"/>
      <c r="W71" s="315"/>
      <c r="X71" s="315"/>
      <c r="Y71" s="315"/>
      <c r="Z71" s="315"/>
      <c r="AA71" s="315"/>
      <c r="AB71" s="315"/>
      <c r="AC71" s="315"/>
      <c r="AD71" s="315"/>
      <c r="AE71" s="315"/>
      <c r="AF71" s="167"/>
      <c r="AG71" s="167"/>
      <c r="AH71" s="167"/>
    </row>
    <row r="72" spans="15:34" ht="14.25">
      <c r="O72" s="215"/>
      <c r="P72" s="315"/>
      <c r="Q72" s="315"/>
      <c r="R72" s="315"/>
      <c r="S72" s="315"/>
      <c r="T72" s="315"/>
      <c r="U72" s="315"/>
      <c r="V72" s="315"/>
      <c r="W72" s="315"/>
      <c r="X72" s="315"/>
      <c r="Y72" s="315"/>
      <c r="Z72" s="315"/>
      <c r="AA72" s="315"/>
      <c r="AB72" s="315"/>
      <c r="AC72" s="315"/>
      <c r="AD72" s="315"/>
      <c r="AE72" s="315"/>
      <c r="AF72" s="167"/>
      <c r="AG72" s="167"/>
      <c r="AH72" s="167"/>
    </row>
    <row r="73" spans="15:34" ht="14.25">
      <c r="O73" s="215"/>
      <c r="P73" s="315"/>
      <c r="Q73" s="319"/>
      <c r="R73" s="319"/>
      <c r="S73" s="319"/>
      <c r="T73" s="319"/>
      <c r="U73" s="319"/>
      <c r="V73" s="319"/>
      <c r="W73" s="319"/>
      <c r="X73" s="319"/>
      <c r="Y73" s="319"/>
      <c r="Z73" s="319"/>
      <c r="AA73" s="319"/>
      <c r="AB73" s="319"/>
      <c r="AC73" s="315"/>
      <c r="AD73" s="315"/>
      <c r="AE73" s="315"/>
      <c r="AF73" s="167"/>
      <c r="AG73" s="167"/>
      <c r="AH73" s="167"/>
    </row>
    <row r="74" spans="15:34" ht="14.25">
      <c r="O74" s="215"/>
      <c r="P74" s="315"/>
      <c r="Q74" s="319"/>
      <c r="R74" s="319"/>
      <c r="S74" s="319"/>
      <c r="T74" s="319"/>
      <c r="U74" s="319"/>
      <c r="V74" s="319"/>
      <c r="W74" s="319"/>
      <c r="X74" s="319"/>
      <c r="Y74" s="319"/>
      <c r="Z74" s="319"/>
      <c r="AA74" s="319"/>
      <c r="AB74" s="319"/>
      <c r="AC74" s="315"/>
      <c r="AD74" s="315"/>
      <c r="AE74" s="315"/>
      <c r="AF74" s="167"/>
      <c r="AG74" s="167"/>
      <c r="AH74" s="167"/>
    </row>
    <row r="75" spans="15:34" ht="14.25">
      <c r="O75" s="215"/>
      <c r="P75" s="315"/>
      <c r="Q75" s="319"/>
      <c r="R75" s="319"/>
      <c r="S75" s="319"/>
      <c r="T75" s="319"/>
      <c r="U75" s="319"/>
      <c r="V75" s="319"/>
      <c r="W75" s="319"/>
      <c r="X75" s="319"/>
      <c r="Y75" s="319"/>
      <c r="Z75" s="319"/>
      <c r="AA75" s="319"/>
      <c r="AB75" s="319"/>
      <c r="AC75" s="315"/>
      <c r="AD75" s="315"/>
      <c r="AE75" s="315"/>
      <c r="AF75" s="167"/>
      <c r="AG75" s="167"/>
      <c r="AH75" s="167"/>
    </row>
    <row r="76" spans="15:34" ht="14.25">
      <c r="O76" s="215"/>
      <c r="P76" s="315"/>
      <c r="Q76" s="315"/>
      <c r="R76" s="315"/>
      <c r="S76" s="315"/>
      <c r="T76" s="315"/>
      <c r="U76" s="315"/>
      <c r="V76" s="315"/>
      <c r="W76" s="315"/>
      <c r="X76" s="315"/>
      <c r="Y76" s="315"/>
      <c r="Z76" s="315"/>
      <c r="AA76" s="315"/>
      <c r="AB76" s="315"/>
      <c r="AC76" s="315"/>
      <c r="AD76" s="315"/>
      <c r="AE76" s="315"/>
      <c r="AF76" s="167"/>
      <c r="AG76" s="167"/>
      <c r="AH76" s="167"/>
    </row>
    <row r="77" spans="15:34" ht="14.25">
      <c r="O77" s="215"/>
      <c r="P77" s="315"/>
      <c r="Q77" s="315"/>
      <c r="R77" s="315"/>
      <c r="S77" s="315"/>
      <c r="T77" s="315"/>
      <c r="U77" s="315"/>
      <c r="V77" s="315"/>
      <c r="W77" s="315"/>
      <c r="X77" s="315"/>
      <c r="Y77" s="315"/>
      <c r="Z77" s="315"/>
      <c r="AA77" s="315"/>
      <c r="AB77" s="315"/>
      <c r="AC77" s="315"/>
      <c r="AD77" s="315"/>
      <c r="AE77" s="315"/>
      <c r="AF77" s="167"/>
      <c r="AG77" s="167"/>
      <c r="AH77" s="167"/>
    </row>
    <row r="78" spans="15:34" ht="14.25">
      <c r="O78" s="215"/>
      <c r="P78" s="315"/>
      <c r="Q78" s="315"/>
      <c r="R78" s="315"/>
      <c r="S78" s="315"/>
      <c r="T78" s="315"/>
      <c r="U78" s="315"/>
      <c r="V78" s="315"/>
      <c r="W78" s="315"/>
      <c r="X78" s="315"/>
      <c r="Y78" s="315"/>
      <c r="Z78" s="315"/>
      <c r="AA78" s="315"/>
      <c r="AB78" s="315"/>
      <c r="AC78" s="315"/>
      <c r="AD78" s="315"/>
      <c r="AE78" s="315"/>
      <c r="AF78" s="167"/>
      <c r="AG78" s="167"/>
      <c r="AH78" s="167"/>
    </row>
    <row r="79" spans="15:34" ht="14.25">
      <c r="O79" s="215"/>
      <c r="P79" s="315"/>
      <c r="Q79" s="315"/>
      <c r="R79" s="315"/>
      <c r="S79" s="315"/>
      <c r="T79" s="315"/>
      <c r="U79" s="315"/>
      <c r="V79" s="315"/>
      <c r="W79" s="315"/>
      <c r="X79" s="315"/>
      <c r="Y79" s="315"/>
      <c r="Z79" s="315"/>
      <c r="AA79" s="315"/>
      <c r="AB79" s="315"/>
      <c r="AC79" s="315"/>
      <c r="AD79" s="315"/>
      <c r="AE79" s="315"/>
      <c r="AF79" s="167"/>
      <c r="AG79" s="167"/>
      <c r="AH79" s="167"/>
    </row>
    <row r="80" spans="15:34" ht="14.25">
      <c r="O80" s="215"/>
      <c r="P80" s="315"/>
      <c r="Q80" s="315"/>
      <c r="R80" s="315"/>
      <c r="S80" s="315"/>
      <c r="T80" s="315"/>
      <c r="U80" s="315"/>
      <c r="V80" s="315"/>
      <c r="W80" s="315"/>
      <c r="X80" s="315"/>
      <c r="Y80" s="315"/>
      <c r="Z80" s="315"/>
      <c r="AA80" s="315"/>
      <c r="AB80" s="315"/>
      <c r="AC80" s="315"/>
      <c r="AD80" s="315"/>
      <c r="AE80" s="315"/>
      <c r="AF80" s="167"/>
      <c r="AG80" s="167"/>
      <c r="AH80" s="167"/>
    </row>
    <row r="81" spans="15:34" ht="14.25">
      <c r="O81" s="215"/>
      <c r="P81" s="315"/>
      <c r="Q81" s="315"/>
      <c r="R81" s="315"/>
      <c r="S81" s="315"/>
      <c r="T81" s="315"/>
      <c r="U81" s="315"/>
      <c r="V81" s="315"/>
      <c r="W81" s="315"/>
      <c r="X81" s="315"/>
      <c r="Y81" s="315"/>
      <c r="Z81" s="315"/>
      <c r="AA81" s="315"/>
      <c r="AB81" s="315"/>
      <c r="AC81" s="315"/>
      <c r="AD81" s="315"/>
      <c r="AE81" s="315"/>
      <c r="AF81" s="167"/>
      <c r="AG81" s="167"/>
      <c r="AH81" s="167"/>
    </row>
    <row r="82" spans="15:34" ht="14.25">
      <c r="O82" s="215"/>
      <c r="P82" s="315"/>
      <c r="Q82" s="315"/>
      <c r="R82" s="315"/>
      <c r="S82" s="315"/>
      <c r="T82" s="315"/>
      <c r="U82" s="315"/>
      <c r="V82" s="315"/>
      <c r="W82" s="315"/>
      <c r="X82" s="315"/>
      <c r="Y82" s="315"/>
      <c r="Z82" s="315"/>
      <c r="AA82" s="315"/>
      <c r="AB82" s="315"/>
      <c r="AC82" s="315"/>
      <c r="AD82" s="315"/>
      <c r="AE82" s="315"/>
      <c r="AF82" s="167"/>
      <c r="AG82" s="167"/>
      <c r="AH82" s="167"/>
    </row>
    <row r="83" spans="15:34" ht="14.25">
      <c r="O83" s="215"/>
      <c r="P83" s="315"/>
      <c r="Q83" s="319"/>
      <c r="R83" s="319"/>
      <c r="S83" s="319"/>
      <c r="T83" s="319"/>
      <c r="U83" s="321"/>
      <c r="V83" s="315"/>
      <c r="W83" s="315"/>
      <c r="X83" s="315"/>
      <c r="Y83" s="315"/>
      <c r="Z83" s="315"/>
      <c r="AA83" s="315"/>
      <c r="AB83" s="315"/>
      <c r="AC83" s="315"/>
      <c r="AD83" s="315"/>
      <c r="AE83" s="315"/>
      <c r="AF83" s="167"/>
      <c r="AG83" s="167"/>
      <c r="AH83" s="167"/>
    </row>
    <row r="84" spans="15:34" ht="14.25">
      <c r="O84" s="215"/>
      <c r="P84" s="315"/>
      <c r="Q84" s="319"/>
      <c r="R84" s="319"/>
      <c r="S84" s="319"/>
      <c r="T84" s="319"/>
      <c r="U84" s="321"/>
      <c r="V84" s="315"/>
      <c r="W84" s="315"/>
      <c r="X84" s="315"/>
      <c r="Y84" s="315"/>
      <c r="Z84" s="315"/>
      <c r="AA84" s="315"/>
      <c r="AB84" s="315"/>
      <c r="AC84" s="315"/>
      <c r="AD84" s="315"/>
      <c r="AE84" s="315"/>
      <c r="AF84" s="167"/>
      <c r="AG84" s="167"/>
      <c r="AH84" s="167"/>
    </row>
    <row r="85" spans="15:34" ht="14.25">
      <c r="O85" s="215"/>
      <c r="P85" s="315"/>
      <c r="Q85" s="319"/>
      <c r="R85" s="319"/>
      <c r="S85" s="319"/>
      <c r="T85" s="319"/>
      <c r="U85" s="321"/>
      <c r="V85" s="315"/>
      <c r="W85" s="315"/>
      <c r="X85" s="315"/>
      <c r="Y85" s="315"/>
      <c r="Z85" s="315"/>
      <c r="AA85" s="315"/>
      <c r="AB85" s="315"/>
      <c r="AC85" s="315"/>
      <c r="AD85" s="315"/>
      <c r="AE85" s="315"/>
      <c r="AF85" s="167"/>
      <c r="AG85" s="167"/>
      <c r="AH85" s="167"/>
    </row>
    <row r="86" spans="15:34" ht="14.25">
      <c r="O86" s="215"/>
      <c r="P86" s="315"/>
      <c r="Q86" s="319"/>
      <c r="R86" s="319"/>
      <c r="S86" s="319"/>
      <c r="T86" s="319"/>
      <c r="U86" s="321"/>
      <c r="V86" s="315"/>
      <c r="W86" s="315"/>
      <c r="X86" s="315"/>
      <c r="Y86" s="315"/>
      <c r="Z86" s="315"/>
      <c r="AA86" s="315"/>
      <c r="AB86" s="315"/>
      <c r="AC86" s="315"/>
      <c r="AD86" s="315"/>
      <c r="AE86" s="315"/>
      <c r="AF86" s="167"/>
      <c r="AG86" s="167"/>
      <c r="AH86" s="167"/>
    </row>
    <row r="87" spans="15:34" ht="14.25">
      <c r="O87" s="215"/>
      <c r="P87" s="315"/>
      <c r="Q87" s="319"/>
      <c r="R87" s="319"/>
      <c r="S87" s="319"/>
      <c r="T87" s="319"/>
      <c r="U87" s="321"/>
      <c r="V87" s="315"/>
      <c r="W87" s="315"/>
      <c r="X87" s="315"/>
      <c r="Y87" s="315"/>
      <c r="Z87" s="315"/>
      <c r="AA87" s="315"/>
      <c r="AB87" s="315"/>
      <c r="AC87" s="315"/>
      <c r="AD87" s="315"/>
      <c r="AE87" s="315"/>
      <c r="AF87" s="167"/>
      <c r="AG87" s="167"/>
      <c r="AH87" s="167"/>
    </row>
    <row r="88" spans="15:34" ht="14.25">
      <c r="O88" s="215"/>
      <c r="P88" s="315"/>
      <c r="Q88" s="319"/>
      <c r="R88" s="319"/>
      <c r="S88" s="319"/>
      <c r="T88" s="319"/>
      <c r="U88" s="321"/>
      <c r="V88" s="315"/>
      <c r="W88" s="315"/>
      <c r="X88" s="315"/>
      <c r="Y88" s="315"/>
      <c r="Z88" s="315"/>
      <c r="AA88" s="315"/>
      <c r="AB88" s="315"/>
      <c r="AC88" s="315"/>
      <c r="AD88" s="315"/>
      <c r="AE88" s="315"/>
      <c r="AF88" s="167"/>
      <c r="AG88" s="167"/>
      <c r="AH88" s="167"/>
    </row>
    <row r="89" spans="15:34" ht="14.25">
      <c r="O89" s="215"/>
      <c r="P89" s="315"/>
      <c r="Q89" s="319"/>
      <c r="R89" s="319"/>
      <c r="S89" s="319"/>
      <c r="T89" s="319"/>
      <c r="U89" s="321"/>
      <c r="V89" s="315"/>
      <c r="W89" s="315"/>
      <c r="X89" s="315"/>
      <c r="Y89" s="315"/>
      <c r="Z89" s="315"/>
      <c r="AA89" s="315"/>
      <c r="AB89" s="315"/>
      <c r="AC89" s="315"/>
      <c r="AD89" s="315"/>
      <c r="AE89" s="315"/>
      <c r="AF89" s="167"/>
      <c r="AG89" s="167"/>
      <c r="AH89" s="167"/>
    </row>
    <row r="90" spans="15:34" ht="14.25">
      <c r="O90" s="215"/>
      <c r="P90" s="315"/>
      <c r="Q90" s="319"/>
      <c r="R90" s="319"/>
      <c r="S90" s="319"/>
      <c r="T90" s="319"/>
      <c r="U90" s="321"/>
      <c r="V90" s="315"/>
      <c r="W90" s="315"/>
      <c r="X90" s="315"/>
      <c r="Y90" s="315"/>
      <c r="Z90" s="315"/>
      <c r="AA90" s="315"/>
      <c r="AB90" s="315"/>
      <c r="AC90" s="315"/>
      <c r="AD90" s="315"/>
      <c r="AE90" s="315"/>
      <c r="AF90" s="167"/>
      <c r="AG90" s="167"/>
      <c r="AH90" s="167"/>
    </row>
    <row r="91" spans="16:34" ht="14.25">
      <c r="P91" s="167"/>
      <c r="Q91" s="170"/>
      <c r="R91" s="170"/>
      <c r="S91" s="170"/>
      <c r="T91" s="170"/>
      <c r="U91" s="171"/>
      <c r="V91" s="167"/>
      <c r="W91" s="167"/>
      <c r="X91" s="167"/>
      <c r="Y91" s="167"/>
      <c r="Z91" s="167"/>
      <c r="AA91" s="167"/>
      <c r="AB91" s="167"/>
      <c r="AC91" s="167"/>
      <c r="AD91" s="167"/>
      <c r="AE91" s="167"/>
      <c r="AF91" s="167"/>
      <c r="AG91" s="167"/>
      <c r="AH91" s="167"/>
    </row>
    <row r="92" spans="16:34" ht="14.25">
      <c r="P92" s="167"/>
      <c r="Q92" s="170"/>
      <c r="R92" s="170"/>
      <c r="S92" s="170"/>
      <c r="T92" s="170"/>
      <c r="U92" s="171"/>
      <c r="V92" s="167"/>
      <c r="W92" s="167"/>
      <c r="X92" s="167"/>
      <c r="Y92" s="167"/>
      <c r="Z92" s="167"/>
      <c r="AA92" s="167"/>
      <c r="AB92" s="167"/>
      <c r="AC92" s="167"/>
      <c r="AD92" s="167"/>
      <c r="AE92" s="167"/>
      <c r="AF92" s="167"/>
      <c r="AG92" s="167"/>
      <c r="AH92" s="167"/>
    </row>
    <row r="93" spans="16:34" ht="14.25">
      <c r="P93" s="167"/>
      <c r="Q93" s="170"/>
      <c r="R93" s="170"/>
      <c r="S93" s="170"/>
      <c r="T93" s="170"/>
      <c r="U93" s="171"/>
      <c r="V93" s="167"/>
      <c r="W93" s="167"/>
      <c r="X93" s="167"/>
      <c r="Y93" s="167"/>
      <c r="Z93" s="167"/>
      <c r="AA93" s="167"/>
      <c r="AB93" s="167"/>
      <c r="AC93" s="167"/>
      <c r="AD93" s="167"/>
      <c r="AE93" s="167"/>
      <c r="AF93" s="167"/>
      <c r="AG93" s="167"/>
      <c r="AH93" s="167"/>
    </row>
    <row r="94" spans="16:34" ht="14.25">
      <c r="P94" s="167"/>
      <c r="Q94" s="170"/>
      <c r="R94" s="170"/>
      <c r="S94" s="170"/>
      <c r="T94" s="170"/>
      <c r="U94" s="171"/>
      <c r="V94" s="167"/>
      <c r="W94" s="167"/>
      <c r="X94" s="167"/>
      <c r="Y94" s="167"/>
      <c r="Z94" s="167"/>
      <c r="AA94" s="167"/>
      <c r="AB94" s="167"/>
      <c r="AC94" s="167"/>
      <c r="AD94" s="167"/>
      <c r="AE94" s="167"/>
      <c r="AF94" s="167"/>
      <c r="AG94" s="167"/>
      <c r="AH94" s="167"/>
    </row>
    <row r="95" spans="16:34" ht="14.25">
      <c r="P95" s="167"/>
      <c r="Q95" s="170"/>
      <c r="R95" s="170"/>
      <c r="S95" s="170"/>
      <c r="T95" s="170"/>
      <c r="U95" s="171"/>
      <c r="V95" s="167"/>
      <c r="W95" s="167"/>
      <c r="X95" s="167"/>
      <c r="Y95" s="167"/>
      <c r="Z95" s="167"/>
      <c r="AA95" s="167"/>
      <c r="AB95" s="167"/>
      <c r="AC95" s="167"/>
      <c r="AD95" s="167"/>
      <c r="AE95" s="167"/>
      <c r="AF95" s="167"/>
      <c r="AG95" s="167"/>
      <c r="AH95" s="167"/>
    </row>
    <row r="96" spans="16:34" ht="14.25">
      <c r="P96" s="167"/>
      <c r="Q96" s="170"/>
      <c r="R96" s="170"/>
      <c r="S96" s="170"/>
      <c r="T96" s="170"/>
      <c r="U96" s="171"/>
      <c r="V96" s="167"/>
      <c r="W96" s="167"/>
      <c r="X96" s="167"/>
      <c r="Y96" s="167"/>
      <c r="Z96" s="167"/>
      <c r="AA96" s="167"/>
      <c r="AB96" s="167"/>
      <c r="AC96" s="167"/>
      <c r="AD96" s="167"/>
      <c r="AE96" s="167"/>
      <c r="AF96" s="167"/>
      <c r="AG96" s="167"/>
      <c r="AH96" s="167"/>
    </row>
    <row r="97" spans="16:34" ht="14.25">
      <c r="P97" s="167"/>
      <c r="Q97" s="170"/>
      <c r="R97" s="170"/>
      <c r="S97" s="170"/>
      <c r="T97" s="170"/>
      <c r="U97" s="171"/>
      <c r="V97" s="167"/>
      <c r="W97" s="167"/>
      <c r="X97" s="167"/>
      <c r="Y97" s="167"/>
      <c r="Z97" s="167"/>
      <c r="AA97" s="167"/>
      <c r="AB97" s="167"/>
      <c r="AC97" s="167"/>
      <c r="AD97" s="167"/>
      <c r="AE97" s="167"/>
      <c r="AF97" s="167"/>
      <c r="AG97" s="167"/>
      <c r="AH97" s="167"/>
    </row>
    <row r="98" spans="16:34" ht="14.25">
      <c r="P98" s="167"/>
      <c r="Q98" s="170"/>
      <c r="R98" s="170"/>
      <c r="S98" s="170"/>
      <c r="T98" s="170"/>
      <c r="U98" s="171"/>
      <c r="V98" s="167"/>
      <c r="W98" s="167"/>
      <c r="X98" s="167"/>
      <c r="Y98" s="167"/>
      <c r="Z98" s="167"/>
      <c r="AA98" s="167"/>
      <c r="AB98" s="167"/>
      <c r="AC98" s="167"/>
      <c r="AD98" s="167"/>
      <c r="AE98" s="167"/>
      <c r="AF98" s="167"/>
      <c r="AG98" s="167"/>
      <c r="AH98" s="167"/>
    </row>
    <row r="99" spans="16:34" ht="14.25">
      <c r="P99" s="167"/>
      <c r="Q99" s="170"/>
      <c r="R99" s="170"/>
      <c r="S99" s="170"/>
      <c r="T99" s="170"/>
      <c r="U99" s="171"/>
      <c r="V99" s="167"/>
      <c r="W99" s="167"/>
      <c r="X99" s="167"/>
      <c r="Y99" s="167"/>
      <c r="Z99" s="167"/>
      <c r="AA99" s="167"/>
      <c r="AB99" s="167"/>
      <c r="AC99" s="167"/>
      <c r="AD99" s="167"/>
      <c r="AE99" s="167"/>
      <c r="AF99" s="167"/>
      <c r="AG99" s="167"/>
      <c r="AH99" s="167"/>
    </row>
    <row r="100" spans="16:34" ht="14.25">
      <c r="P100" s="167"/>
      <c r="Q100" s="170"/>
      <c r="R100" s="170"/>
      <c r="S100" s="170"/>
      <c r="T100" s="170"/>
      <c r="U100" s="171"/>
      <c r="V100" s="167"/>
      <c r="W100" s="167"/>
      <c r="X100" s="167"/>
      <c r="Y100" s="167"/>
      <c r="Z100" s="167"/>
      <c r="AA100" s="167"/>
      <c r="AB100" s="167"/>
      <c r="AC100" s="167"/>
      <c r="AD100" s="167"/>
      <c r="AE100" s="167"/>
      <c r="AF100" s="167"/>
      <c r="AG100" s="167"/>
      <c r="AH100" s="167"/>
    </row>
    <row r="101" spans="16:34" ht="14.25">
      <c r="P101" s="167"/>
      <c r="Q101" s="170"/>
      <c r="R101" s="170"/>
      <c r="S101" s="170"/>
      <c r="T101" s="170"/>
      <c r="U101" s="171"/>
      <c r="V101" s="167"/>
      <c r="W101" s="167"/>
      <c r="X101" s="167"/>
      <c r="Y101" s="167"/>
      <c r="Z101" s="167"/>
      <c r="AA101" s="167"/>
      <c r="AB101" s="167"/>
      <c r="AC101" s="167"/>
      <c r="AD101" s="167"/>
      <c r="AE101" s="167"/>
      <c r="AF101" s="167"/>
      <c r="AG101" s="167"/>
      <c r="AH101" s="167"/>
    </row>
    <row r="102" spans="16:34" ht="14.25">
      <c r="P102" s="167"/>
      <c r="Q102" s="170"/>
      <c r="R102" s="170"/>
      <c r="S102" s="170"/>
      <c r="T102" s="170"/>
      <c r="U102" s="171"/>
      <c r="V102" s="167"/>
      <c r="W102" s="167"/>
      <c r="X102" s="167"/>
      <c r="Y102" s="167"/>
      <c r="Z102" s="167"/>
      <c r="AA102" s="167"/>
      <c r="AB102" s="167"/>
      <c r="AC102" s="167"/>
      <c r="AD102" s="167"/>
      <c r="AE102" s="167"/>
      <c r="AF102" s="167"/>
      <c r="AG102" s="167"/>
      <c r="AH102" s="167"/>
    </row>
    <row r="103" spans="16:34" ht="14.25">
      <c r="P103" s="167"/>
      <c r="Q103" s="170"/>
      <c r="R103" s="170"/>
      <c r="S103" s="170"/>
      <c r="T103" s="170"/>
      <c r="U103" s="171"/>
      <c r="V103" s="167"/>
      <c r="W103" s="167"/>
      <c r="X103" s="167"/>
      <c r="Y103" s="167"/>
      <c r="Z103" s="167"/>
      <c r="AA103" s="167"/>
      <c r="AB103" s="167"/>
      <c r="AC103" s="167"/>
      <c r="AD103" s="167"/>
      <c r="AE103" s="167"/>
      <c r="AF103" s="167"/>
      <c r="AG103" s="167"/>
      <c r="AH103" s="167"/>
    </row>
    <row r="104" spans="16:34" ht="14.25">
      <c r="P104" s="167"/>
      <c r="Q104" s="170"/>
      <c r="R104" s="170"/>
      <c r="S104" s="170"/>
      <c r="T104" s="170"/>
      <c r="U104" s="171"/>
      <c r="V104" s="167"/>
      <c r="W104" s="167"/>
      <c r="X104" s="167"/>
      <c r="Y104" s="167"/>
      <c r="Z104" s="167"/>
      <c r="AA104" s="167"/>
      <c r="AB104" s="167"/>
      <c r="AC104" s="167"/>
      <c r="AD104" s="167"/>
      <c r="AE104" s="167"/>
      <c r="AF104" s="167"/>
      <c r="AG104" s="167"/>
      <c r="AH104" s="167"/>
    </row>
    <row r="105" spans="16:34" ht="14.25">
      <c r="P105" s="167"/>
      <c r="Q105" s="167"/>
      <c r="R105" s="170"/>
      <c r="S105" s="167"/>
      <c r="T105" s="170"/>
      <c r="U105" s="171"/>
      <c r="V105" s="167"/>
      <c r="W105" s="167"/>
      <c r="X105" s="167"/>
      <c r="Y105" s="167"/>
      <c r="Z105" s="167"/>
      <c r="AA105" s="167"/>
      <c r="AB105" s="167"/>
      <c r="AC105" s="167"/>
      <c r="AD105" s="167"/>
      <c r="AE105" s="167"/>
      <c r="AF105" s="167"/>
      <c r="AG105" s="167"/>
      <c r="AH105" s="167"/>
    </row>
    <row r="106" spans="16:34" ht="14.25">
      <c r="P106" s="167"/>
      <c r="Q106" s="167"/>
      <c r="R106" s="170"/>
      <c r="S106" s="167"/>
      <c r="T106" s="170"/>
      <c r="U106" s="171"/>
      <c r="V106" s="167"/>
      <c r="W106" s="167"/>
      <c r="X106" s="167"/>
      <c r="Y106" s="167"/>
      <c r="Z106" s="167"/>
      <c r="AA106" s="167"/>
      <c r="AB106" s="167"/>
      <c r="AC106" s="167"/>
      <c r="AD106" s="167"/>
      <c r="AE106" s="167"/>
      <c r="AF106" s="167"/>
      <c r="AG106" s="167"/>
      <c r="AH106" s="167"/>
    </row>
    <row r="107" spans="16:34" ht="14.25">
      <c r="P107" s="167"/>
      <c r="Q107" s="170"/>
      <c r="R107" s="170"/>
      <c r="S107" s="170"/>
      <c r="T107" s="170"/>
      <c r="U107" s="171"/>
      <c r="V107" s="167"/>
      <c r="W107" s="167"/>
      <c r="X107" s="167"/>
      <c r="Y107" s="167"/>
      <c r="Z107" s="167"/>
      <c r="AA107" s="167"/>
      <c r="AB107" s="167"/>
      <c r="AC107" s="167"/>
      <c r="AD107" s="167"/>
      <c r="AE107" s="167"/>
      <c r="AF107" s="167"/>
      <c r="AG107" s="167"/>
      <c r="AH107" s="167"/>
    </row>
    <row r="108" spans="16:34" ht="14.25">
      <c r="P108" s="167"/>
      <c r="Q108" s="170"/>
      <c r="R108" s="170"/>
      <c r="S108" s="170"/>
      <c r="T108" s="170"/>
      <c r="U108" s="171"/>
      <c r="V108" s="167"/>
      <c r="W108" s="167"/>
      <c r="X108" s="167"/>
      <c r="Y108" s="167"/>
      <c r="Z108" s="167"/>
      <c r="AA108" s="167"/>
      <c r="AB108" s="167"/>
      <c r="AC108" s="167"/>
      <c r="AD108" s="167"/>
      <c r="AE108" s="167"/>
      <c r="AF108" s="167"/>
      <c r="AG108" s="167"/>
      <c r="AH108" s="167"/>
    </row>
    <row r="109" spans="16:34" ht="14.25">
      <c r="P109" s="167"/>
      <c r="Q109" s="170"/>
      <c r="R109" s="170"/>
      <c r="S109" s="170"/>
      <c r="T109" s="170"/>
      <c r="U109" s="171"/>
      <c r="V109" s="167"/>
      <c r="W109" s="167"/>
      <c r="X109" s="167"/>
      <c r="Y109" s="167"/>
      <c r="Z109" s="167"/>
      <c r="AA109" s="167"/>
      <c r="AB109" s="167"/>
      <c r="AC109" s="167"/>
      <c r="AD109" s="167"/>
      <c r="AE109" s="167"/>
      <c r="AF109" s="167"/>
      <c r="AG109" s="167"/>
      <c r="AH109" s="167"/>
    </row>
    <row r="110" spans="16:34" ht="14.25">
      <c r="P110" s="167"/>
      <c r="Q110" s="170"/>
      <c r="R110" s="170"/>
      <c r="S110" s="170"/>
      <c r="T110" s="170"/>
      <c r="U110" s="171"/>
      <c r="V110" s="167"/>
      <c r="W110" s="167"/>
      <c r="X110" s="167"/>
      <c r="Y110" s="167"/>
      <c r="Z110" s="167"/>
      <c r="AA110" s="167"/>
      <c r="AB110" s="167"/>
      <c r="AC110" s="167"/>
      <c r="AD110" s="167"/>
      <c r="AE110" s="167"/>
      <c r="AF110" s="167"/>
      <c r="AG110" s="167"/>
      <c r="AH110" s="167"/>
    </row>
    <row r="111" spans="16:34" ht="14.25">
      <c r="P111" s="167"/>
      <c r="Q111" s="167"/>
      <c r="R111" s="170"/>
      <c r="S111" s="167"/>
      <c r="T111" s="170"/>
      <c r="U111" s="171"/>
      <c r="V111" s="167"/>
      <c r="W111" s="167"/>
      <c r="X111" s="167"/>
      <c r="Y111" s="167"/>
      <c r="Z111" s="167"/>
      <c r="AA111" s="167"/>
      <c r="AB111" s="167"/>
      <c r="AC111" s="167"/>
      <c r="AD111" s="167"/>
      <c r="AE111" s="167"/>
      <c r="AF111" s="167"/>
      <c r="AG111" s="167"/>
      <c r="AH111" s="167"/>
    </row>
    <row r="112" spans="16:34" ht="14.25">
      <c r="P112" s="167"/>
      <c r="Q112" s="167"/>
      <c r="R112" s="170"/>
      <c r="S112" s="167"/>
      <c r="T112" s="170"/>
      <c r="U112" s="171"/>
      <c r="V112" s="167"/>
      <c r="W112" s="167"/>
      <c r="X112" s="167"/>
      <c r="Y112" s="167"/>
      <c r="Z112" s="167"/>
      <c r="AA112" s="167"/>
      <c r="AB112" s="167"/>
      <c r="AC112" s="167"/>
      <c r="AD112" s="167"/>
      <c r="AE112" s="167"/>
      <c r="AF112" s="167"/>
      <c r="AG112" s="167"/>
      <c r="AH112" s="167"/>
    </row>
    <row r="113" spans="16:34" ht="14.25">
      <c r="P113" s="167"/>
      <c r="Q113" s="170"/>
      <c r="R113" s="170"/>
      <c r="S113" s="170"/>
      <c r="T113" s="170"/>
      <c r="U113" s="171"/>
      <c r="V113" s="167"/>
      <c r="W113" s="167"/>
      <c r="X113" s="167"/>
      <c r="Y113" s="167"/>
      <c r="Z113" s="167"/>
      <c r="AA113" s="167"/>
      <c r="AB113" s="167"/>
      <c r="AC113" s="167"/>
      <c r="AD113" s="167"/>
      <c r="AE113" s="167"/>
      <c r="AF113" s="167"/>
      <c r="AG113" s="167"/>
      <c r="AH113" s="167"/>
    </row>
    <row r="114" spans="16:34" ht="14.25">
      <c r="P114" s="167"/>
      <c r="Q114" s="167"/>
      <c r="R114" s="170"/>
      <c r="S114" s="167"/>
      <c r="T114" s="170"/>
      <c r="U114" s="171"/>
      <c r="V114" s="167"/>
      <c r="W114" s="167"/>
      <c r="X114" s="167"/>
      <c r="Y114" s="167"/>
      <c r="Z114" s="167"/>
      <c r="AA114" s="167"/>
      <c r="AB114" s="167"/>
      <c r="AC114" s="167"/>
      <c r="AD114" s="167"/>
      <c r="AE114" s="167"/>
      <c r="AF114" s="167"/>
      <c r="AG114" s="167"/>
      <c r="AH114" s="167"/>
    </row>
    <row r="115" spans="16:34" ht="14.25">
      <c r="P115" s="167"/>
      <c r="Q115" s="170"/>
      <c r="R115" s="170"/>
      <c r="S115" s="170"/>
      <c r="T115" s="170"/>
      <c r="U115" s="171"/>
      <c r="V115" s="167"/>
      <c r="W115" s="167"/>
      <c r="X115" s="167"/>
      <c r="Y115" s="167"/>
      <c r="Z115" s="167"/>
      <c r="AA115" s="167"/>
      <c r="AB115" s="167"/>
      <c r="AC115" s="167"/>
      <c r="AD115" s="167"/>
      <c r="AE115" s="167"/>
      <c r="AF115" s="167"/>
      <c r="AG115" s="167"/>
      <c r="AH115" s="167"/>
    </row>
    <row r="116" spans="16:34" ht="14.25">
      <c r="P116" s="167"/>
      <c r="Q116" s="170"/>
      <c r="R116" s="170"/>
      <c r="S116" s="170"/>
      <c r="T116" s="170"/>
      <c r="U116" s="171"/>
      <c r="V116" s="167"/>
      <c r="W116" s="167"/>
      <c r="X116" s="167"/>
      <c r="Y116" s="167"/>
      <c r="Z116" s="167"/>
      <c r="AA116" s="167"/>
      <c r="AB116" s="167"/>
      <c r="AC116" s="167"/>
      <c r="AD116" s="167"/>
      <c r="AE116" s="167"/>
      <c r="AF116" s="167"/>
      <c r="AG116" s="167"/>
      <c r="AH116" s="167"/>
    </row>
    <row r="117" spans="16:34" ht="14.25">
      <c r="P117" s="167"/>
      <c r="Q117" s="167"/>
      <c r="R117" s="170"/>
      <c r="S117" s="167"/>
      <c r="T117" s="170"/>
      <c r="U117" s="171"/>
      <c r="V117" s="167"/>
      <c r="W117" s="167"/>
      <c r="X117" s="167"/>
      <c r="Y117" s="167"/>
      <c r="Z117" s="167"/>
      <c r="AA117" s="167"/>
      <c r="AB117" s="167"/>
      <c r="AC117" s="167"/>
      <c r="AD117" s="167"/>
      <c r="AE117" s="167"/>
      <c r="AF117" s="167"/>
      <c r="AG117" s="167"/>
      <c r="AH117" s="167"/>
    </row>
    <row r="118" spans="16:34" ht="14.25">
      <c r="P118" s="167"/>
      <c r="Q118" s="170"/>
      <c r="R118" s="170"/>
      <c r="S118" s="170"/>
      <c r="T118" s="170"/>
      <c r="U118" s="171"/>
      <c r="V118" s="167"/>
      <c r="W118" s="167"/>
      <c r="X118" s="167"/>
      <c r="Y118" s="167"/>
      <c r="Z118" s="167"/>
      <c r="AA118" s="167"/>
      <c r="AB118" s="167"/>
      <c r="AC118" s="167"/>
      <c r="AD118" s="167"/>
      <c r="AE118" s="167"/>
      <c r="AF118" s="167"/>
      <c r="AG118" s="167"/>
      <c r="AH118" s="167"/>
    </row>
    <row r="119" spans="16:34" ht="14.25">
      <c r="P119" s="167"/>
      <c r="Q119" s="167"/>
      <c r="R119" s="170"/>
      <c r="S119" s="170"/>
      <c r="T119" s="170"/>
      <c r="U119" s="171"/>
      <c r="V119" s="167"/>
      <c r="W119" s="167"/>
      <c r="X119" s="167"/>
      <c r="Y119" s="167"/>
      <c r="Z119" s="167"/>
      <c r="AA119" s="167"/>
      <c r="AB119" s="167"/>
      <c r="AC119" s="167"/>
      <c r="AD119" s="167"/>
      <c r="AE119" s="167"/>
      <c r="AF119" s="167"/>
      <c r="AG119" s="167"/>
      <c r="AH119" s="167"/>
    </row>
    <row r="120" spans="16:34" ht="14.25">
      <c r="P120" s="167"/>
      <c r="Q120" s="170"/>
      <c r="R120" s="170"/>
      <c r="S120" s="170"/>
      <c r="T120" s="170"/>
      <c r="U120" s="171"/>
      <c r="V120" s="167"/>
      <c r="W120" s="167"/>
      <c r="X120" s="167"/>
      <c r="Y120" s="167"/>
      <c r="Z120" s="167"/>
      <c r="AA120" s="167"/>
      <c r="AB120" s="167"/>
      <c r="AC120" s="167"/>
      <c r="AD120" s="167"/>
      <c r="AE120" s="167"/>
      <c r="AF120" s="167"/>
      <c r="AG120" s="167"/>
      <c r="AH120" s="167"/>
    </row>
    <row r="121" spans="16:34" ht="14.25">
      <c r="P121" s="167"/>
      <c r="Q121" s="167"/>
      <c r="R121" s="170"/>
      <c r="S121" s="167"/>
      <c r="T121" s="170"/>
      <c r="U121" s="171"/>
      <c r="V121" s="167"/>
      <c r="W121" s="167"/>
      <c r="X121" s="167"/>
      <c r="Y121" s="167"/>
      <c r="Z121" s="167"/>
      <c r="AA121" s="167"/>
      <c r="AB121" s="167"/>
      <c r="AC121" s="167"/>
      <c r="AD121" s="167"/>
      <c r="AE121" s="167"/>
      <c r="AF121" s="167"/>
      <c r="AG121" s="167"/>
      <c r="AH121" s="167"/>
    </row>
    <row r="122" spans="16:34" ht="14.25">
      <c r="P122" s="167"/>
      <c r="Q122" s="170"/>
      <c r="R122" s="170"/>
      <c r="S122" s="170"/>
      <c r="T122" s="170"/>
      <c r="U122" s="171"/>
      <c r="V122" s="167"/>
      <c r="W122" s="167"/>
      <c r="X122" s="167"/>
      <c r="Y122" s="167"/>
      <c r="Z122" s="167"/>
      <c r="AA122" s="167"/>
      <c r="AB122" s="167"/>
      <c r="AC122" s="167"/>
      <c r="AD122" s="167"/>
      <c r="AE122" s="167"/>
      <c r="AF122" s="167"/>
      <c r="AG122" s="167"/>
      <c r="AH122" s="167"/>
    </row>
    <row r="123" spans="16:34" ht="14.25">
      <c r="P123" s="167"/>
      <c r="Q123" s="167"/>
      <c r="R123" s="170"/>
      <c r="S123" s="167"/>
      <c r="T123" s="170"/>
      <c r="U123" s="171"/>
      <c r="V123" s="167"/>
      <c r="W123" s="167"/>
      <c r="X123" s="167"/>
      <c r="Y123" s="167"/>
      <c r="Z123" s="167"/>
      <c r="AA123" s="167"/>
      <c r="AB123" s="167"/>
      <c r="AC123" s="167"/>
      <c r="AD123" s="167"/>
      <c r="AE123" s="167"/>
      <c r="AF123" s="167"/>
      <c r="AG123" s="167"/>
      <c r="AH123" s="167"/>
    </row>
    <row r="124" spans="16:34" ht="14.25">
      <c r="P124" s="167"/>
      <c r="Q124" s="167"/>
      <c r="R124" s="170"/>
      <c r="S124" s="167"/>
      <c r="T124" s="170"/>
      <c r="U124" s="171"/>
      <c r="V124" s="167"/>
      <c r="W124" s="167"/>
      <c r="X124" s="167"/>
      <c r="Y124" s="167"/>
      <c r="Z124" s="167"/>
      <c r="AA124" s="167"/>
      <c r="AB124" s="167"/>
      <c r="AC124" s="167"/>
      <c r="AD124" s="167"/>
      <c r="AE124" s="167"/>
      <c r="AF124" s="167"/>
      <c r="AG124" s="167"/>
      <c r="AH124" s="167"/>
    </row>
    <row r="125" spans="16:34" ht="14.25">
      <c r="P125" s="167"/>
      <c r="Q125" s="167"/>
      <c r="R125" s="170"/>
      <c r="S125" s="167"/>
      <c r="T125" s="170"/>
      <c r="U125" s="171"/>
      <c r="V125" s="167"/>
      <c r="W125" s="167"/>
      <c r="X125" s="167"/>
      <c r="Y125" s="167"/>
      <c r="Z125" s="167"/>
      <c r="AA125" s="167"/>
      <c r="AB125" s="167"/>
      <c r="AC125" s="167"/>
      <c r="AD125" s="167"/>
      <c r="AE125" s="167"/>
      <c r="AF125" s="167"/>
      <c r="AG125" s="167"/>
      <c r="AH125" s="167"/>
    </row>
    <row r="126" spans="16:34" ht="14.25">
      <c r="P126" s="167"/>
      <c r="Q126" s="167"/>
      <c r="R126" s="170"/>
      <c r="S126" s="167"/>
      <c r="T126" s="170"/>
      <c r="U126" s="171"/>
      <c r="V126" s="167"/>
      <c r="W126" s="167"/>
      <c r="X126" s="167"/>
      <c r="Y126" s="167"/>
      <c r="Z126" s="167"/>
      <c r="AA126" s="167"/>
      <c r="AB126" s="167"/>
      <c r="AC126" s="167"/>
      <c r="AD126" s="167"/>
      <c r="AE126" s="167"/>
      <c r="AF126" s="167"/>
      <c r="AG126" s="167"/>
      <c r="AH126" s="167"/>
    </row>
    <row r="127" spans="16:34" ht="14.25">
      <c r="P127" s="167"/>
      <c r="Q127" s="170"/>
      <c r="R127" s="170"/>
      <c r="S127" s="170"/>
      <c r="T127" s="170"/>
      <c r="U127" s="171"/>
      <c r="V127" s="167"/>
      <c r="W127" s="167"/>
      <c r="X127" s="167"/>
      <c r="Y127" s="167"/>
      <c r="Z127" s="167"/>
      <c r="AA127" s="167"/>
      <c r="AB127" s="167"/>
      <c r="AC127" s="167"/>
      <c r="AD127" s="167"/>
      <c r="AE127" s="167"/>
      <c r="AF127" s="167"/>
      <c r="AG127" s="167"/>
      <c r="AH127" s="167"/>
    </row>
    <row r="128" spans="16:34" ht="14.25">
      <c r="P128" s="167"/>
      <c r="Q128" s="170"/>
      <c r="R128" s="167"/>
      <c r="S128" s="170"/>
      <c r="T128" s="170"/>
      <c r="U128" s="171"/>
      <c r="V128" s="167"/>
      <c r="W128" s="167"/>
      <c r="X128" s="167"/>
      <c r="Y128" s="167"/>
      <c r="Z128" s="167"/>
      <c r="AA128" s="167"/>
      <c r="AB128" s="167"/>
      <c r="AC128" s="167"/>
      <c r="AD128" s="167"/>
      <c r="AE128" s="167"/>
      <c r="AF128" s="167"/>
      <c r="AG128" s="167"/>
      <c r="AH128" s="167"/>
    </row>
    <row r="129" spans="16:34" ht="14.25">
      <c r="P129" s="167"/>
      <c r="Q129" s="167"/>
      <c r="R129" s="167"/>
      <c r="S129" s="167"/>
      <c r="T129" s="170"/>
      <c r="U129" s="171"/>
      <c r="V129" s="167"/>
      <c r="W129" s="167"/>
      <c r="X129" s="167"/>
      <c r="Y129" s="167"/>
      <c r="Z129" s="167"/>
      <c r="AA129" s="167"/>
      <c r="AB129" s="167"/>
      <c r="AC129" s="167"/>
      <c r="AD129" s="167"/>
      <c r="AE129" s="167"/>
      <c r="AF129" s="167"/>
      <c r="AG129" s="167"/>
      <c r="AH129" s="167"/>
    </row>
    <row r="130" spans="16:34" ht="14.25">
      <c r="P130" s="167"/>
      <c r="Q130" s="167"/>
      <c r="R130" s="167"/>
      <c r="S130" s="167"/>
      <c r="T130" s="170"/>
      <c r="U130" s="171"/>
      <c r="V130" s="167"/>
      <c r="W130" s="167"/>
      <c r="X130" s="167"/>
      <c r="Y130" s="167"/>
      <c r="Z130" s="167"/>
      <c r="AA130" s="167"/>
      <c r="AB130" s="167"/>
      <c r="AC130" s="167"/>
      <c r="AD130" s="167"/>
      <c r="AE130" s="167"/>
      <c r="AF130" s="167"/>
      <c r="AG130" s="167"/>
      <c r="AH130" s="167"/>
    </row>
    <row r="131" spans="16:34" ht="14.25">
      <c r="P131" s="167"/>
      <c r="Q131" s="167"/>
      <c r="R131" s="167"/>
      <c r="S131" s="170"/>
      <c r="T131" s="167"/>
      <c r="U131" s="171"/>
      <c r="V131" s="167"/>
      <c r="W131" s="167"/>
      <c r="X131" s="167"/>
      <c r="Y131" s="167"/>
      <c r="Z131" s="167"/>
      <c r="AA131" s="167"/>
      <c r="AB131" s="167"/>
      <c r="AC131" s="167"/>
      <c r="AD131" s="167"/>
      <c r="AE131" s="167"/>
      <c r="AF131" s="167"/>
      <c r="AG131" s="167"/>
      <c r="AH131" s="167"/>
    </row>
    <row r="132" spans="16:34" ht="14.25">
      <c r="P132" s="167"/>
      <c r="Q132" s="167"/>
      <c r="R132" s="167"/>
      <c r="S132" s="170"/>
      <c r="T132" s="167"/>
      <c r="U132" s="171"/>
      <c r="V132" s="167"/>
      <c r="W132" s="167"/>
      <c r="X132" s="167"/>
      <c r="Y132" s="167"/>
      <c r="Z132" s="167"/>
      <c r="AA132" s="167"/>
      <c r="AB132" s="167"/>
      <c r="AC132" s="167"/>
      <c r="AD132" s="167"/>
      <c r="AE132" s="167"/>
      <c r="AF132" s="167"/>
      <c r="AG132" s="167"/>
      <c r="AH132" s="167"/>
    </row>
    <row r="133" spans="16:34" ht="14.25">
      <c r="P133" s="167"/>
      <c r="Q133" s="170"/>
      <c r="R133" s="167"/>
      <c r="S133" s="170"/>
      <c r="T133" s="167"/>
      <c r="U133" s="171"/>
      <c r="V133" s="167"/>
      <c r="W133" s="167"/>
      <c r="X133" s="167"/>
      <c r="Y133" s="167"/>
      <c r="Z133" s="167"/>
      <c r="AA133" s="167"/>
      <c r="AB133" s="167"/>
      <c r="AC133" s="167"/>
      <c r="AD133" s="167"/>
      <c r="AE133" s="167"/>
      <c r="AF133" s="167"/>
      <c r="AG133" s="167"/>
      <c r="AH133" s="167"/>
    </row>
    <row r="134" spans="16:34" ht="14.25">
      <c r="P134" s="167"/>
      <c r="Q134" s="170"/>
      <c r="R134" s="167"/>
      <c r="S134" s="170"/>
      <c r="T134" s="167"/>
      <c r="U134" s="171"/>
      <c r="V134" s="167"/>
      <c r="W134" s="167"/>
      <c r="X134" s="167"/>
      <c r="Y134" s="167"/>
      <c r="Z134" s="167"/>
      <c r="AA134" s="167"/>
      <c r="AB134" s="167"/>
      <c r="AC134" s="167"/>
      <c r="AD134" s="167"/>
      <c r="AE134" s="167"/>
      <c r="AF134" s="167"/>
      <c r="AG134" s="167"/>
      <c r="AH134" s="167"/>
    </row>
    <row r="135" spans="16:34" ht="14.25">
      <c r="P135" s="167"/>
      <c r="Q135" s="170"/>
      <c r="R135" s="167"/>
      <c r="S135" s="170"/>
      <c r="T135" s="167"/>
      <c r="U135" s="171"/>
      <c r="V135" s="167"/>
      <c r="W135" s="167"/>
      <c r="X135" s="167"/>
      <c r="Y135" s="167"/>
      <c r="Z135" s="167"/>
      <c r="AA135" s="167"/>
      <c r="AB135" s="167"/>
      <c r="AC135" s="167"/>
      <c r="AD135" s="167"/>
      <c r="AE135" s="167"/>
      <c r="AF135" s="167"/>
      <c r="AG135" s="167"/>
      <c r="AH135" s="167"/>
    </row>
    <row r="136" spans="16:34" ht="14.25">
      <c r="P136" s="167"/>
      <c r="Q136" s="170"/>
      <c r="R136" s="167"/>
      <c r="S136" s="170"/>
      <c r="T136" s="167"/>
      <c r="U136" s="171"/>
      <c r="V136" s="167"/>
      <c r="W136" s="167"/>
      <c r="X136" s="167"/>
      <c r="Y136" s="167"/>
      <c r="Z136" s="167"/>
      <c r="AA136" s="167"/>
      <c r="AB136" s="167"/>
      <c r="AC136" s="167"/>
      <c r="AD136" s="167"/>
      <c r="AE136" s="167"/>
      <c r="AF136" s="167"/>
      <c r="AG136" s="167"/>
      <c r="AH136" s="167"/>
    </row>
    <row r="137" spans="16:34" ht="14.25">
      <c r="P137" s="167"/>
      <c r="Q137" s="170"/>
      <c r="R137" s="167"/>
      <c r="S137" s="170"/>
      <c r="T137" s="167"/>
      <c r="U137" s="171"/>
      <c r="V137" s="167"/>
      <c r="W137" s="167"/>
      <c r="X137" s="167"/>
      <c r="Y137" s="167"/>
      <c r="Z137" s="167"/>
      <c r="AA137" s="167"/>
      <c r="AB137" s="167"/>
      <c r="AC137" s="167"/>
      <c r="AD137" s="167"/>
      <c r="AE137" s="167"/>
      <c r="AF137" s="167"/>
      <c r="AG137" s="167"/>
      <c r="AH137" s="167"/>
    </row>
    <row r="138" spans="16:34" ht="14.25">
      <c r="P138" s="167"/>
      <c r="Q138" s="167"/>
      <c r="R138" s="167"/>
      <c r="S138" s="170"/>
      <c r="T138" s="167"/>
      <c r="U138" s="171"/>
      <c r="V138" s="167"/>
      <c r="W138" s="167"/>
      <c r="X138" s="167"/>
      <c r="Y138" s="167"/>
      <c r="Z138" s="167"/>
      <c r="AA138" s="167"/>
      <c r="AB138" s="167"/>
      <c r="AC138" s="167"/>
      <c r="AD138" s="167"/>
      <c r="AE138" s="167"/>
      <c r="AF138" s="167"/>
      <c r="AG138" s="167"/>
      <c r="AH138" s="167"/>
    </row>
    <row r="139" spans="16:34" ht="14.25">
      <c r="P139" s="167"/>
      <c r="Q139" s="170"/>
      <c r="R139" s="167"/>
      <c r="S139" s="170"/>
      <c r="T139" s="167"/>
      <c r="U139" s="171"/>
      <c r="V139" s="167"/>
      <c r="W139" s="167"/>
      <c r="X139" s="167"/>
      <c r="Y139" s="167"/>
      <c r="Z139" s="167"/>
      <c r="AA139" s="167"/>
      <c r="AB139" s="167"/>
      <c r="AC139" s="167"/>
      <c r="AD139" s="167"/>
      <c r="AE139" s="167"/>
      <c r="AF139" s="167"/>
      <c r="AG139" s="167"/>
      <c r="AH139" s="167"/>
    </row>
    <row r="140" spans="16:34" ht="14.25">
      <c r="P140" s="167"/>
      <c r="Q140" s="167"/>
      <c r="R140" s="167"/>
      <c r="S140" s="167"/>
      <c r="T140" s="167"/>
      <c r="U140" s="167"/>
      <c r="V140" s="167"/>
      <c r="W140" s="167"/>
      <c r="X140" s="167"/>
      <c r="Y140" s="167"/>
      <c r="Z140" s="167"/>
      <c r="AA140" s="167"/>
      <c r="AB140" s="167"/>
      <c r="AC140" s="167"/>
      <c r="AD140" s="167"/>
      <c r="AE140" s="167"/>
      <c r="AF140" s="167"/>
      <c r="AG140" s="167"/>
      <c r="AH140" s="167"/>
    </row>
    <row r="141" spans="16:34" ht="14.25">
      <c r="P141" s="167"/>
      <c r="Q141" s="167"/>
      <c r="R141" s="167"/>
      <c r="S141" s="167"/>
      <c r="T141" s="167"/>
      <c r="U141" s="167"/>
      <c r="V141" s="167"/>
      <c r="W141" s="167"/>
      <c r="X141" s="167"/>
      <c r="Y141" s="167"/>
      <c r="Z141" s="167"/>
      <c r="AA141" s="167"/>
      <c r="AB141" s="167"/>
      <c r="AC141" s="167"/>
      <c r="AD141" s="167"/>
      <c r="AE141" s="167"/>
      <c r="AF141" s="167"/>
      <c r="AG141" s="167"/>
      <c r="AH141" s="167"/>
    </row>
    <row r="142" spans="16:34" ht="14.25">
      <c r="P142" s="167"/>
      <c r="Q142" s="167"/>
      <c r="R142" s="167"/>
      <c r="S142" s="167"/>
      <c r="T142" s="167"/>
      <c r="U142" s="167"/>
      <c r="V142" s="167"/>
      <c r="W142" s="167"/>
      <c r="X142" s="167"/>
      <c r="Y142" s="167"/>
      <c r="Z142" s="167"/>
      <c r="AA142" s="167"/>
      <c r="AB142" s="167"/>
      <c r="AC142" s="167"/>
      <c r="AD142" s="167"/>
      <c r="AE142" s="167"/>
      <c r="AF142" s="167"/>
      <c r="AG142" s="167"/>
      <c r="AH142" s="167"/>
    </row>
    <row r="143" spans="16:34" ht="14.25">
      <c r="P143" s="167"/>
      <c r="Q143" s="167"/>
      <c r="R143" s="167"/>
      <c r="S143" s="167"/>
      <c r="T143" s="167"/>
      <c r="U143" s="167"/>
      <c r="V143" s="167"/>
      <c r="W143" s="167"/>
      <c r="X143" s="167"/>
      <c r="Y143" s="167"/>
      <c r="Z143" s="167"/>
      <c r="AA143" s="167"/>
      <c r="AB143" s="167"/>
      <c r="AC143" s="167"/>
      <c r="AD143" s="167"/>
      <c r="AE143" s="167"/>
      <c r="AF143" s="167"/>
      <c r="AG143" s="167"/>
      <c r="AH143" s="167"/>
    </row>
    <row r="144" spans="16:34" ht="14.25">
      <c r="P144" s="167"/>
      <c r="Q144" s="167"/>
      <c r="R144" s="167"/>
      <c r="S144" s="167"/>
      <c r="T144" s="167"/>
      <c r="U144" s="167"/>
      <c r="V144" s="167"/>
      <c r="W144" s="167"/>
      <c r="X144" s="167"/>
      <c r="Y144" s="167"/>
      <c r="Z144" s="167"/>
      <c r="AA144" s="167"/>
      <c r="AB144" s="167"/>
      <c r="AC144" s="167"/>
      <c r="AD144" s="167"/>
      <c r="AE144" s="167"/>
      <c r="AF144" s="167"/>
      <c r="AG144" s="167"/>
      <c r="AH144" s="167"/>
    </row>
    <row r="145" spans="16:34" ht="14.25">
      <c r="P145" s="167"/>
      <c r="Q145" s="167"/>
      <c r="R145" s="167"/>
      <c r="S145" s="167"/>
      <c r="T145" s="167"/>
      <c r="U145" s="167"/>
      <c r="V145" s="167"/>
      <c r="W145" s="167"/>
      <c r="X145" s="167"/>
      <c r="Y145" s="167"/>
      <c r="Z145" s="167"/>
      <c r="AA145" s="167"/>
      <c r="AB145" s="167"/>
      <c r="AC145" s="167"/>
      <c r="AD145" s="167"/>
      <c r="AE145" s="167"/>
      <c r="AF145" s="167"/>
      <c r="AG145" s="167"/>
      <c r="AH145" s="167"/>
    </row>
    <row r="146" spans="16:34" ht="14.25">
      <c r="P146" s="167"/>
      <c r="Q146" s="167"/>
      <c r="R146" s="167"/>
      <c r="S146" s="167"/>
      <c r="T146" s="167"/>
      <c r="U146" s="167"/>
      <c r="V146" s="167"/>
      <c r="W146" s="167"/>
      <c r="X146" s="167"/>
      <c r="Y146" s="167"/>
      <c r="Z146" s="167"/>
      <c r="AA146" s="167"/>
      <c r="AB146" s="167"/>
      <c r="AC146" s="167"/>
      <c r="AD146" s="167"/>
      <c r="AE146" s="167"/>
      <c r="AF146" s="167"/>
      <c r="AG146" s="167"/>
      <c r="AH146" s="167"/>
    </row>
    <row r="147" spans="16:29" ht="14.25">
      <c r="P147" s="167"/>
      <c r="Q147" s="167"/>
      <c r="R147" s="167"/>
      <c r="S147" s="167"/>
      <c r="T147" s="167"/>
      <c r="U147" s="167"/>
      <c r="V147" s="167"/>
      <c r="W147" s="167"/>
      <c r="X147" s="167"/>
      <c r="Y147" s="167"/>
      <c r="Z147" s="167"/>
      <c r="AA147" s="167"/>
      <c r="AB147" s="167"/>
      <c r="AC147" s="167"/>
    </row>
    <row r="148" spans="16:29" ht="14.25">
      <c r="P148" s="167"/>
      <c r="Q148" s="167"/>
      <c r="R148" s="167"/>
      <c r="S148" s="167"/>
      <c r="T148" s="167"/>
      <c r="U148" s="167"/>
      <c r="V148" s="167"/>
      <c r="W148" s="167"/>
      <c r="X148" s="167"/>
      <c r="Y148" s="167"/>
      <c r="Z148" s="167"/>
      <c r="AA148" s="167"/>
      <c r="AB148" s="167"/>
      <c r="AC148" s="167"/>
    </row>
    <row r="149" spans="16:28" ht="14.25">
      <c r="P149" s="167"/>
      <c r="Q149" s="167"/>
      <c r="R149" s="167"/>
      <c r="S149" s="167"/>
      <c r="T149" s="167"/>
      <c r="U149" s="167"/>
      <c r="V149" s="167"/>
      <c r="W149" s="167"/>
      <c r="X149" s="167"/>
      <c r="Y149" s="167"/>
      <c r="Z149" s="167"/>
      <c r="AA149" s="167"/>
      <c r="AB149" s="16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R1">
      <selection activeCell="Y32" sqref="Y32"/>
    </sheetView>
  </sheetViews>
  <sheetFormatPr defaultColWidth="11.00390625" defaultRowHeight="14.25"/>
  <cols>
    <col min="1" max="7" width="11.00390625" style="30" customWidth="1"/>
    <col min="8" max="8" width="1.00390625" style="30" customWidth="1"/>
    <col min="9" max="17" width="11.00390625" style="30" customWidth="1"/>
    <col min="18" max="18" width="11.00390625" style="84" customWidth="1"/>
    <col min="19" max="19" width="6.875" style="84" bestFit="1" customWidth="1"/>
    <col min="20" max="31" width="11.00390625" style="84" customWidth="1"/>
    <col min="32" max="16384" width="11.00390625" style="30" customWidth="1"/>
  </cols>
  <sheetData>
    <row r="3" spans="18:33" ht="14.25">
      <c r="R3" s="250"/>
      <c r="S3" s="250"/>
      <c r="T3" s="250" t="s">
        <v>32</v>
      </c>
      <c r="U3" s="250"/>
      <c r="V3" s="250"/>
      <c r="W3" s="250"/>
      <c r="X3" s="250"/>
      <c r="Y3" s="250"/>
      <c r="Z3" s="250"/>
      <c r="AA3" s="250"/>
      <c r="AB3" s="250"/>
      <c r="AC3" s="250"/>
      <c r="AD3" s="250"/>
      <c r="AE3" s="250"/>
      <c r="AF3" s="250"/>
      <c r="AG3" s="250"/>
    </row>
    <row r="4" spans="18:33" ht="14.25">
      <c r="R4" s="250"/>
      <c r="S4" s="250"/>
      <c r="T4" s="250" t="s">
        <v>19</v>
      </c>
      <c r="U4" s="250" t="s">
        <v>20</v>
      </c>
      <c r="V4" s="250" t="s">
        <v>21</v>
      </c>
      <c r="W4" s="250" t="s">
        <v>22</v>
      </c>
      <c r="X4" s="250" t="s">
        <v>23</v>
      </c>
      <c r="Y4" s="250" t="s">
        <v>24</v>
      </c>
      <c r="Z4" s="250" t="s">
        <v>25</v>
      </c>
      <c r="AA4" s="250" t="s">
        <v>26</v>
      </c>
      <c r="AB4" s="250" t="s">
        <v>27</v>
      </c>
      <c r="AC4" s="250" t="s">
        <v>28</v>
      </c>
      <c r="AD4" s="250" t="s">
        <v>29</v>
      </c>
      <c r="AE4" s="250" t="s">
        <v>30</v>
      </c>
      <c r="AF4" s="250"/>
      <c r="AG4" s="250"/>
    </row>
    <row r="5" spans="18:33" ht="14.25">
      <c r="R5" s="250" t="s">
        <v>35</v>
      </c>
      <c r="S5" s="250">
        <v>2009</v>
      </c>
      <c r="T5" s="255">
        <v>119.641</v>
      </c>
      <c r="U5" s="255">
        <v>66.469</v>
      </c>
      <c r="V5" s="255">
        <v>63.303</v>
      </c>
      <c r="W5" s="255">
        <v>115.938</v>
      </c>
      <c r="X5" s="255">
        <v>98.44</v>
      </c>
      <c r="Y5" s="255">
        <v>141.626</v>
      </c>
      <c r="Z5" s="255">
        <v>302.178</v>
      </c>
      <c r="AA5" s="255">
        <v>166.845</v>
      </c>
      <c r="AB5" s="255">
        <v>232.666</v>
      </c>
      <c r="AC5" s="255">
        <v>519.55</v>
      </c>
      <c r="AD5" s="255">
        <v>393.684</v>
      </c>
      <c r="AE5" s="255">
        <v>217.822</v>
      </c>
      <c r="AF5" s="250"/>
      <c r="AG5" s="250"/>
    </row>
    <row r="6" spans="18:33" ht="14.25">
      <c r="R6" s="250" t="s">
        <v>35</v>
      </c>
      <c r="S6" s="250">
        <v>2010</v>
      </c>
      <c r="T6" s="255">
        <v>118.427</v>
      </c>
      <c r="U6" s="255">
        <v>129.697</v>
      </c>
      <c r="V6" s="255">
        <v>111.349</v>
      </c>
      <c r="W6" s="255">
        <v>160.809</v>
      </c>
      <c r="X6" s="255">
        <v>152.94</v>
      </c>
      <c r="Y6" s="255">
        <v>157.863</v>
      </c>
      <c r="Z6" s="255">
        <v>320.094</v>
      </c>
      <c r="AA6" s="255">
        <v>405.733</v>
      </c>
      <c r="AB6" s="255">
        <v>417.128</v>
      </c>
      <c r="AC6" s="255">
        <v>412.996</v>
      </c>
      <c r="AD6" s="255">
        <v>590.398</v>
      </c>
      <c r="AE6" s="255">
        <v>329.098</v>
      </c>
      <c r="AF6" s="250"/>
      <c r="AG6" s="250"/>
    </row>
    <row r="7" spans="18:33" ht="14.25">
      <c r="R7" s="250" t="s">
        <v>35</v>
      </c>
      <c r="S7" s="250">
        <v>2011</v>
      </c>
      <c r="T7" s="255">
        <v>295.318</v>
      </c>
      <c r="U7" s="255">
        <v>231.181</v>
      </c>
      <c r="V7" s="255">
        <v>207.209</v>
      </c>
      <c r="W7" s="255">
        <v>158.986</v>
      </c>
      <c r="X7" s="255">
        <v>263.83</v>
      </c>
      <c r="Y7" s="255">
        <v>285.876</v>
      </c>
      <c r="Z7" s="255">
        <v>180.834</v>
      </c>
      <c r="AA7" s="255">
        <v>339.669</v>
      </c>
      <c r="AB7" s="255">
        <v>538.852</v>
      </c>
      <c r="AC7" s="255">
        <v>446.534</v>
      </c>
      <c r="AD7" s="255">
        <v>602.988</v>
      </c>
      <c r="AE7" s="255">
        <v>245.66729999999998</v>
      </c>
      <c r="AF7" s="255">
        <f>SUM(T7:AE7)</f>
        <v>3796.9443</v>
      </c>
      <c r="AG7" s="250"/>
    </row>
    <row r="8" spans="18:33" ht="14.25">
      <c r="R8" s="250" t="s">
        <v>35</v>
      </c>
      <c r="S8" s="250">
        <v>2012</v>
      </c>
      <c r="T8" s="3">
        <v>224.283</v>
      </c>
      <c r="U8" s="255">
        <v>166.036</v>
      </c>
      <c r="V8" s="255">
        <v>191.967</v>
      </c>
      <c r="W8" s="2">
        <v>230.377</v>
      </c>
      <c r="X8" s="255">
        <v>262.098</v>
      </c>
      <c r="Y8" s="2">
        <v>190.628</v>
      </c>
      <c r="Z8" s="2">
        <v>254.364</v>
      </c>
      <c r="AA8" s="255">
        <v>446.515</v>
      </c>
      <c r="AB8" s="2">
        <v>512.377</v>
      </c>
      <c r="AC8" s="2">
        <v>653.755</v>
      </c>
      <c r="AD8" s="255">
        <v>574.465</v>
      </c>
      <c r="AE8" s="255"/>
      <c r="AF8" s="255"/>
      <c r="AG8" s="250"/>
    </row>
    <row r="9" spans="18:33" ht="14.25">
      <c r="R9" s="250" t="s">
        <v>36</v>
      </c>
      <c r="S9" s="250">
        <v>2009</v>
      </c>
      <c r="T9" s="255">
        <v>531.937</v>
      </c>
      <c r="U9" s="255">
        <v>272.519</v>
      </c>
      <c r="V9" s="255">
        <v>263.042</v>
      </c>
      <c r="W9" s="255">
        <v>500.484</v>
      </c>
      <c r="X9" s="255">
        <v>424.65</v>
      </c>
      <c r="Y9" s="255">
        <v>547.658</v>
      </c>
      <c r="Z9" s="255">
        <v>1090.292</v>
      </c>
      <c r="AA9" s="255">
        <v>654.851</v>
      </c>
      <c r="AB9" s="255">
        <v>815.731</v>
      </c>
      <c r="AC9" s="255">
        <v>1951.109</v>
      </c>
      <c r="AD9" s="255">
        <v>1553.84</v>
      </c>
      <c r="AE9" s="255">
        <v>960.192</v>
      </c>
      <c r="AF9" s="250"/>
      <c r="AG9" s="250"/>
    </row>
    <row r="10" spans="18:34" ht="14.25">
      <c r="R10" s="250" t="s">
        <v>36</v>
      </c>
      <c r="S10" s="250">
        <v>2010</v>
      </c>
      <c r="T10" s="255">
        <v>505.576</v>
      </c>
      <c r="U10" s="255">
        <v>555.501</v>
      </c>
      <c r="V10" s="255">
        <v>448.208</v>
      </c>
      <c r="W10" s="255">
        <v>634.394</v>
      </c>
      <c r="X10" s="255">
        <v>585.862</v>
      </c>
      <c r="Y10" s="255">
        <v>606.859</v>
      </c>
      <c r="Z10" s="255">
        <v>1148.695</v>
      </c>
      <c r="AA10" s="255">
        <v>1624.791</v>
      </c>
      <c r="AB10" s="255">
        <v>1791.889</v>
      </c>
      <c r="AC10" s="255">
        <v>1650.838</v>
      </c>
      <c r="AD10" s="255">
        <v>2105.113</v>
      </c>
      <c r="AE10" s="255">
        <v>1213.354</v>
      </c>
      <c r="AF10" s="250"/>
      <c r="AG10" s="250"/>
      <c r="AH10" s="2"/>
    </row>
    <row r="11" spans="18:34" ht="14.25">
      <c r="R11" s="250" t="s">
        <v>36</v>
      </c>
      <c r="S11" s="250">
        <v>2011</v>
      </c>
      <c r="T11" s="255">
        <v>976.504</v>
      </c>
      <c r="U11" s="255">
        <v>961.957</v>
      </c>
      <c r="V11" s="255">
        <v>778.01</v>
      </c>
      <c r="W11" s="255">
        <v>662.081</v>
      </c>
      <c r="X11" s="255">
        <v>1063.725</v>
      </c>
      <c r="Y11" s="255">
        <v>1126.84</v>
      </c>
      <c r="Z11" s="255">
        <v>747.43</v>
      </c>
      <c r="AA11" s="255">
        <v>1220.202</v>
      </c>
      <c r="AB11" s="255">
        <v>2111.174</v>
      </c>
      <c r="AC11" s="255">
        <v>1703.088</v>
      </c>
      <c r="AD11" s="255">
        <v>2338.3</v>
      </c>
      <c r="AE11" s="255">
        <v>963.8</v>
      </c>
      <c r="AF11" s="255">
        <f>SUM(T11:AE11)</f>
        <v>14653.111</v>
      </c>
      <c r="AG11" s="250"/>
      <c r="AH11" s="2"/>
    </row>
    <row r="12" spans="18:34" ht="14.25">
      <c r="R12" s="250" t="s">
        <v>36</v>
      </c>
      <c r="S12" s="250">
        <v>2012</v>
      </c>
      <c r="T12" s="3">
        <v>886.848</v>
      </c>
      <c r="U12" s="255">
        <v>658.566</v>
      </c>
      <c r="V12" s="255">
        <v>928.392</v>
      </c>
      <c r="W12" s="2">
        <v>901.949</v>
      </c>
      <c r="X12" s="255">
        <v>1093.278</v>
      </c>
      <c r="Y12" s="2">
        <v>833.709</v>
      </c>
      <c r="Z12" s="2">
        <v>997.716</v>
      </c>
      <c r="AA12" s="255">
        <v>1728.277</v>
      </c>
      <c r="AB12" s="3">
        <v>2029.02</v>
      </c>
      <c r="AC12" s="3">
        <v>2547.774</v>
      </c>
      <c r="AD12" s="255">
        <v>2162.961</v>
      </c>
      <c r="AE12" s="255"/>
      <c r="AF12" s="255"/>
      <c r="AG12" s="250"/>
      <c r="AH12" s="4"/>
    </row>
    <row r="13" spans="18:34" ht="14.25">
      <c r="R13" s="250"/>
      <c r="S13" s="250"/>
      <c r="T13" s="250"/>
      <c r="U13" s="250"/>
      <c r="V13" s="250"/>
      <c r="W13" s="250"/>
      <c r="X13" s="251"/>
      <c r="Y13" s="250"/>
      <c r="Z13" s="250"/>
      <c r="AA13" s="250"/>
      <c r="AB13" s="250"/>
      <c r="AC13" s="250"/>
      <c r="AD13" s="250"/>
      <c r="AE13" s="250"/>
      <c r="AF13" s="250"/>
      <c r="AG13" s="250"/>
      <c r="AH13" s="1"/>
    </row>
    <row r="14" spans="18:33" ht="14.25">
      <c r="R14" s="250"/>
      <c r="S14" s="250"/>
      <c r="T14" s="250" t="s">
        <v>33</v>
      </c>
      <c r="U14" s="250"/>
      <c r="V14" s="250"/>
      <c r="W14" s="250"/>
      <c r="X14" s="251"/>
      <c r="Y14" s="250"/>
      <c r="Z14" s="250"/>
      <c r="AA14" s="250"/>
      <c r="AB14" s="250"/>
      <c r="AC14" s="250"/>
      <c r="AD14" s="250"/>
      <c r="AE14" s="250"/>
      <c r="AF14" s="250"/>
      <c r="AG14" s="250"/>
    </row>
    <row r="15" spans="18:33" ht="14.25">
      <c r="R15" s="250"/>
      <c r="S15" s="250"/>
      <c r="T15" s="250" t="s">
        <v>32</v>
      </c>
      <c r="U15" s="250"/>
      <c r="V15" s="250"/>
      <c r="W15" s="250"/>
      <c r="X15" s="250"/>
      <c r="Y15" s="250"/>
      <c r="Z15" s="250"/>
      <c r="AA15" s="250"/>
      <c r="AB15" s="250"/>
      <c r="AC15" s="250"/>
      <c r="AD15" s="250"/>
      <c r="AE15" s="250"/>
      <c r="AF15" s="250"/>
      <c r="AG15" s="250"/>
    </row>
    <row r="16" spans="17:33" ht="14.25">
      <c r="Q16" s="2"/>
      <c r="R16" s="250"/>
      <c r="S16" s="250"/>
      <c r="T16" s="250" t="s">
        <v>19</v>
      </c>
      <c r="U16" s="250" t="s">
        <v>20</v>
      </c>
      <c r="V16" s="250" t="s">
        <v>21</v>
      </c>
      <c r="W16" s="250" t="s">
        <v>22</v>
      </c>
      <c r="X16" s="250" t="s">
        <v>23</v>
      </c>
      <c r="Y16" s="250" t="s">
        <v>24</v>
      </c>
      <c r="Z16" s="250" t="s">
        <v>25</v>
      </c>
      <c r="AA16" s="250" t="s">
        <v>26</v>
      </c>
      <c r="AB16" s="250" t="s">
        <v>27</v>
      </c>
      <c r="AC16" s="250" t="s">
        <v>28</v>
      </c>
      <c r="AD16" s="250" t="s">
        <v>29</v>
      </c>
      <c r="AE16" s="250" t="s">
        <v>30</v>
      </c>
      <c r="AF16" s="250"/>
      <c r="AG16" s="250"/>
    </row>
    <row r="17" spans="17:33" s="84" customFormat="1" ht="14.25">
      <c r="Q17" s="2"/>
      <c r="R17" s="250"/>
      <c r="S17" s="250">
        <v>2009</v>
      </c>
      <c r="T17" s="252">
        <v>4.446109611253667</v>
      </c>
      <c r="U17" s="252">
        <v>4.099941326031685</v>
      </c>
      <c r="V17" s="252">
        <v>4.155284899609813</v>
      </c>
      <c r="W17" s="252">
        <v>4.31682450965171</v>
      </c>
      <c r="X17" s="252">
        <v>4.313795205201138</v>
      </c>
      <c r="Y17" s="252">
        <v>3.866931213195317</v>
      </c>
      <c r="Z17" s="252">
        <v>3.608111775178868</v>
      </c>
      <c r="AA17" s="252">
        <v>3.9249063502052803</v>
      </c>
      <c r="AB17" s="252">
        <v>3.5060172092183643</v>
      </c>
      <c r="AC17" s="252">
        <v>3.7553825425849294</v>
      </c>
      <c r="AD17" s="252">
        <v>3.946921896749677</v>
      </c>
      <c r="AE17" s="252">
        <v>4.408149773668408</v>
      </c>
      <c r="AF17" s="250"/>
      <c r="AG17" s="251"/>
    </row>
    <row r="18" spans="17:33" ht="14.25">
      <c r="Q18" s="4"/>
      <c r="R18" s="250"/>
      <c r="S18" s="250">
        <v>2010</v>
      </c>
      <c r="T18" s="252">
        <v>4.269094041054827</v>
      </c>
      <c r="U18" s="252">
        <v>4.283067457227229</v>
      </c>
      <c r="V18" s="252">
        <v>4.025253931333016</v>
      </c>
      <c r="W18" s="252">
        <v>3.9450155153007604</v>
      </c>
      <c r="X18" s="252">
        <v>3.830665620504773</v>
      </c>
      <c r="Y18" s="252">
        <v>3.844213020150384</v>
      </c>
      <c r="Z18" s="252">
        <v>3.5886177185451773</v>
      </c>
      <c r="AA18" s="252">
        <v>4.004581830908504</v>
      </c>
      <c r="AB18" s="252">
        <v>4.295777315356437</v>
      </c>
      <c r="AC18" s="252">
        <v>3.9972251547230484</v>
      </c>
      <c r="AD18" s="252">
        <v>3.5655828779907788</v>
      </c>
      <c r="AE18" s="252">
        <v>3.686907851156798</v>
      </c>
      <c r="AF18" s="250"/>
      <c r="AG18" s="250"/>
    </row>
    <row r="19" spans="17:33" ht="14.25">
      <c r="Q19" s="1"/>
      <c r="R19" s="250"/>
      <c r="S19" s="250">
        <v>2011</v>
      </c>
      <c r="T19" s="252">
        <v>3.3066186280551815</v>
      </c>
      <c r="U19" s="252">
        <v>4.161055623083212</v>
      </c>
      <c r="V19" s="252">
        <v>3.754711426627222</v>
      </c>
      <c r="W19" s="252">
        <v>4.16439812310518</v>
      </c>
      <c r="X19" s="252">
        <v>4.031857635598681</v>
      </c>
      <c r="Y19" s="252">
        <v>3.9417089927101263</v>
      </c>
      <c r="Z19" s="252">
        <v>4.133238218476613</v>
      </c>
      <c r="AA19" s="252">
        <v>3.5923266474126283</v>
      </c>
      <c r="AB19" s="252">
        <v>3.9179106693489123</v>
      </c>
      <c r="AC19" s="252">
        <v>3.8140164018865303</v>
      </c>
      <c r="AD19" s="252">
        <v>3.8778549490205445</v>
      </c>
      <c r="AE19" s="252">
        <v>3.9231920568997176</v>
      </c>
      <c r="AF19" s="251"/>
      <c r="AG19" s="250"/>
    </row>
    <row r="20" spans="18:33" ht="14.25">
      <c r="R20" s="250"/>
      <c r="S20" s="250">
        <v>2012</v>
      </c>
      <c r="T20" s="4">
        <v>3.954147215794331</v>
      </c>
      <c r="U20" s="252">
        <v>3.966404876050977</v>
      </c>
      <c r="V20" s="252">
        <v>4.836206222944568</v>
      </c>
      <c r="W20" s="4">
        <v>3.9151000316871905</v>
      </c>
      <c r="X20" s="252">
        <v>4.171256552892429</v>
      </c>
      <c r="Y20" s="4">
        <v>4.373486581194788</v>
      </c>
      <c r="Z20" s="4">
        <v>3.9223946784922394</v>
      </c>
      <c r="AA20" s="252">
        <v>3.8705911335565437</v>
      </c>
      <c r="AB20" s="4">
        <v>3.960013817950455</v>
      </c>
      <c r="AC20" s="4">
        <v>3.897138836414253</v>
      </c>
      <c r="AD20" s="252">
        <v>3.7651745537151955</v>
      </c>
      <c r="AE20" s="252"/>
      <c r="AF20" s="251"/>
      <c r="AG20" s="250"/>
    </row>
    <row r="21" spans="18:33" ht="14.25">
      <c r="R21" s="250"/>
      <c r="S21" s="250"/>
      <c r="T21" s="252"/>
      <c r="U21" s="252"/>
      <c r="V21" s="252"/>
      <c r="W21" s="252"/>
      <c r="X21" s="252"/>
      <c r="Y21" s="252"/>
      <c r="Z21" s="252"/>
      <c r="AA21" s="252"/>
      <c r="AB21" s="252"/>
      <c r="AC21" s="252"/>
      <c r="AD21" s="252"/>
      <c r="AE21" s="252"/>
      <c r="AG21" s="250"/>
    </row>
    <row r="22" spans="18:33" ht="14.25">
      <c r="R22" s="250"/>
      <c r="S22" s="250"/>
      <c r="T22" s="250" t="s">
        <v>34</v>
      </c>
      <c r="U22" s="252"/>
      <c r="V22" s="252"/>
      <c r="W22" s="252"/>
      <c r="X22" s="252"/>
      <c r="Y22" s="252"/>
      <c r="Z22" s="252"/>
      <c r="AA22" s="252"/>
      <c r="AB22" s="252"/>
      <c r="AC22" s="252"/>
      <c r="AD22" s="252"/>
      <c r="AE22" s="252"/>
      <c r="AG22" s="250"/>
    </row>
    <row r="23" spans="18:33" ht="14.25">
      <c r="R23" s="250"/>
      <c r="S23" s="250"/>
      <c r="T23" s="250" t="s">
        <v>32</v>
      </c>
      <c r="U23" s="250"/>
      <c r="V23" s="250"/>
      <c r="W23" s="250"/>
      <c r="X23" s="250"/>
      <c r="Y23" s="250"/>
      <c r="Z23" s="250"/>
      <c r="AA23" s="250"/>
      <c r="AB23" s="250"/>
      <c r="AC23" s="250"/>
      <c r="AD23" s="250"/>
      <c r="AE23" s="250"/>
      <c r="AF23" s="250"/>
      <c r="AG23" s="250"/>
    </row>
    <row r="24" spans="18:33" ht="14.25">
      <c r="R24" s="250"/>
      <c r="S24" s="250"/>
      <c r="T24" s="250" t="s">
        <v>19</v>
      </c>
      <c r="U24" s="250" t="s">
        <v>20</v>
      </c>
      <c r="V24" s="250" t="s">
        <v>21</v>
      </c>
      <c r="W24" s="250" t="s">
        <v>22</v>
      </c>
      <c r="X24" s="250" t="s">
        <v>23</v>
      </c>
      <c r="Y24" s="250" t="s">
        <v>24</v>
      </c>
      <c r="Z24" s="250" t="s">
        <v>25</v>
      </c>
      <c r="AA24" s="250" t="s">
        <v>26</v>
      </c>
      <c r="AB24" s="250" t="s">
        <v>27</v>
      </c>
      <c r="AC24" s="250" t="s">
        <v>28</v>
      </c>
      <c r="AD24" s="250" t="s">
        <v>29</v>
      </c>
      <c r="AE24" s="250" t="s">
        <v>30</v>
      </c>
      <c r="AF24" s="250"/>
      <c r="AG24" s="250"/>
    </row>
    <row r="25" spans="18:33" ht="14.25">
      <c r="R25" s="250"/>
      <c r="S25" s="250">
        <v>2009</v>
      </c>
      <c r="T25" s="253">
        <v>2769.970748907147</v>
      </c>
      <c r="U25" s="253">
        <v>2484.564443575201</v>
      </c>
      <c r="V25" s="253">
        <v>2463.7930755256466</v>
      </c>
      <c r="W25" s="253">
        <v>2517.4857175386837</v>
      </c>
      <c r="X25" s="253">
        <v>2440.400223486388</v>
      </c>
      <c r="Y25" s="253">
        <v>2138.7223153940663</v>
      </c>
      <c r="Z25" s="253">
        <v>1949.8957655421636</v>
      </c>
      <c r="AA25" s="253">
        <v>2146.4527848002635</v>
      </c>
      <c r="AB25" s="253">
        <v>1925.0488690655275</v>
      </c>
      <c r="AC25" s="253">
        <v>2049.800453219132</v>
      </c>
      <c r="AD25" s="253">
        <v>2004.1680007315508</v>
      </c>
      <c r="AE25" s="253">
        <v>2210.4667040060235</v>
      </c>
      <c r="AF25" s="250"/>
      <c r="AG25" s="250"/>
    </row>
    <row r="26" spans="18:33" ht="14.25">
      <c r="R26" s="250"/>
      <c r="S26" s="250">
        <v>2010</v>
      </c>
      <c r="T26" s="253">
        <v>2137.36462259451</v>
      </c>
      <c r="U26" s="253">
        <v>2280.990405020933</v>
      </c>
      <c r="V26" s="253">
        <v>2105.8518467161807</v>
      </c>
      <c r="W26" s="253">
        <v>2053.853977575882</v>
      </c>
      <c r="X26" s="253">
        <v>2042.5492155093502</v>
      </c>
      <c r="Y26" s="253">
        <v>2063.0738015241063</v>
      </c>
      <c r="Z26" s="253">
        <v>1908.1398133048417</v>
      </c>
      <c r="AA26" s="253">
        <v>2039.613618118319</v>
      </c>
      <c r="AB26" s="253">
        <v>2121.813289374005</v>
      </c>
      <c r="AC26" s="253">
        <v>1934.8168638921445</v>
      </c>
      <c r="AD26" s="253">
        <v>1719.7519337125125</v>
      </c>
      <c r="AE26" s="253">
        <v>1750.4701095722246</v>
      </c>
      <c r="AF26" s="250"/>
      <c r="AG26" s="250"/>
    </row>
    <row r="27" spans="18:33" ht="14.25">
      <c r="R27" s="250"/>
      <c r="S27" s="250">
        <v>2011</v>
      </c>
      <c r="T27" s="253">
        <v>1618.391421315328</v>
      </c>
      <c r="U27" s="253">
        <v>1979.372549344453</v>
      </c>
      <c r="V27" s="253">
        <v>1800.947335781747</v>
      </c>
      <c r="W27" s="253">
        <v>1962.7641233819331</v>
      </c>
      <c r="X27" s="253">
        <v>1885.8207718985711</v>
      </c>
      <c r="Y27" s="253">
        <v>1850.2776182680605</v>
      </c>
      <c r="Z27" s="253">
        <v>1913.4413008615634</v>
      </c>
      <c r="AA27" s="253">
        <v>1676.862155745741</v>
      </c>
      <c r="AB27" s="253">
        <v>1895.0542116573754</v>
      </c>
      <c r="AC27" s="253">
        <v>1951.784753501413</v>
      </c>
      <c r="AD27" s="253">
        <v>1971.6565702800056</v>
      </c>
      <c r="AE27" s="253">
        <v>2028.957236066827</v>
      </c>
      <c r="AF27" s="250"/>
      <c r="AG27" s="250"/>
    </row>
    <row r="28" spans="18:33" ht="14.25">
      <c r="R28" s="250"/>
      <c r="S28" s="250">
        <v>2012</v>
      </c>
      <c r="T28" s="253">
        <v>1982.37216516633</v>
      </c>
      <c r="U28" s="253">
        <v>1909.784283769785</v>
      </c>
      <c r="V28" s="253">
        <v>2347.4945006172934</v>
      </c>
      <c r="W28" s="253">
        <v>1902.7386153999746</v>
      </c>
      <c r="X28" s="253">
        <v>2073.4899198772973</v>
      </c>
      <c r="Y28" s="1">
        <v>2211.3660200495206</v>
      </c>
      <c r="Z28" s="1">
        <v>1929.5436141906873</v>
      </c>
      <c r="AA28" s="253">
        <v>1861.715629329362</v>
      </c>
      <c r="AB28" s="1">
        <v>1880.8877631119276</v>
      </c>
      <c r="AC28" s="1">
        <v>1852.5439172778792</v>
      </c>
      <c r="AD28" s="253">
        <v>1809.4299352789114</v>
      </c>
      <c r="AE28" s="252"/>
      <c r="AF28" s="250"/>
      <c r="AG28" s="250"/>
    </row>
    <row r="29" spans="18:33" ht="14.25">
      <c r="R29" s="250"/>
      <c r="S29" s="250"/>
      <c r="T29" s="250"/>
      <c r="U29" s="250"/>
      <c r="V29" s="250"/>
      <c r="W29" s="250"/>
      <c r="X29" s="252"/>
      <c r="Y29" s="251"/>
      <c r="Z29" s="250"/>
      <c r="AA29" s="250"/>
      <c r="AB29" s="250"/>
      <c r="AC29" s="250"/>
      <c r="AD29" s="250"/>
      <c r="AE29" s="250"/>
      <c r="AF29" s="250"/>
      <c r="AG29" s="250"/>
    </row>
    <row r="30" spans="18:33" ht="14.25">
      <c r="R30" s="250"/>
      <c r="S30" s="250"/>
      <c r="T30" s="250"/>
      <c r="U30" s="250"/>
      <c r="V30" s="250"/>
      <c r="W30" s="250"/>
      <c r="X30" s="253"/>
      <c r="Y30" s="251"/>
      <c r="Z30" s="250"/>
      <c r="AA30" s="250"/>
      <c r="AB30" s="250"/>
      <c r="AC30" s="252"/>
      <c r="AD30" s="250"/>
      <c r="AE30" s="250"/>
      <c r="AF30" s="250"/>
      <c r="AG30" s="250"/>
    </row>
    <row r="31" spans="18:33" ht="14.25">
      <c r="R31" s="250"/>
      <c r="S31" s="250"/>
      <c r="T31" s="250"/>
      <c r="U31" s="250"/>
      <c r="V31" s="250"/>
      <c r="W31" s="250"/>
      <c r="X31" s="250"/>
      <c r="Y31" s="252"/>
      <c r="Z31" s="250"/>
      <c r="AA31" s="250"/>
      <c r="AB31" s="250"/>
      <c r="AC31" s="253"/>
      <c r="AD31" s="250"/>
      <c r="AE31" s="250"/>
      <c r="AF31" s="250"/>
      <c r="AG31" s="250"/>
    </row>
    <row r="32" spans="18:32" ht="14.25">
      <c r="R32" s="250"/>
      <c r="S32" s="250"/>
      <c r="T32" s="250"/>
      <c r="U32" s="250"/>
      <c r="V32" s="250"/>
      <c r="W32" s="250"/>
      <c r="X32" s="250"/>
      <c r="Y32" s="254"/>
      <c r="Z32" s="250"/>
      <c r="AA32" s="250"/>
      <c r="AB32" s="250"/>
      <c r="AC32" s="250"/>
      <c r="AD32" s="250"/>
      <c r="AE32" s="250"/>
      <c r="AF32" s="250"/>
    </row>
    <row r="33" spans="18:32" ht="14.25">
      <c r="R33" s="250"/>
      <c r="S33" s="250"/>
      <c r="T33" s="250"/>
      <c r="U33" s="250"/>
      <c r="V33" s="250"/>
      <c r="W33" s="250"/>
      <c r="X33" s="250"/>
      <c r="Y33" s="250"/>
      <c r="Z33" s="250"/>
      <c r="AA33" s="250"/>
      <c r="AB33" s="250"/>
      <c r="AC33" s="250"/>
      <c r="AD33" s="250"/>
      <c r="AE33" s="250"/>
      <c r="AF33" s="250"/>
    </row>
    <row r="34" spans="19:33" s="84" customFormat="1" ht="14.25">
      <c r="S34" s="256"/>
      <c r="T34" s="257"/>
      <c r="U34" s="257"/>
      <c r="V34" s="257"/>
      <c r="W34" s="256"/>
      <c r="X34" s="256"/>
      <c r="Y34" s="256"/>
      <c r="Z34" s="256"/>
      <c r="AA34" s="256"/>
      <c r="AB34" s="256"/>
      <c r="AC34" s="256"/>
      <c r="AD34" s="256"/>
      <c r="AE34" s="256"/>
      <c r="AF34" s="256"/>
      <c r="AG34" s="2"/>
    </row>
    <row r="35" spans="19:32" ht="14.25">
      <c r="S35" s="167"/>
      <c r="T35" s="167"/>
      <c r="U35" s="167"/>
      <c r="V35" s="167"/>
      <c r="W35" s="167"/>
      <c r="X35" s="167"/>
      <c r="Y35" s="167"/>
      <c r="Z35" s="167"/>
      <c r="AA35" s="167"/>
      <c r="AB35" s="167"/>
      <c r="AC35" s="167"/>
      <c r="AD35" s="167"/>
      <c r="AE35" s="167"/>
      <c r="AF35" s="167"/>
    </row>
    <row r="36" spans="19:32" ht="14.25">
      <c r="S36" s="167"/>
      <c r="T36" s="169"/>
      <c r="U36" s="169"/>
      <c r="V36" s="169"/>
      <c r="W36" s="169"/>
      <c r="X36" s="169"/>
      <c r="Y36" s="167"/>
      <c r="Z36" s="167"/>
      <c r="AA36" s="167"/>
      <c r="AB36" s="167"/>
      <c r="AC36" s="167"/>
      <c r="AD36" s="167"/>
      <c r="AE36" s="167"/>
      <c r="AF36" s="167"/>
    </row>
    <row r="37" spans="19:32" ht="14.25">
      <c r="S37" s="167"/>
      <c r="T37" s="169"/>
      <c r="U37" s="169"/>
      <c r="V37" s="169"/>
      <c r="W37" s="169"/>
      <c r="X37" s="169"/>
      <c r="Y37" s="167"/>
      <c r="Z37" s="167"/>
      <c r="AA37" s="167"/>
      <c r="AB37" s="167"/>
      <c r="AC37" s="167"/>
      <c r="AD37" s="167"/>
      <c r="AE37" s="167"/>
      <c r="AF37" s="168"/>
    </row>
    <row r="38" spans="19:32" ht="14.25">
      <c r="S38" s="167"/>
      <c r="T38" s="169"/>
      <c r="U38" s="169"/>
      <c r="V38" s="169"/>
      <c r="W38" s="169"/>
      <c r="X38" s="169"/>
      <c r="Y38" s="167"/>
      <c r="Z38" s="167"/>
      <c r="AA38" s="167"/>
      <c r="AB38" s="167"/>
      <c r="AC38" s="167"/>
      <c r="AD38" s="167"/>
      <c r="AE38" s="167"/>
      <c r="AF38" s="167"/>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84"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2012-11-26T13:49:12Z</cp:lastPrinted>
  <dcterms:created xsi:type="dcterms:W3CDTF">2011-03-09T18:53:11Z</dcterms:created>
  <dcterms:modified xsi:type="dcterms:W3CDTF">2019-01-10T15:22:48Z</dcterms:modified>
  <cp:category/>
  <cp:version/>
  <cp:contentType/>
  <cp:contentStatus/>
</cp:coreProperties>
</file>