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8640" windowHeight="9435" tabRatio="753" activeTab="0"/>
  </bookViews>
  <sheets>
    <sheet name="Portada" sheetId="1" r:id="rId1"/>
    <sheet name="Indice" sheetId="2" r:id="rId2"/>
    <sheet name="Introducción" sheetId="3" r:id="rId3"/>
    <sheet name="C1" sheetId="4" r:id="rId4"/>
    <sheet name="C2" sheetId="5" r:id="rId5"/>
    <sheet name="C3" sheetId="6" r:id="rId6"/>
    <sheet name="C4" sheetId="7" r:id="rId7"/>
    <sheet name="G1" sheetId="8" r:id="rId8"/>
    <sheet name="G2" sheetId="9" r:id="rId9"/>
    <sheet name="G3" sheetId="10" r:id="rId10"/>
    <sheet name="G4" sheetId="11" r:id="rId11"/>
    <sheet name="C5" sheetId="12" r:id="rId12"/>
    <sheet name="C6" sheetId="13" r:id="rId13"/>
    <sheet name="C7" sheetId="14" r:id="rId14"/>
    <sheet name="C8" sheetId="15" r:id="rId15"/>
    <sheet name="C9" sheetId="16" r:id="rId16"/>
  </sheets>
  <definedNames>
    <definedName name="_xlnm.Print_Area" localSheetId="3">'C1'!$A$1:$J$51</definedName>
    <definedName name="_xlnm.Print_Area" localSheetId="4">'C2'!$A$1:$J$45</definedName>
    <definedName name="_xlnm.Print_Area" localSheetId="5">'C3'!$A$1:$G$32</definedName>
    <definedName name="_xlnm.Print_Area" localSheetId="6">'C4'!$A$1:$F$29</definedName>
    <definedName name="_xlnm.Print_Area" localSheetId="11">'C5'!$A$1:$E$29</definedName>
    <definedName name="_xlnm.Print_Area" localSheetId="12">'C6'!$A$1:$D$60</definedName>
    <definedName name="_xlnm.Print_Area" localSheetId="13">'C7'!$A$1:$E$64</definedName>
    <definedName name="_xlnm.Print_Area" localSheetId="15">'C9'!$A$1:$D$19</definedName>
    <definedName name="_xlnm.Print_Area" localSheetId="7">'G1'!$A$1:$J$40</definedName>
    <definedName name="_xlnm.Print_Area" localSheetId="8">'G2'!$A$1:$J$33</definedName>
    <definedName name="_xlnm.Print_Area" localSheetId="9">'G3'!$A$1:$I$35</definedName>
    <definedName name="_xlnm.Print_Area" localSheetId="10">'G4'!$A$1:$J$38</definedName>
    <definedName name="_xlnm.Print_Area" localSheetId="1">'Indice'!$A$1:$C$23</definedName>
    <definedName name="_xlnm.Print_Area" localSheetId="2">'Introducción'!$A$1:$I$16</definedName>
    <definedName name="_xlnm.Print_Area" localSheetId="0">'Portada'!$A$1:$H$84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<sst xmlns="http://schemas.openxmlformats.org/spreadsheetml/2006/main" count="609" uniqueCount="415">
  <si>
    <t>Director y Representante Legal</t>
  </si>
  <si>
    <t>Página</t>
  </si>
  <si>
    <t>Gustavo Rojas Le-Bert</t>
  </si>
  <si>
    <t>Se puede reproducir total o parcialmente citando la fuente</t>
  </si>
  <si>
    <t>Boletín de insumos</t>
  </si>
  <si>
    <t>Jacqueline Angelina Espinoza Oyarzún</t>
  </si>
  <si>
    <t>Importaciones de  insumos y maquinaria</t>
  </si>
  <si>
    <t>Volumen (toneladas)</t>
  </si>
  <si>
    <t>Insumos</t>
  </si>
  <si>
    <t>Fertilizantes</t>
  </si>
  <si>
    <t>Urea</t>
  </si>
  <si>
    <t>Superfosfatos</t>
  </si>
  <si>
    <t>Otros fertilizantes</t>
  </si>
  <si>
    <t>Herbicidas</t>
  </si>
  <si>
    <t>Fungicidas</t>
  </si>
  <si>
    <t>Insecticidas</t>
  </si>
  <si>
    <t>Otros agroquímicos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</si>
  <si>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</si>
  <si>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</si>
  <si>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</si>
  <si>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</si>
  <si>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</si>
  <si>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</si>
  <si>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</si>
  <si>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</si>
  <si>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</si>
  <si>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Envase</t>
  </si>
  <si>
    <t>Azufre mojable</t>
  </si>
  <si>
    <t>Cadilac 80 (mancozeb)</t>
  </si>
  <si>
    <t>Furadan 4 F</t>
  </si>
  <si>
    <t>1 l.</t>
  </si>
  <si>
    <t>20 l.</t>
  </si>
  <si>
    <t>3,8 l.</t>
  </si>
  <si>
    <t xml:space="preserve"> Precios de agroquímicos</t>
  </si>
  <si>
    <t>Importación de insumos y maquinaria</t>
  </si>
  <si>
    <t>Exportación de insumos y maquinaria</t>
  </si>
  <si>
    <t>Mes/Año</t>
  </si>
  <si>
    <t>Salitre potásico</t>
  </si>
  <si>
    <t>Salitre sódico</t>
  </si>
  <si>
    <t>Sulfato de potasio</t>
  </si>
  <si>
    <t>Superfosfato triple</t>
  </si>
  <si>
    <t>Año</t>
  </si>
  <si>
    <t>Fertilizantes foliares y otros</t>
  </si>
  <si>
    <t>Agrofol Amino</t>
  </si>
  <si>
    <t>Agrofol Algas</t>
  </si>
  <si>
    <t>Agropotasio</t>
  </si>
  <si>
    <t>Nitrocalcio</t>
  </si>
  <si>
    <t>Agrovit Fierro</t>
  </si>
  <si>
    <t>Unidad</t>
  </si>
  <si>
    <t>Precio ($)</t>
  </si>
  <si>
    <t>Litro</t>
  </si>
  <si>
    <t>Producto</t>
  </si>
  <si>
    <t>Nitro Calcio Boro</t>
  </si>
  <si>
    <t>Semillas forrajeras</t>
  </si>
  <si>
    <t>Maíz PX-75</t>
  </si>
  <si>
    <t>Maíz PX-9692</t>
  </si>
  <si>
    <t>Maíz T-112</t>
  </si>
  <si>
    <t>Maíz T-112t</t>
  </si>
  <si>
    <t>Maíz T-420</t>
  </si>
  <si>
    <t>Maíz N-3030</t>
  </si>
  <si>
    <t>Semillas chacras y hortalizas</t>
  </si>
  <si>
    <t>Ají cacho de cabra</t>
  </si>
  <si>
    <t>Habas moradas</t>
  </si>
  <si>
    <t>25 Kg.</t>
  </si>
  <si>
    <t>Semillas hortalizas</t>
  </si>
  <si>
    <t>Leguminosas</t>
  </si>
  <si>
    <t>1 Kg.</t>
  </si>
  <si>
    <t>Aves</t>
  </si>
  <si>
    <t>Broiler inicial</t>
  </si>
  <si>
    <t>Broiler final</t>
  </si>
  <si>
    <t>Postura starter</t>
  </si>
  <si>
    <t>Recría</t>
  </si>
  <si>
    <t>Cerdos</t>
  </si>
  <si>
    <t>Cerdo lechón molido</t>
  </si>
  <si>
    <t>Cerdo crianza molido</t>
  </si>
  <si>
    <t>Cerdo engorda molido</t>
  </si>
  <si>
    <t>Cerdo gestación molido</t>
  </si>
  <si>
    <t>Bovinos</t>
  </si>
  <si>
    <t>Novillo engorda</t>
  </si>
  <si>
    <t>Vaca lechera 18% prime</t>
  </si>
  <si>
    <t>Vaca lechera 16% prime</t>
  </si>
  <si>
    <t>Vaca lechera 18% standard</t>
  </si>
  <si>
    <t>Vaca lechera 16% standard</t>
  </si>
  <si>
    <t>Kimber forraje</t>
  </si>
  <si>
    <t>Núcleo</t>
  </si>
  <si>
    <t>Otros</t>
  </si>
  <si>
    <t>Maíz triturado pollo</t>
  </si>
  <si>
    <t>Maíz entero</t>
  </si>
  <si>
    <t>Maíz triturado gallina</t>
  </si>
  <si>
    <t>Ponedora inicial</t>
  </si>
  <si>
    <t>Ponedora final</t>
  </si>
  <si>
    <t>Ponedora final pellets</t>
  </si>
  <si>
    <t>Pollita</t>
  </si>
  <si>
    <t>Ternero 1</t>
  </si>
  <si>
    <t>Ternero 2</t>
  </si>
  <si>
    <t>40-50</t>
  </si>
  <si>
    <t>Sustituto lácteo KalbMilch</t>
  </si>
  <si>
    <t>Ternero crecimiento</t>
  </si>
  <si>
    <t>Sal mineral lechería AP</t>
  </si>
  <si>
    <t>Grano de avena envasado</t>
  </si>
  <si>
    <t>Conchuela gruesa N°2</t>
  </si>
  <si>
    <t>Conchuela fina (molida)</t>
  </si>
  <si>
    <t>Maíz entero granel</t>
  </si>
  <si>
    <t>Afrecho de soya (46% prot, molido)</t>
  </si>
  <si>
    <t>Envases</t>
  </si>
  <si>
    <t>Estuches 12 huevos</t>
  </si>
  <si>
    <t>Bandeja 30 huevos</t>
  </si>
  <si>
    <t>Precios de fertilizantes en mercado interno</t>
  </si>
  <si>
    <t>Serie de precios internacionales de fertilizantes</t>
  </si>
  <si>
    <t>Precios de agroquímicos</t>
  </si>
  <si>
    <t>Tabla contenidos</t>
  </si>
  <si>
    <t>Potash standard muriate, Vancouver</t>
  </si>
  <si>
    <t>Potash granular muriate, Vancouver</t>
  </si>
  <si>
    <t>Roca fosfórica North Africa</t>
  </si>
  <si>
    <t>Urea US Gulf gran barge</t>
  </si>
  <si>
    <t>NOTA 1: todos los precios señalados corresponden a precios de lista del último día del mes anterior al de publicación del boletín.</t>
  </si>
  <si>
    <t>NOTA 2: cuando existe más de una fuente de información de precios, se publica el promedio simple.</t>
  </si>
  <si>
    <t>Ponedora inicial pellets</t>
  </si>
  <si>
    <t>Ponedora piso 15%</t>
  </si>
  <si>
    <t>Ponedora jaula 17%</t>
  </si>
  <si>
    <t>Teléfono :(56- 2) 3973000</t>
  </si>
  <si>
    <t xml:space="preserve">www.odepa.gob.cl  </t>
  </si>
  <si>
    <t>Código Postal 8340700</t>
  </si>
  <si>
    <t>Casilla 13.320, Correo 21, Santiago</t>
  </si>
  <si>
    <t>Teatinos 40, piso 7. Santiago, Chile</t>
  </si>
  <si>
    <t>del Ministerio de Agricultura, Gobierno de Chile</t>
  </si>
  <si>
    <t xml:space="preserve">       Boletín de insumos</t>
  </si>
  <si>
    <t xml:space="preserve">Precios internacionales de fertilizantes </t>
  </si>
  <si>
    <t>DAP fob Tampa</t>
  </si>
  <si>
    <t>Precios de alimentos para animales</t>
  </si>
  <si>
    <t>Broiler inicial pellets</t>
  </si>
  <si>
    <t>Postura starter pellets</t>
  </si>
  <si>
    <t>Pollita pellets</t>
  </si>
  <si>
    <t>Recría pellets</t>
  </si>
  <si>
    <t>Ponedora piso 15% pellets</t>
  </si>
  <si>
    <t>Ponedora jaula 17% pellets</t>
  </si>
  <si>
    <t>Cerdo lechón pellets</t>
  </si>
  <si>
    <t>Cerdo crianza pellets</t>
  </si>
  <si>
    <t>Cerdo engorda pellets</t>
  </si>
  <si>
    <t>Cerdo gestación pellets</t>
  </si>
  <si>
    <t>Cerdo lactancia pellets</t>
  </si>
  <si>
    <t>Precio de semillas</t>
  </si>
  <si>
    <t>kg</t>
  </si>
  <si>
    <t>100 g</t>
  </si>
  <si>
    <t>1 kg</t>
  </si>
  <si>
    <t>250 g</t>
  </si>
  <si>
    <t>500 g</t>
  </si>
  <si>
    <t>25 kg</t>
  </si>
  <si>
    <t>50 kg</t>
  </si>
  <si>
    <t>22,7 kg</t>
  </si>
  <si>
    <t>15 kg</t>
  </si>
  <si>
    <t>5 kg</t>
  </si>
  <si>
    <t>50 g</t>
  </si>
  <si>
    <t>Avena Nehuén</t>
  </si>
  <si>
    <t>Habas Luz de Abril</t>
  </si>
  <si>
    <t>Lechuga española Divina-otoño</t>
  </si>
  <si>
    <t>Lechuga milanesa Sierra -otoño</t>
  </si>
  <si>
    <t>Puerro largo grueso Carentan</t>
  </si>
  <si>
    <t>Pepinillo National Pickling</t>
  </si>
  <si>
    <t>Pimiento California Wonder</t>
  </si>
  <si>
    <t>Zanahoria R.C. Chantenay (Vilmorin)</t>
  </si>
  <si>
    <t>Zanahoria Nantesa mejorada (Vilmorin)</t>
  </si>
  <si>
    <t>Precio de otros insumos</t>
  </si>
  <si>
    <t>Paquete 140 unid.</t>
  </si>
  <si>
    <t>Paquete 150 unid.</t>
  </si>
  <si>
    <t>Betarraga Detroit Darco (Vilmorin)</t>
  </si>
  <si>
    <t>Betarraga Detroit (Vilmorin)</t>
  </si>
  <si>
    <t xml:space="preserve">Zapallito italiano negro </t>
  </si>
  <si>
    <t>Broiler final pellets</t>
  </si>
  <si>
    <t>Sorgo Sordan 79</t>
  </si>
  <si>
    <t>Acelga verde Penca blanca (Vilmorin)</t>
  </si>
  <si>
    <t>Perejil liso nacional</t>
  </si>
  <si>
    <t>Habas blancas Super Aguadulce</t>
  </si>
  <si>
    <t>Berenjena larga Violet importada</t>
  </si>
  <si>
    <t>Ají cristal nacional</t>
  </si>
  <si>
    <t>Pepino Marketmore 76 importada</t>
  </si>
  <si>
    <t>Zapallo camote nacional</t>
  </si>
  <si>
    <t>Zapallo hoyo nacional</t>
  </si>
  <si>
    <t>Arveja Television importada</t>
  </si>
  <si>
    <t>Gráficos</t>
  </si>
  <si>
    <t>Cuadros</t>
  </si>
  <si>
    <t>Cuadro 1</t>
  </si>
  <si>
    <t>Cuadro 2</t>
  </si>
  <si>
    <t>Cuadro 3</t>
  </si>
  <si>
    <t>Cuadro 4</t>
  </si>
  <si>
    <t>Cuadro 5</t>
  </si>
  <si>
    <t>Cuadro 6</t>
  </si>
  <si>
    <t>Cuadro 7</t>
  </si>
  <si>
    <t>Cuadro 8</t>
  </si>
  <si>
    <t>NOTA 3: los gráficos fueron construidos con las glosas arancelarias del Servicio Nacional de Aduanas depuradas.</t>
  </si>
  <si>
    <t>Azufre mojable superazufre</t>
  </si>
  <si>
    <t>Captan 80 WP</t>
  </si>
  <si>
    <t>Cerdo lactancia molido</t>
  </si>
  <si>
    <t>Cuadro 9</t>
  </si>
  <si>
    <t>Precio de semillas INIA</t>
  </si>
  <si>
    <t>Especie</t>
  </si>
  <si>
    <t>Variedad</t>
  </si>
  <si>
    <t>Valor saco 50 kg</t>
  </si>
  <si>
    <t>Valor unitario (kg)</t>
  </si>
  <si>
    <t>Trigo candeal</t>
  </si>
  <si>
    <t>Llareta INIA</t>
  </si>
  <si>
    <t>Pantera INIA CL</t>
  </si>
  <si>
    <t>Pandora INIA</t>
  </si>
  <si>
    <t>Maqui INIA</t>
  </si>
  <si>
    <t>Ciko INIA</t>
  </si>
  <si>
    <t>Dollinco INIA</t>
  </si>
  <si>
    <t>Rupanco INIA</t>
  </si>
  <si>
    <t>Kumpa INIA</t>
  </si>
  <si>
    <t>Bicentenario INIA CL</t>
  </si>
  <si>
    <t>Avena</t>
  </si>
  <si>
    <t>Supernova INIA</t>
  </si>
  <si>
    <t>Urano INIA</t>
  </si>
  <si>
    <t>Triticale</t>
  </si>
  <si>
    <t>Aguacero INIA</t>
  </si>
  <si>
    <t>Cebada</t>
  </si>
  <si>
    <t>Acuario INIA</t>
  </si>
  <si>
    <t>Fosfato diamónico</t>
  </si>
  <si>
    <t>300/kg</t>
  </si>
  <si>
    <t>2.700/kg</t>
  </si>
  <si>
    <t>2.000/kg</t>
  </si>
  <si>
    <t>9.400/100 g</t>
  </si>
  <si>
    <t>4.040/100 g</t>
  </si>
  <si>
    <t>140.000/100 g</t>
  </si>
  <si>
    <t>Precio envase ($)</t>
  </si>
  <si>
    <t>Pesos nominales sin IVA y US$/unidad</t>
  </si>
  <si>
    <t>Precio ($/envase)</t>
  </si>
  <si>
    <t>Publicación de la Oficina de Estudios y Políticas Agrarias (Odepa)</t>
  </si>
  <si>
    <t>Precios de alimentación animal</t>
  </si>
  <si>
    <t>Precios de semillas</t>
  </si>
  <si>
    <t>Precios de semillas INIA</t>
  </si>
  <si>
    <t>Precios de otros insumos</t>
  </si>
  <si>
    <t>Introducción</t>
  </si>
  <si>
    <t>Precios de fertilizantes en el mercado interno</t>
  </si>
  <si>
    <t xml:space="preserve">kg/envase </t>
  </si>
  <si>
    <t>Precio unitario ($/kg)</t>
  </si>
  <si>
    <t>Precio ($/unidad)</t>
  </si>
  <si>
    <t>Ballica Nui certificada importada</t>
  </si>
  <si>
    <t>Festuca Fawn Tall importada EE.UU.</t>
  </si>
  <si>
    <t>Pasto ovillo Rushmore certificado</t>
  </si>
  <si>
    <t>Trébol blanco Huia peletizado certificado</t>
  </si>
  <si>
    <t>Trébol rosado Quiñequeli nacional</t>
  </si>
  <si>
    <t>Maíz T- 568</t>
  </si>
  <si>
    <t>Maíz T- 550</t>
  </si>
  <si>
    <t>Achicoria Crespa de Ruffec EE.UU.</t>
  </si>
  <si>
    <t>Lechuga Great Lakes 659 importada</t>
  </si>
  <si>
    <t>Rabanito Sparkler nacional</t>
  </si>
  <si>
    <t>Rabanito Cherry Bell EE.UU.</t>
  </si>
  <si>
    <t>Repollo Morado Copenhague importado</t>
  </si>
  <si>
    <t>Repollito Bruselas EE.UU.</t>
  </si>
  <si>
    <t>Tomate híbrido Jackpot</t>
  </si>
  <si>
    <t>Nehuén INIA</t>
  </si>
  <si>
    <t>Llaofén INIA</t>
  </si>
  <si>
    <t>Faraón INIA</t>
  </si>
  <si>
    <t>Corcolén INIA</t>
  </si>
  <si>
    <t>Tukán INIA</t>
  </si>
  <si>
    <t>semilla categoría C2</t>
  </si>
  <si>
    <t>1.850/kg</t>
  </si>
  <si>
    <t>3.900/100 g</t>
  </si>
  <si>
    <t>4.200/100 g</t>
  </si>
  <si>
    <t>5.040/100 g</t>
  </si>
  <si>
    <t>7.920/100 g</t>
  </si>
  <si>
    <t>3.780/100 g</t>
  </si>
  <si>
    <t>Arveja Perfected Freezer nacional</t>
  </si>
  <si>
    <t>2.600/kg</t>
  </si>
  <si>
    <t xml:space="preserve"> </t>
  </si>
  <si>
    <t>Exportaciones de  insumos y maquinaria</t>
  </si>
  <si>
    <t>US$/tonelada sin IVA</t>
  </si>
  <si>
    <t>Sector T</t>
  </si>
  <si>
    <t>Maíz dulce 5005</t>
  </si>
  <si>
    <t>Valor (miles de US$ FOB)</t>
  </si>
  <si>
    <t>Cymanc</t>
  </si>
  <si>
    <t>Precio unitario ($/kg o l)</t>
  </si>
  <si>
    <t>5 l.</t>
  </si>
  <si>
    <t>Bolsa 80.000 semillas</t>
  </si>
  <si>
    <t>Evolución del precio promedio mensual del superfosfato triple: mercado interno y valor CIF de importación</t>
  </si>
  <si>
    <t>Evolución del precio promedio mensual del sulfato de potasio: mercado interno y valor CIF de importación</t>
  </si>
  <si>
    <t>Evolución del precio promedio mensual del fosfato diamónico: mercado interno, precios internacionales y valor CIF de importación</t>
  </si>
  <si>
    <t>Evolución del precio promedio mensual de la urea: mercado interno, precios  internacionales y valor CIF de importación</t>
  </si>
  <si>
    <t>Oxicloruro de cobre W.G</t>
  </si>
  <si>
    <t>25 kg.</t>
  </si>
  <si>
    <t>Dimetoato (point)</t>
  </si>
  <si>
    <t>Konde INIA</t>
  </si>
  <si>
    <t>Maxwell INIA</t>
  </si>
  <si>
    <t>Lleuque INIA</t>
  </si>
  <si>
    <t>*: industriales, de uso doméstico y  uso agrícola</t>
  </si>
  <si>
    <t>**: unidades</t>
  </si>
  <si>
    <t>03/2012 </t>
  </si>
  <si>
    <t>04/2012 </t>
  </si>
  <si>
    <t>05/2012 </t>
  </si>
  <si>
    <t>06/2012 </t>
  </si>
  <si>
    <t>07/2012 </t>
  </si>
  <si>
    <t>08/2012 </t>
  </si>
  <si>
    <t>09/2012 </t>
  </si>
  <si>
    <t>10/2012 </t>
  </si>
  <si>
    <t>11/2012 </t>
  </si>
  <si>
    <t>12/2012 </t>
  </si>
  <si>
    <t>2,4 D 480</t>
  </si>
  <si>
    <t xml:space="preserve">Gramoxone </t>
  </si>
  <si>
    <t>Tebusha</t>
  </si>
  <si>
    <t>Galigan</t>
  </si>
  <si>
    <t>2.200/kg</t>
  </si>
  <si>
    <t>4.200/kg</t>
  </si>
  <si>
    <t>4.720/100 g</t>
  </si>
  <si>
    <t>3.120/100 g</t>
  </si>
  <si>
    <t>3.200/100 g</t>
  </si>
  <si>
    <t>Cilantro Moggiano</t>
  </si>
  <si>
    <t>1.200/100 g</t>
  </si>
  <si>
    <t>3.300/kg</t>
  </si>
  <si>
    <t>29.000/100 g</t>
  </si>
  <si>
    <t>36.000/100 g</t>
  </si>
  <si>
    <t>1.680/100 g</t>
  </si>
  <si>
    <t>5.500/100 g</t>
  </si>
  <si>
    <t>4.400/100 g</t>
  </si>
  <si>
    <t>2.580/100 g</t>
  </si>
  <si>
    <t>2.640/100 g</t>
  </si>
  <si>
    <t>5.920/100 g</t>
  </si>
  <si>
    <t>Repollo crespo Milán</t>
  </si>
  <si>
    <t>4.320/100 g</t>
  </si>
  <si>
    <t>26.800/kg</t>
  </si>
  <si>
    <t>30.500/kg</t>
  </si>
  <si>
    <t>5.100/100 g</t>
  </si>
  <si>
    <t>3.700/kg</t>
  </si>
  <si>
    <t>1.700/kg</t>
  </si>
  <si>
    <t>Arveja Perfected Freezer importada</t>
  </si>
  <si>
    <t>3.640/100 g</t>
  </si>
  <si>
    <t>Productos</t>
  </si>
  <si>
    <t>01/2013</t>
  </si>
  <si>
    <t>20 Kg.</t>
  </si>
  <si>
    <t>3.100/kg</t>
  </si>
  <si>
    <t>Maíz Chieftain</t>
  </si>
  <si>
    <t>0,64/kg</t>
  </si>
  <si>
    <t>2,65/kg</t>
  </si>
  <si>
    <t>6,56/kg</t>
  </si>
  <si>
    <t>8,89/kg</t>
  </si>
  <si>
    <t>5,71/kg</t>
  </si>
  <si>
    <t>0,25/100 sem</t>
  </si>
  <si>
    <t>7,70/100 g</t>
  </si>
  <si>
    <t>8,25/100 g</t>
  </si>
  <si>
    <t>9,99/100 g</t>
  </si>
  <si>
    <t>6,60/100 g</t>
  </si>
  <si>
    <t>6,77/100 g</t>
  </si>
  <si>
    <t>2,54/100 g</t>
  </si>
  <si>
    <t>5,50/kg</t>
  </si>
  <si>
    <t>6,98/kg</t>
  </si>
  <si>
    <t>4,23/kg</t>
  </si>
  <si>
    <t>11,64/100 g</t>
  </si>
  <si>
    <t>9,31/100 g</t>
  </si>
  <si>
    <t>8,89/100 g</t>
  </si>
  <si>
    <t>16,76/100 g</t>
  </si>
  <si>
    <t>5,46/100 g</t>
  </si>
  <si>
    <t>5,59/100 g</t>
  </si>
  <si>
    <t>8,55/100 g</t>
  </si>
  <si>
    <t>12,53/100 g</t>
  </si>
  <si>
    <t>9,14/100 g</t>
  </si>
  <si>
    <t>8,00/100 g</t>
  </si>
  <si>
    <t>10,79/100 g</t>
  </si>
  <si>
    <t>3,60/kg</t>
  </si>
  <si>
    <t>7,83/kg</t>
  </si>
  <si>
    <t>Información a marzo 2013</t>
  </si>
  <si>
    <t xml:space="preserve">          Abril 2013</t>
  </si>
  <si>
    <t>Marzo 2013</t>
  </si>
  <si>
    <t>enero - marzo</t>
  </si>
  <si>
    <t>Var % 13/12</t>
  </si>
  <si>
    <t/>
  </si>
  <si>
    <t>02/2013</t>
  </si>
  <si>
    <t>03/2013</t>
  </si>
  <si>
    <t>% var. mar 2013/2012</t>
  </si>
  <si>
    <t>%var. mar 2013/2012</t>
  </si>
  <si>
    <t>Furadan 10 G</t>
  </si>
  <si>
    <t>Primagran gold 660 FW</t>
  </si>
  <si>
    <t>Roundup ultramax</t>
  </si>
  <si>
    <t>15 Kg.</t>
  </si>
  <si>
    <t>4.197/kg</t>
  </si>
  <si>
    <t>117,6/100 sem</t>
  </si>
  <si>
    <t>4.154/kg</t>
  </si>
  <si>
    <t>1.138/kg</t>
  </si>
  <si>
    <t>3,92/kg</t>
  </si>
  <si>
    <t>4,66/kg</t>
  </si>
  <si>
    <t>8,88/kg</t>
  </si>
  <si>
    <t>8,79/kg</t>
  </si>
  <si>
    <t>19,90/100 g</t>
  </si>
  <si>
    <t>61,38/100 g</t>
  </si>
  <si>
    <t>10,67/100 g</t>
  </si>
  <si>
    <t>76,19/100 g</t>
  </si>
  <si>
    <t>3,56/100 g</t>
  </si>
  <si>
    <t>2,41/kg</t>
  </si>
  <si>
    <t>296,31/100 g</t>
  </si>
  <si>
    <t>56,72/kg</t>
  </si>
  <si>
    <t>64,55/kg</t>
  </si>
  <si>
    <t>Trigo panadero invierno y alternativos</t>
  </si>
  <si>
    <t>Trigo pan primavera</t>
  </si>
  <si>
    <t>Kipa INIA</t>
  </si>
  <si>
    <t>Milán INIA</t>
  </si>
  <si>
    <t>semilla certificada</t>
  </si>
  <si>
    <t>semilla corriente</t>
  </si>
  <si>
    <t>Nitrato de amonio</t>
  </si>
  <si>
    <t>Fosfato monoamónico</t>
  </si>
  <si>
    <t>Otros insumos</t>
  </si>
  <si>
    <t>Maquinaria **</t>
  </si>
  <si>
    <t>Plaguicidas y productos químicos *</t>
  </si>
  <si>
    <t>Var. % 13/12</t>
  </si>
  <si>
    <r>
      <rPr>
        <i/>
        <sz val="8"/>
        <rFont val="Verdana"/>
        <family val="2"/>
      </rPr>
      <t>Fuente</t>
    </r>
    <r>
      <rPr>
        <sz val="8"/>
        <rFont val="Verdana"/>
        <family val="2"/>
      </rPr>
      <t>: elaborado por Odepa con información de distribuidores.</t>
    </r>
  </si>
  <si>
    <r>
      <rPr>
        <i/>
        <sz val="10"/>
        <rFont val="Verdana"/>
        <family val="2"/>
      </rPr>
      <t>Fuente</t>
    </r>
    <r>
      <rPr>
        <sz val="10"/>
        <rFont val="Verdana"/>
        <family val="2"/>
      </rPr>
      <t xml:space="preserve">: elaborado por Odepa con información del Servicio Nacional de Aduanas. </t>
    </r>
  </si>
  <si>
    <t>Nota: dólar observado promedio de marzo USD 1=  $ 472,48</t>
  </si>
  <si>
    <t>USD/tonelada</t>
  </si>
  <si>
    <r>
      <rPr>
        <i/>
        <sz val="10"/>
        <rFont val="Verdana"/>
        <family val="2"/>
      </rPr>
      <t>Fuente</t>
    </r>
    <r>
      <rPr>
        <sz val="10"/>
        <rFont val="Verdana"/>
        <family val="2"/>
      </rPr>
      <t xml:space="preserve">: elaborado por Odepa con información de Reuters, Green Markets, Icis pricing y Fertecon. </t>
    </r>
  </si>
  <si>
    <t>Pesos nominales sin IVA y USD/unidad</t>
  </si>
  <si>
    <t>Precio unitario (USD/kg)</t>
  </si>
  <si>
    <t>Glyruk</t>
  </si>
  <si>
    <t>Nota: dólar observado promedio de marzo USD=  $ 472,48</t>
  </si>
  <si>
    <r>
      <rPr>
        <i/>
        <sz val="8"/>
        <rFont val="Verdana"/>
        <family val="2"/>
      </rPr>
      <t>Fuente</t>
    </r>
    <r>
      <rPr>
        <sz val="8"/>
        <rFont val="Verdana"/>
        <family val="2"/>
      </rPr>
      <t>: elaborado por Odepa con información de distribuidores</t>
    </r>
  </si>
  <si>
    <t>Pesos nominales sin IVA y USD/kg</t>
  </si>
  <si>
    <t>Vicia atropurpurea</t>
  </si>
  <si>
    <t>Precio unitario (USD/unidad)</t>
  </si>
  <si>
    <r>
      <rPr>
        <i/>
        <sz val="8"/>
        <rFont val="Verdana"/>
        <family val="2"/>
      </rPr>
      <t>Fuente</t>
    </r>
    <r>
      <rPr>
        <sz val="8"/>
        <rFont val="Verdana"/>
        <family val="2"/>
      </rPr>
      <t>: elaborado por Odepa con información INIA.</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</si>
</sst>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92" formatCode="_(&quot;$&quot;* #,##0_);_(&quot;$&quot;* \(#,##0\);_(&quot;$&quot;* &quot;-&quot;_);_(@_)"/>
    <numFmt numFmtId="193" formatCode="_(* #,##0_);_(* \(#,##0\);_(* &quot;-&quot;_);_(@_)"/>
    <numFmt numFmtId="194" formatCode="_(&quot;$&quot;* #,##0.00_);_(&quot;$&quot;* \(#,##0.00\);_(&quot;$&quot;* &quot;-&quot;??_);_(@_)"/>
    <numFmt numFmtId="195" formatCode="_(* #,##0.00_);_(* \(#,##0.00\);_(* &quot;-&quot;??_);_(@_)"/>
    <numFmt numFmtId="202" formatCode="#,##0.0"/>
  </numFmts>
  <fonts count="55">
    <font>
      <sz val="10"/>
      <name val="Arial"/>
      <family val="0"/>
    </font>
    <font>
      <sz val="8"/>
      <name val="Arial"/>
      <family val="2"/>
    </font>
    <font>
      <sz val="7"/>
      <name val="Arial"/>
      <family val="2"/>
    </font>
    <font>
      <b/>
      <sz val="10"/>
      <name val="Arial"/>
      <family val="2"/>
    </font>
    <font>
      <u val="single"/>
      <sz val="10"/>
      <color indexed="12"/>
      <name val="Arial"/>
      <family val="2"/>
    </font>
    <font>
      <u val="single"/>
      <sz val="10"/>
      <color indexed="36"/>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10"/>
      <name val="Verdana"/>
      <family val="2"/>
    </font>
    <font>
      <b/>
      <sz val="10"/>
      <name val="Verdana"/>
      <family val="2"/>
    </font>
    <font>
      <sz val="12"/>
      <name val="Arial"/>
      <family val="2"/>
    </font>
    <font>
      <b/>
      <sz val="8"/>
      <name val="Verdana"/>
      <family val="2"/>
    </font>
    <font>
      <sz val="8"/>
      <name val="Verdana"/>
      <family val="2"/>
    </font>
    <font>
      <u val="single"/>
      <sz val="10"/>
      <color indexed="12"/>
      <name val="Verdana"/>
      <family val="2"/>
    </font>
    <font>
      <sz val="7"/>
      <name val="Verdana"/>
      <family val="2"/>
    </font>
    <font>
      <b/>
      <sz val="9"/>
      <name val="Verdana"/>
      <family val="2"/>
    </font>
    <font>
      <sz val="10"/>
      <color indexed="8"/>
      <name val="Verdana"/>
      <family val="2"/>
    </font>
    <font>
      <b/>
      <sz val="10"/>
      <color indexed="8"/>
      <name val="Verdana"/>
      <family val="2"/>
    </font>
    <font>
      <b/>
      <u val="single"/>
      <sz val="10"/>
      <color indexed="12"/>
      <name val="Verdana"/>
      <family val="2"/>
    </font>
    <font>
      <sz val="9"/>
      <name val="Verdana"/>
      <family val="2"/>
    </font>
    <font>
      <sz val="10"/>
      <color indexed="10"/>
      <name val="Verdana"/>
      <family val="2"/>
    </font>
    <font>
      <b/>
      <sz val="7"/>
      <color indexed="30"/>
      <name val="Verdana"/>
      <family val="2"/>
    </font>
    <font>
      <sz val="7"/>
      <color indexed="8"/>
      <name val="Verdana"/>
      <family val="2"/>
    </font>
    <font>
      <sz val="9"/>
      <color indexed="8"/>
      <name val="Verdana"/>
      <family val="2"/>
    </font>
    <font>
      <sz val="11"/>
      <color indexed="8"/>
      <name val="Verdana"/>
      <family val="2"/>
    </font>
    <font>
      <sz val="12"/>
      <color indexed="8"/>
      <name val="Verdana"/>
      <family val="2"/>
    </font>
    <font>
      <sz val="12"/>
      <color indexed="63"/>
      <name val="Verdana"/>
      <family val="2"/>
    </font>
    <font>
      <sz val="7"/>
      <color indexed="10"/>
      <name val="Arial"/>
      <family val="2"/>
    </font>
    <font>
      <b/>
      <sz val="10"/>
      <color indexed="10"/>
      <name val="Verdana"/>
      <family val="2"/>
    </font>
    <font>
      <b/>
      <sz val="8"/>
      <color indexed="9"/>
      <name val="Arial"/>
      <family val="2"/>
    </font>
    <font>
      <sz val="8"/>
      <color indexed="19"/>
      <name val="Arial"/>
      <family val="2"/>
    </font>
    <font>
      <sz val="20"/>
      <color indexed="30"/>
      <name val="Verdana"/>
      <family val="2"/>
    </font>
    <font>
      <b/>
      <sz val="12"/>
      <color indexed="63"/>
      <name val="Verdana"/>
      <family val="2"/>
    </font>
    <font>
      <sz val="11"/>
      <color indexed="10"/>
      <name val="Arial"/>
      <family val="2"/>
    </font>
    <font>
      <i/>
      <sz val="8"/>
      <name val="Verdana"/>
      <family val="2"/>
    </font>
    <font>
      <i/>
      <sz val="10"/>
      <name val="Verdana"/>
      <family val="2"/>
    </font>
    <font>
      <sz val="11"/>
      <color indexed="8"/>
      <name val="Calibri"/>
      <family val="2"/>
    </font>
    <font>
      <sz val="8"/>
      <color indexed="8"/>
      <name val="Calibri"/>
      <family val="2"/>
    </font>
    <font>
      <i/>
      <sz val="8"/>
      <color indexed="8"/>
      <name val="Calibri"/>
      <family val="2"/>
    </font>
    <font>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color indexed="55"/>
      </bottom>
    </border>
    <border>
      <left>
        <color indexed="63"/>
      </left>
      <right>
        <color indexed="63"/>
      </right>
      <top>
        <color indexed="63"/>
      </top>
      <bottom style="thin"/>
    </border>
    <border>
      <left/>
      <right/>
      <top style="thin"/>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right/>
      <top style="thin">
        <color indexed="55"/>
      </top>
      <bottom/>
    </border>
    <border>
      <left/>
      <right/>
      <top style="thin">
        <color indexed="55"/>
      </top>
      <bottom style="thin">
        <color indexed="55"/>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0"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 fillId="3"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5" fillId="22" borderId="0" applyNumberFormat="0" applyBorder="0" applyAlignment="0" applyProtection="0"/>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25"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280">
    <xf numFmtId="0" fontId="0" fillId="0" borderId="0" xfId="0" applyAlignment="1">
      <alignment/>
    </xf>
    <xf numFmtId="0" fontId="1" fillId="0" borderId="0" xfId="0" applyFont="1" applyAlignment="1">
      <alignment/>
    </xf>
    <xf numFmtId="3" fontId="2" fillId="0" borderId="0" xfId="0" applyNumberFormat="1" applyFont="1" applyBorder="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Continuous" vertical="center"/>
    </xf>
    <xf numFmtId="0" fontId="2" fillId="0" borderId="0" xfId="0" applyFont="1" applyBorder="1" applyAlignment="1">
      <alignment horizontal="center"/>
    </xf>
    <xf numFmtId="0" fontId="23" fillId="24" borderId="0" xfId="0" applyFont="1" applyFill="1" applyAlignment="1">
      <alignment/>
    </xf>
    <xf numFmtId="0" fontId="23" fillId="24" borderId="0" xfId="0" applyFont="1" applyFill="1" applyAlignment="1">
      <alignment/>
    </xf>
    <xf numFmtId="0" fontId="24" fillId="24" borderId="0" xfId="0" applyFont="1" applyFill="1" applyAlignment="1">
      <alignment/>
    </xf>
    <xf numFmtId="0" fontId="24" fillId="24" borderId="0" xfId="0" applyFont="1" applyFill="1" applyAlignment="1">
      <alignment horizontal="center"/>
    </xf>
    <xf numFmtId="0" fontId="0" fillId="24" borderId="0" xfId="0" applyFill="1" applyAlignment="1">
      <alignment/>
    </xf>
    <xf numFmtId="0" fontId="27" fillId="0" borderId="0" xfId="0" applyFont="1" applyAlignment="1">
      <alignment/>
    </xf>
    <xf numFmtId="0" fontId="24" fillId="0" borderId="0" xfId="0" applyFont="1" applyFill="1" applyBorder="1" applyAlignment="1">
      <alignment/>
    </xf>
    <xf numFmtId="0" fontId="23" fillId="0" borderId="0" xfId="0" applyFont="1" applyFill="1" applyBorder="1" applyAlignment="1">
      <alignment vertical="center"/>
    </xf>
    <xf numFmtId="3" fontId="23" fillId="0" borderId="0" xfId="0" applyNumberFormat="1" applyFont="1" applyFill="1" applyBorder="1" applyAlignment="1">
      <alignment vertical="center"/>
    </xf>
    <xf numFmtId="0" fontId="23" fillId="0" borderId="0" xfId="0" applyFont="1" applyFill="1" applyAlignment="1">
      <alignment vertical="center"/>
    </xf>
    <xf numFmtId="9" fontId="23" fillId="0" borderId="0" xfId="0" applyNumberFormat="1" applyFont="1" applyFill="1" applyAlignment="1">
      <alignment vertical="center"/>
    </xf>
    <xf numFmtId="0" fontId="23" fillId="17" borderId="0" xfId="0" applyFont="1" applyFill="1" applyAlignment="1">
      <alignment/>
    </xf>
    <xf numFmtId="0" fontId="23" fillId="24" borderId="0" xfId="0" applyFont="1" applyFill="1" applyBorder="1" applyAlignment="1">
      <alignment/>
    </xf>
    <xf numFmtId="0" fontId="23" fillId="24" borderId="0" xfId="0" applyFont="1" applyFill="1" applyBorder="1" applyAlignment="1" quotePrefix="1">
      <alignment horizontal="center"/>
    </xf>
    <xf numFmtId="0" fontId="23" fillId="0" borderId="0" xfId="0" applyFont="1" applyAlignment="1">
      <alignment/>
    </xf>
    <xf numFmtId="0" fontId="23" fillId="0" borderId="0" xfId="0" applyFont="1" applyBorder="1" applyAlignment="1">
      <alignment/>
    </xf>
    <xf numFmtId="0" fontId="23" fillId="0" borderId="0" xfId="0" applyFont="1" applyBorder="1" applyAlignment="1">
      <alignment horizontal="centerContinuous" vertical="center"/>
    </xf>
    <xf numFmtId="0" fontId="23" fillId="0" borderId="0" xfId="0" applyFont="1" applyAlignment="1">
      <alignment horizontal="left"/>
    </xf>
    <xf numFmtId="0" fontId="27" fillId="17" borderId="0" xfId="0" applyFont="1" applyFill="1" applyAlignment="1">
      <alignment/>
    </xf>
    <xf numFmtId="0" fontId="1" fillId="17" borderId="0" xfId="0" applyFont="1" applyFill="1" applyAlignment="1">
      <alignment/>
    </xf>
    <xf numFmtId="0" fontId="24" fillId="24" borderId="0" xfId="0" applyFont="1" applyFill="1" applyAlignment="1">
      <alignment horizontal="centerContinuous" vertical="center"/>
    </xf>
    <xf numFmtId="0" fontId="26" fillId="24" borderId="0" xfId="0" applyFont="1" applyFill="1" applyAlignment="1">
      <alignment horizontal="centerContinuous" vertical="center"/>
    </xf>
    <xf numFmtId="0" fontId="28" fillId="24" borderId="0" xfId="46" applyFont="1" applyFill="1" applyAlignment="1" applyProtection="1">
      <alignment/>
      <protection/>
    </xf>
    <xf numFmtId="0" fontId="23" fillId="24" borderId="0" xfId="0" applyFont="1" applyFill="1" applyAlignment="1">
      <alignment vertical="center"/>
    </xf>
    <xf numFmtId="0" fontId="23" fillId="17" borderId="0" xfId="0" applyFont="1" applyFill="1" applyAlignment="1">
      <alignment vertical="center"/>
    </xf>
    <xf numFmtId="0" fontId="24" fillId="0" borderId="0" xfId="0" applyFont="1" applyFill="1" applyAlignment="1">
      <alignment vertical="center"/>
    </xf>
    <xf numFmtId="0" fontId="32" fillId="24" borderId="0" xfId="0" applyFont="1" applyFill="1" applyAlignment="1">
      <alignment horizontal="center"/>
    </xf>
    <xf numFmtId="0" fontId="31" fillId="24" borderId="0" xfId="46" applyFont="1" applyFill="1" applyAlignment="1" applyProtection="1">
      <alignment/>
      <protection/>
    </xf>
    <xf numFmtId="0" fontId="23" fillId="24" borderId="0" xfId="0" applyFont="1" applyFill="1" applyAlignment="1">
      <alignment vertical="center" wrapText="1"/>
    </xf>
    <xf numFmtId="0" fontId="24" fillId="24" borderId="0" xfId="0" applyFont="1" applyFill="1" applyAlignment="1">
      <alignment vertical="center" wrapText="1"/>
    </xf>
    <xf numFmtId="0" fontId="35" fillId="24" borderId="0" xfId="0" applyFont="1" applyFill="1" applyAlignment="1">
      <alignment/>
    </xf>
    <xf numFmtId="0" fontId="35" fillId="24" borderId="0" xfId="0" applyFont="1" applyFill="1" applyBorder="1" applyAlignment="1">
      <alignment vertical="center"/>
    </xf>
    <xf numFmtId="0" fontId="54" fillId="0" borderId="0" xfId="56">
      <alignment/>
      <protection/>
    </xf>
    <xf numFmtId="0" fontId="54" fillId="0" borderId="0" xfId="56" applyBorder="1">
      <alignment/>
      <protection/>
    </xf>
    <xf numFmtId="0" fontId="3" fillId="0" borderId="0" xfId="56" applyFont="1">
      <alignment/>
      <protection/>
    </xf>
    <xf numFmtId="0" fontId="36" fillId="0" borderId="0" xfId="56" applyFont="1">
      <alignment/>
      <protection/>
    </xf>
    <xf numFmtId="0" fontId="29" fillId="0" borderId="0" xfId="56" applyFont="1">
      <alignment/>
      <protection/>
    </xf>
    <xf numFmtId="0" fontId="27" fillId="0" borderId="0" xfId="56" applyFont="1">
      <alignment/>
      <protection/>
    </xf>
    <xf numFmtId="0" fontId="34" fillId="0" borderId="0" xfId="56" applyFont="1" applyBorder="1" applyAlignment="1">
      <alignment horizontal="justify" vertical="top" wrapText="1"/>
      <protection/>
    </xf>
    <xf numFmtId="0" fontId="27" fillId="0" borderId="0" xfId="56" applyFont="1" applyBorder="1" applyAlignment="1">
      <alignment horizontal="justify" vertical="center" wrapText="1"/>
      <protection/>
    </xf>
    <xf numFmtId="0" fontId="27" fillId="0" borderId="0" xfId="60" applyFont="1" applyBorder="1" applyAlignment="1" applyProtection="1">
      <alignment horizontal="center"/>
      <protection/>
    </xf>
    <xf numFmtId="0" fontId="27" fillId="0" borderId="0" xfId="60" applyFont="1" applyBorder="1" applyProtection="1">
      <alignment/>
      <protection/>
    </xf>
    <xf numFmtId="0" fontId="27" fillId="0" borderId="0" xfId="56" applyFont="1" applyBorder="1">
      <alignment/>
      <protection/>
    </xf>
    <xf numFmtId="0" fontId="27" fillId="0" borderId="0" xfId="60" applyFont="1" applyBorder="1" applyAlignment="1" applyProtection="1">
      <alignment horizontal="left"/>
      <protection/>
    </xf>
    <xf numFmtId="0" fontId="34" fillId="0" borderId="0" xfId="60" applyFont="1" applyBorder="1" applyAlignment="1" applyProtection="1">
      <alignment horizontal="right"/>
      <protection/>
    </xf>
    <xf numFmtId="0" fontId="34" fillId="0" borderId="0" xfId="60" applyFont="1" applyBorder="1" applyProtection="1">
      <alignment/>
      <protection/>
    </xf>
    <xf numFmtId="0" fontId="30" fillId="0" borderId="0" xfId="60" applyFont="1" applyBorder="1" applyAlignment="1" applyProtection="1">
      <alignment horizontal="left"/>
      <protection/>
    </xf>
    <xf numFmtId="0" fontId="30" fillId="0" borderId="0" xfId="60" applyFont="1" applyBorder="1" applyAlignment="1" applyProtection="1">
      <alignment horizontal="center"/>
      <protection/>
    </xf>
    <xf numFmtId="0" fontId="30" fillId="0" borderId="0" xfId="60" applyFont="1" applyBorder="1" applyProtection="1">
      <alignment/>
      <protection/>
    </xf>
    <xf numFmtId="0" fontId="27" fillId="0" borderId="0" xfId="60" applyFont="1" applyBorder="1" applyAlignment="1" applyProtection="1">
      <alignment horizontal="right"/>
      <protection/>
    </xf>
    <xf numFmtId="0" fontId="37" fillId="0" borderId="0" xfId="56" applyFont="1">
      <alignment/>
      <protection/>
    </xf>
    <xf numFmtId="0" fontId="38" fillId="0" borderId="0" xfId="56" applyFont="1">
      <alignment/>
      <protection/>
    </xf>
    <xf numFmtId="0" fontId="32" fillId="0" borderId="0" xfId="56" applyFont="1" applyAlignment="1">
      <alignment horizontal="center"/>
      <protection/>
    </xf>
    <xf numFmtId="0" fontId="31" fillId="0" borderId="0" xfId="56" applyFont="1" applyAlignment="1">
      <alignment horizontal="center"/>
      <protection/>
    </xf>
    <xf numFmtId="0" fontId="39" fillId="0" borderId="0" xfId="56" applyFont="1">
      <alignment/>
      <protection/>
    </xf>
    <xf numFmtId="0" fontId="40" fillId="0" borderId="0" xfId="56" applyFont="1" quotePrefix="1">
      <alignment/>
      <protection/>
    </xf>
    <xf numFmtId="0" fontId="40" fillId="0" borderId="0" xfId="56" applyFont="1">
      <alignment/>
      <protection/>
    </xf>
    <xf numFmtId="0" fontId="31" fillId="0" borderId="0" xfId="56" applyFont="1">
      <alignment/>
      <protection/>
    </xf>
    <xf numFmtId="0" fontId="41" fillId="0" borderId="0" xfId="56" applyFont="1" applyAlignment="1">
      <alignment horizontal="left" indent="15"/>
      <protection/>
    </xf>
    <xf numFmtId="17" fontId="32" fillId="0" borderId="0" xfId="56" applyNumberFormat="1" applyFont="1" applyAlignment="1" quotePrefix="1">
      <alignment horizontal="center"/>
      <protection/>
    </xf>
    <xf numFmtId="0" fontId="0" fillId="0" borderId="0" xfId="0" applyFill="1" applyAlignment="1">
      <alignment/>
    </xf>
    <xf numFmtId="0" fontId="23" fillId="24" borderId="0" xfId="0" applyFont="1" applyFill="1" applyAlignment="1">
      <alignment horizontal="center" vertical="center"/>
    </xf>
    <xf numFmtId="0" fontId="33" fillId="24" borderId="0" xfId="46" applyFont="1" applyFill="1" applyAlignment="1" applyProtection="1">
      <alignment horizontal="center" vertical="center"/>
      <protection/>
    </xf>
    <xf numFmtId="0" fontId="23" fillId="24" borderId="0" xfId="46" applyFont="1" applyFill="1" applyAlignment="1" applyProtection="1">
      <alignment vertical="center"/>
      <protection/>
    </xf>
    <xf numFmtId="0" fontId="32" fillId="24" borderId="0" xfId="0" applyFont="1" applyFill="1" applyAlignment="1">
      <alignment horizontal="center" vertical="center"/>
    </xf>
    <xf numFmtId="0" fontId="24" fillId="24" borderId="0" xfId="0" applyFont="1" applyFill="1" applyAlignment="1">
      <alignment horizontal="center" vertical="center"/>
    </xf>
    <xf numFmtId="0" fontId="23" fillId="24" borderId="0" xfId="46" applyFont="1" applyFill="1" applyAlignment="1" applyProtection="1">
      <alignment vertical="center" wrapText="1"/>
      <protection/>
    </xf>
    <xf numFmtId="0" fontId="4" fillId="24" borderId="0" xfId="46" applyFill="1" applyAlignment="1" applyProtection="1">
      <alignment horizontal="center" vertical="center"/>
      <protection/>
    </xf>
    <xf numFmtId="0" fontId="17" fillId="0" borderId="0" xfId="0" applyFont="1" applyAlignment="1">
      <alignment/>
    </xf>
    <xf numFmtId="0" fontId="42" fillId="0" borderId="0" xfId="0" applyFont="1" applyAlignment="1">
      <alignment/>
    </xf>
    <xf numFmtId="0" fontId="35" fillId="0" borderId="0" xfId="0" applyFont="1" applyAlignment="1">
      <alignment/>
    </xf>
    <xf numFmtId="3" fontId="35" fillId="0" borderId="0" xfId="0" applyNumberFormat="1" applyFont="1" applyBorder="1" applyAlignment="1">
      <alignment/>
    </xf>
    <xf numFmtId="0" fontId="35" fillId="0" borderId="0" xfId="0" applyFont="1" applyBorder="1" applyAlignment="1">
      <alignment/>
    </xf>
    <xf numFmtId="0" fontId="35" fillId="0" borderId="0" xfId="0" applyFont="1" applyBorder="1" applyAlignment="1">
      <alignment horizontal="centerContinuous" vertical="center"/>
    </xf>
    <xf numFmtId="0" fontId="2" fillId="0" borderId="0" xfId="0" applyFont="1" applyFill="1" applyBorder="1" applyAlignment="1">
      <alignment/>
    </xf>
    <xf numFmtId="0" fontId="23" fillId="24" borderId="0" xfId="0" applyFont="1" applyFill="1" applyBorder="1" applyAlignment="1">
      <alignment horizontal="center" vertical="center" wrapText="1"/>
    </xf>
    <xf numFmtId="0" fontId="23" fillId="0" borderId="0" xfId="0" applyFont="1" applyBorder="1" applyAlignment="1" quotePrefix="1">
      <alignment horizontal="center"/>
    </xf>
    <xf numFmtId="0" fontId="23" fillId="24" borderId="0" xfId="0" applyFont="1" applyFill="1" applyBorder="1" applyAlignment="1" quotePrefix="1">
      <alignment horizontal="center" vertical="center" wrapText="1"/>
    </xf>
    <xf numFmtId="0" fontId="23" fillId="0" borderId="0" xfId="0" applyFont="1" applyAlignment="1">
      <alignment/>
    </xf>
    <xf numFmtId="0" fontId="23" fillId="24" borderId="0" xfId="0" applyFont="1" applyFill="1" applyBorder="1" applyAlignment="1">
      <alignment vertical="center" wrapText="1"/>
    </xf>
    <xf numFmtId="3" fontId="23" fillId="0" borderId="0" xfId="0" applyNumberFormat="1" applyFont="1" applyBorder="1" applyAlignment="1">
      <alignment horizontal="center"/>
    </xf>
    <xf numFmtId="17" fontId="23" fillId="0" borderId="0" xfId="0" applyNumberFormat="1" applyFont="1" applyBorder="1" applyAlignment="1" quotePrefix="1">
      <alignment horizontal="center"/>
    </xf>
    <xf numFmtId="0" fontId="23" fillId="0" borderId="0" xfId="0" applyFont="1" applyBorder="1" applyAlignment="1">
      <alignment horizontal="center"/>
    </xf>
    <xf numFmtId="0" fontId="2" fillId="0" borderId="0" xfId="0" applyFont="1" applyFill="1" applyAlignment="1">
      <alignment/>
    </xf>
    <xf numFmtId="0" fontId="23" fillId="0" borderId="0" xfId="0" applyFont="1" applyFill="1" applyBorder="1" applyAlignment="1">
      <alignment horizontal="center"/>
    </xf>
    <xf numFmtId="0" fontId="23" fillId="17" borderId="0" xfId="0" applyFont="1" applyFill="1" applyBorder="1" applyAlignment="1">
      <alignment vertical="center"/>
    </xf>
    <xf numFmtId="0" fontId="24" fillId="17" borderId="0" xfId="0" applyFont="1" applyFill="1" applyAlignment="1">
      <alignment vertical="center"/>
    </xf>
    <xf numFmtId="3" fontId="23" fillId="17" borderId="0" xfId="0" applyNumberFormat="1" applyFont="1" applyFill="1" applyBorder="1" applyAlignment="1">
      <alignment vertical="center"/>
    </xf>
    <xf numFmtId="0" fontId="0" fillId="0" borderId="0" xfId="0" applyBorder="1" applyAlignment="1">
      <alignment/>
    </xf>
    <xf numFmtId="4" fontId="23" fillId="0" borderId="0" xfId="0" applyNumberFormat="1" applyFont="1" applyBorder="1" applyAlignment="1">
      <alignment horizontal="center"/>
    </xf>
    <xf numFmtId="4" fontId="0" fillId="0" borderId="0" xfId="0" applyNumberFormat="1" applyFont="1" applyAlignment="1">
      <alignment/>
    </xf>
    <xf numFmtId="4" fontId="23" fillId="0" borderId="0" xfId="0" applyNumberFormat="1" applyFont="1" applyFill="1" applyBorder="1" applyAlignment="1">
      <alignment/>
    </xf>
    <xf numFmtId="4" fontId="0" fillId="0" borderId="0" xfId="0" applyNumberFormat="1" applyFont="1" applyFill="1" applyAlignment="1">
      <alignment/>
    </xf>
    <xf numFmtId="0" fontId="0" fillId="0" borderId="0" xfId="0" applyFill="1" applyBorder="1" applyAlignment="1">
      <alignment/>
    </xf>
    <xf numFmtId="0" fontId="0" fillId="0" borderId="0" xfId="0" applyFont="1" applyFill="1" applyBorder="1" applyAlignment="1">
      <alignment/>
    </xf>
    <xf numFmtId="3" fontId="23" fillId="0" borderId="0" xfId="0" applyNumberFormat="1" applyFont="1" applyFill="1" applyBorder="1" applyAlignment="1">
      <alignment horizontal="center"/>
    </xf>
    <xf numFmtId="0" fontId="23" fillId="0" borderId="0" xfId="0" applyFont="1" applyFill="1" applyBorder="1" applyAlignment="1" quotePrefix="1">
      <alignment horizontal="center" vertical="center" wrapText="1"/>
    </xf>
    <xf numFmtId="3" fontId="23" fillId="0" borderId="0" xfId="0" applyNumberFormat="1" applyFont="1" applyFill="1" applyAlignment="1">
      <alignment/>
    </xf>
    <xf numFmtId="0" fontId="23" fillId="0" borderId="10" xfId="0" applyFont="1" applyFill="1" applyBorder="1" applyAlignment="1">
      <alignment vertical="center"/>
    </xf>
    <xf numFmtId="3" fontId="23" fillId="0" borderId="10" xfId="0" applyNumberFormat="1" applyFont="1" applyFill="1" applyBorder="1" applyAlignment="1">
      <alignment vertical="center"/>
    </xf>
    <xf numFmtId="4" fontId="23" fillId="0" borderId="0" xfId="0" applyNumberFormat="1" applyFont="1" applyFill="1" applyBorder="1" applyAlignment="1">
      <alignment horizontal="center"/>
    </xf>
    <xf numFmtId="3" fontId="23" fillId="0" borderId="11" xfId="0" applyNumberFormat="1" applyFont="1" applyFill="1" applyBorder="1" applyAlignment="1">
      <alignment horizontal="center"/>
    </xf>
    <xf numFmtId="3" fontId="23" fillId="0" borderId="12" xfId="0" applyNumberFormat="1" applyFont="1" applyFill="1" applyBorder="1" applyAlignment="1">
      <alignment horizontal="center"/>
    </xf>
    <xf numFmtId="3" fontId="23" fillId="0" borderId="0" xfId="0" applyNumberFormat="1" applyFont="1" applyFill="1" applyBorder="1" applyAlignment="1">
      <alignment horizontal="center" vertical="center"/>
    </xf>
    <xf numFmtId="0" fontId="42" fillId="0" borderId="0" xfId="0" applyFont="1" applyFill="1" applyAlignment="1">
      <alignment/>
    </xf>
    <xf numFmtId="0" fontId="23" fillId="0" borderId="0" xfId="0" applyFont="1" applyFill="1" applyBorder="1" applyAlignment="1">
      <alignment horizontal="center" vertical="center" wrapText="1"/>
    </xf>
    <xf numFmtId="4" fontId="23" fillId="0" borderId="0" xfId="0" applyNumberFormat="1" applyFont="1" applyFill="1" applyAlignment="1">
      <alignment horizontal="center"/>
    </xf>
    <xf numFmtId="3" fontId="2" fillId="0" borderId="0" xfId="0" applyNumberFormat="1" applyFont="1" applyFill="1" applyBorder="1" applyAlignment="1">
      <alignment/>
    </xf>
    <xf numFmtId="0" fontId="23" fillId="0" borderId="0" xfId="0" applyFont="1" applyFill="1" applyAlignment="1">
      <alignment/>
    </xf>
    <xf numFmtId="0" fontId="23" fillId="0" borderId="0" xfId="0" applyFont="1" applyFill="1" applyAlignment="1">
      <alignment horizontal="left"/>
    </xf>
    <xf numFmtId="0" fontId="23" fillId="24" borderId="13" xfId="0" applyFont="1" applyFill="1" applyBorder="1" applyAlignment="1">
      <alignment/>
    </xf>
    <xf numFmtId="0" fontId="23" fillId="24" borderId="14" xfId="0" applyFont="1" applyFill="1" applyBorder="1" applyAlignment="1">
      <alignment/>
    </xf>
    <xf numFmtId="202" fontId="23" fillId="0" borderId="0" xfId="0" applyNumberFormat="1" applyFont="1" applyFill="1" applyBorder="1" applyAlignment="1">
      <alignment/>
    </xf>
    <xf numFmtId="0" fontId="0" fillId="0" borderId="0" xfId="0" applyAlignment="1">
      <alignment horizontal="justify"/>
    </xf>
    <xf numFmtId="0" fontId="43" fillId="17" borderId="0" xfId="0" applyFont="1" applyFill="1" applyAlignment="1">
      <alignment vertical="center"/>
    </xf>
    <xf numFmtId="0" fontId="23" fillId="24" borderId="0" xfId="0" applyFont="1" applyFill="1" applyBorder="1" applyAlignment="1">
      <alignment horizontal="center"/>
    </xf>
    <xf numFmtId="0" fontId="24" fillId="24" borderId="0" xfId="0" applyFont="1" applyFill="1" applyAlignment="1">
      <alignment horizontal="center" vertical="center" wrapText="1"/>
    </xf>
    <xf numFmtId="0" fontId="23" fillId="24" borderId="0" xfId="0" applyFont="1" applyFill="1" applyAlignment="1">
      <alignment horizontal="center" vertical="center" wrapText="1"/>
    </xf>
    <xf numFmtId="0" fontId="23" fillId="24" borderId="0" xfId="0" applyFont="1" applyFill="1" applyAlignment="1">
      <alignment horizontal="center"/>
    </xf>
    <xf numFmtId="0" fontId="23" fillId="24" borderId="0" xfId="0" applyFont="1" applyFill="1" applyBorder="1" applyAlignment="1">
      <alignment horizontal="center" vertical="center"/>
    </xf>
    <xf numFmtId="0" fontId="23" fillId="17" borderId="0" xfId="0" applyFont="1" applyFill="1" applyBorder="1" applyAlignment="1">
      <alignment horizontal="center"/>
    </xf>
    <xf numFmtId="3" fontId="23" fillId="24" borderId="0" xfId="0" applyNumberFormat="1" applyFont="1" applyFill="1" applyBorder="1" applyAlignment="1">
      <alignment horizontal="center"/>
    </xf>
    <xf numFmtId="0" fontId="23" fillId="17" borderId="0" xfId="0" applyFont="1" applyFill="1" applyAlignment="1">
      <alignment horizontal="center"/>
    </xf>
    <xf numFmtId="0" fontId="23" fillId="24" borderId="0" xfId="0" applyFont="1" applyFill="1" applyAlignment="1">
      <alignment horizontal="center" vertical="top"/>
    </xf>
    <xf numFmtId="3" fontId="23" fillId="0" borderId="12" xfId="0" applyNumberFormat="1" applyFont="1" applyFill="1" applyBorder="1" applyAlignment="1">
      <alignment horizontal="center" vertical="center"/>
    </xf>
    <xf numFmtId="0" fontId="23" fillId="0" borderId="0" xfId="0" applyFont="1" applyBorder="1" applyAlignment="1">
      <alignment horizontal="center" wrapText="1"/>
    </xf>
    <xf numFmtId="0" fontId="27" fillId="0" borderId="0" xfId="0" applyFont="1" applyFill="1" applyAlignment="1">
      <alignment/>
    </xf>
    <xf numFmtId="4" fontId="23" fillId="0" borderId="0" xfId="0" applyNumberFormat="1" applyFont="1" applyBorder="1" applyAlignment="1">
      <alignment horizontal="center" vertical="center"/>
    </xf>
    <xf numFmtId="3" fontId="27" fillId="0" borderId="0" xfId="0" applyNumberFormat="1" applyFont="1" applyBorder="1" applyAlignment="1">
      <alignment/>
    </xf>
    <xf numFmtId="0" fontId="27" fillId="0" borderId="0" xfId="0" applyFont="1" applyFill="1" applyBorder="1" applyAlignment="1">
      <alignment/>
    </xf>
    <xf numFmtId="0" fontId="23" fillId="0" borderId="0" xfId="0" applyFont="1" applyFill="1" applyAlignment="1">
      <alignment/>
    </xf>
    <xf numFmtId="4" fontId="23" fillId="0" borderId="0" xfId="0" applyNumberFormat="1" applyFont="1" applyFill="1" applyBorder="1" applyAlignment="1">
      <alignment horizontal="center" vertical="center" wrapText="1"/>
    </xf>
    <xf numFmtId="4" fontId="23" fillId="0" borderId="0" xfId="0" applyNumberFormat="1" applyFont="1" applyAlignment="1">
      <alignment horizontal="center"/>
    </xf>
    <xf numFmtId="0" fontId="27" fillId="0" borderId="0" xfId="0" applyFont="1" applyAlignment="1">
      <alignment horizontal="left"/>
    </xf>
    <xf numFmtId="0" fontId="27" fillId="24" borderId="0" xfId="0" applyFont="1" applyFill="1" applyAlignment="1">
      <alignment horizontal="center" vertical="top"/>
    </xf>
    <xf numFmtId="0" fontId="23" fillId="0" borderId="0" xfId="0" applyFont="1" applyFill="1" applyBorder="1" applyAlignment="1">
      <alignment/>
    </xf>
    <xf numFmtId="0" fontId="24" fillId="0" borderId="15" xfId="0" applyFont="1" applyBorder="1" applyAlignment="1">
      <alignment/>
    </xf>
    <xf numFmtId="0" fontId="24" fillId="0" borderId="15" xfId="0" applyFont="1" applyBorder="1" applyAlignment="1">
      <alignment horizontal="center"/>
    </xf>
    <xf numFmtId="0" fontId="23" fillId="0" borderId="12" xfId="0" applyFont="1" applyBorder="1" applyAlignment="1">
      <alignment/>
    </xf>
    <xf numFmtId="0" fontId="23" fillId="0" borderId="12" xfId="0" applyFont="1" applyBorder="1" applyAlignment="1">
      <alignment horizontal="center"/>
    </xf>
    <xf numFmtId="0" fontId="23" fillId="0" borderId="12" xfId="0" applyFont="1" applyFill="1" applyBorder="1" applyAlignment="1">
      <alignment horizontal="center"/>
    </xf>
    <xf numFmtId="4" fontId="23" fillId="0" borderId="12" xfId="0" applyNumberFormat="1" applyFont="1" applyBorder="1" applyAlignment="1">
      <alignment horizontal="center"/>
    </xf>
    <xf numFmtId="0" fontId="23" fillId="0" borderId="11" xfId="0" applyFont="1" applyBorder="1" applyAlignment="1">
      <alignment/>
    </xf>
    <xf numFmtId="0" fontId="23" fillId="0" borderId="11" xfId="0" applyFont="1" applyBorder="1" applyAlignment="1">
      <alignment horizontal="center"/>
    </xf>
    <xf numFmtId="4" fontId="23" fillId="0" borderId="11" xfId="0" applyNumberFormat="1" applyFont="1" applyBorder="1" applyAlignment="1">
      <alignment horizontal="center"/>
    </xf>
    <xf numFmtId="0" fontId="23" fillId="0" borderId="12" xfId="0" applyFont="1" applyFill="1" applyBorder="1" applyAlignment="1">
      <alignment/>
    </xf>
    <xf numFmtId="4" fontId="23" fillId="0" borderId="12" xfId="0" applyNumberFormat="1" applyFont="1" applyFill="1" applyBorder="1" applyAlignment="1">
      <alignment horizontal="center"/>
    </xf>
    <xf numFmtId="0" fontId="23" fillId="0" borderId="11" xfId="0" applyFont="1" applyFill="1" applyBorder="1" applyAlignment="1">
      <alignment/>
    </xf>
    <xf numFmtId="0" fontId="23" fillId="0" borderId="11" xfId="0" applyFont="1" applyFill="1" applyBorder="1" applyAlignment="1">
      <alignment horizontal="center"/>
    </xf>
    <xf numFmtId="4" fontId="23" fillId="0" borderId="11" xfId="0" applyNumberFormat="1" applyFont="1" applyFill="1" applyBorder="1" applyAlignment="1">
      <alignment horizontal="center"/>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4" fillId="0" borderId="15" xfId="0" applyFont="1" applyFill="1" applyBorder="1" applyAlignment="1">
      <alignment horizontal="left" vertical="center"/>
    </xf>
    <xf numFmtId="3" fontId="24" fillId="0" borderId="15" xfId="0" applyNumberFormat="1" applyFont="1" applyFill="1" applyBorder="1" applyAlignment="1">
      <alignment vertical="center"/>
    </xf>
    <xf numFmtId="4" fontId="24" fillId="0" borderId="15" xfId="0" applyNumberFormat="1" applyFont="1" applyFill="1" applyBorder="1" applyAlignment="1">
      <alignment horizontal="center" vertical="center"/>
    </xf>
    <xf numFmtId="0" fontId="24" fillId="0" borderId="15" xfId="0" applyFont="1" applyFill="1" applyBorder="1" applyAlignment="1">
      <alignment horizontal="center"/>
    </xf>
    <xf numFmtId="0" fontId="23" fillId="0" borderId="12" xfId="0" applyFont="1" applyFill="1" applyBorder="1" applyAlignment="1">
      <alignment horizontal="left" vertical="center"/>
    </xf>
    <xf numFmtId="0" fontId="23" fillId="0" borderId="11" xfId="0" applyFont="1" applyFill="1" applyBorder="1" applyAlignment="1">
      <alignment horizontal="left" vertical="center"/>
    </xf>
    <xf numFmtId="3" fontId="23" fillId="0" borderId="11" xfId="0" applyNumberFormat="1" applyFont="1" applyFill="1" applyBorder="1" applyAlignment="1">
      <alignment horizontal="center" vertical="center"/>
    </xf>
    <xf numFmtId="0" fontId="24" fillId="0" borderId="15" xfId="0" applyFont="1" applyBorder="1" applyAlignment="1">
      <alignment/>
    </xf>
    <xf numFmtId="0" fontId="24"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202" fontId="23" fillId="0" borderId="0" xfId="0" applyNumberFormat="1" applyFont="1" applyBorder="1" applyAlignment="1">
      <alignment horizontal="center"/>
    </xf>
    <xf numFmtId="0" fontId="24" fillId="0" borderId="15" xfId="0" applyFont="1" applyBorder="1" applyAlignment="1">
      <alignment vertical="center"/>
    </xf>
    <xf numFmtId="0" fontId="24" fillId="0" borderId="15" xfId="0" applyFont="1" applyBorder="1" applyAlignment="1">
      <alignment horizontal="left" vertical="center"/>
    </xf>
    <xf numFmtId="0" fontId="24" fillId="0" borderId="15" xfId="0" applyFont="1" applyBorder="1" applyAlignment="1">
      <alignment horizontal="center" vertical="center"/>
    </xf>
    <xf numFmtId="202" fontId="23" fillId="0" borderId="12" xfId="0" applyNumberFormat="1" applyFont="1" applyBorder="1" applyAlignment="1">
      <alignment horizontal="center"/>
    </xf>
    <xf numFmtId="4" fontId="23" fillId="0" borderId="12" xfId="0" applyNumberFormat="1" applyFont="1" applyBorder="1" applyAlignment="1">
      <alignment horizontal="center" vertical="center"/>
    </xf>
    <xf numFmtId="202" fontId="23" fillId="0" borderId="11" xfId="0" applyNumberFormat="1" applyFont="1" applyBorder="1" applyAlignment="1">
      <alignment horizontal="center"/>
    </xf>
    <xf numFmtId="4" fontId="23" fillId="0" borderId="11" xfId="0" applyNumberFormat="1" applyFont="1" applyBorder="1" applyAlignment="1">
      <alignment horizontal="center" vertical="center"/>
    </xf>
    <xf numFmtId="0" fontId="23" fillId="0" borderId="0" xfId="0" applyFont="1" applyBorder="1" applyAlignment="1">
      <alignment horizontal="left"/>
    </xf>
    <xf numFmtId="0" fontId="23" fillId="0" borderId="12" xfId="0" applyFont="1" applyBorder="1" applyAlignment="1">
      <alignment horizontal="left"/>
    </xf>
    <xf numFmtId="3" fontId="23" fillId="0" borderId="12" xfId="0" applyNumberFormat="1" applyFont="1" applyBorder="1" applyAlignment="1">
      <alignment horizontal="center"/>
    </xf>
    <xf numFmtId="0" fontId="23" fillId="0" borderId="11" xfId="0" applyFont="1" applyBorder="1" applyAlignment="1">
      <alignment horizontal="left"/>
    </xf>
    <xf numFmtId="3" fontId="23" fillId="0" borderId="11" xfId="0" applyNumberFormat="1" applyFont="1" applyBorder="1" applyAlignment="1">
      <alignment horizontal="center"/>
    </xf>
    <xf numFmtId="3" fontId="23" fillId="0" borderId="12" xfId="0" applyNumberFormat="1" applyFont="1" applyBorder="1" applyAlignment="1">
      <alignment/>
    </xf>
    <xf numFmtId="3" fontId="23" fillId="0" borderId="11" xfId="0" applyNumberFormat="1" applyFont="1" applyBorder="1" applyAlignment="1">
      <alignment/>
    </xf>
    <xf numFmtId="4" fontId="23" fillId="24" borderId="0" xfId="0" applyNumberFormat="1" applyFont="1" applyFill="1" applyBorder="1" applyAlignment="1">
      <alignment horizontal="center" vertical="center" wrapText="1"/>
    </xf>
    <xf numFmtId="0" fontId="23" fillId="0" borderId="0" xfId="0" applyFont="1" applyFill="1" applyBorder="1" applyAlignment="1">
      <alignment vertical="center" wrapText="1"/>
    </xf>
    <xf numFmtId="0" fontId="23" fillId="0" borderId="12" xfId="0" applyFont="1" applyFill="1" applyBorder="1" applyAlignment="1">
      <alignment vertical="center"/>
    </xf>
    <xf numFmtId="3" fontId="23" fillId="0" borderId="12" xfId="0" applyNumberFormat="1" applyFont="1" applyFill="1" applyBorder="1" applyAlignment="1">
      <alignment vertical="center"/>
    </xf>
    <xf numFmtId="9" fontId="23" fillId="0" borderId="12" xfId="0" applyNumberFormat="1" applyFont="1" applyFill="1" applyBorder="1" applyAlignment="1">
      <alignment vertical="center"/>
    </xf>
    <xf numFmtId="0" fontId="23" fillId="24" borderId="11" xfId="0" applyFont="1" applyFill="1" applyBorder="1" applyAlignment="1">
      <alignment horizontal="center" wrapText="1"/>
    </xf>
    <xf numFmtId="4" fontId="23" fillId="24" borderId="11" xfId="0" applyNumberFormat="1" applyFont="1" applyFill="1" applyBorder="1" applyAlignment="1">
      <alignment horizontal="center" vertical="center" wrapText="1"/>
    </xf>
    <xf numFmtId="0" fontId="24" fillId="0" borderId="0" xfId="0" applyFont="1" applyFill="1" applyBorder="1" applyAlignment="1">
      <alignment horizontal="center"/>
    </xf>
    <xf numFmtId="17" fontId="23" fillId="0" borderId="11" xfId="0" applyNumberFormat="1" applyFont="1" applyBorder="1" applyAlignment="1" quotePrefix="1">
      <alignment horizontal="center" wrapText="1"/>
    </xf>
    <xf numFmtId="0" fontId="24" fillId="0" borderId="16" xfId="0" applyFont="1" applyFill="1" applyBorder="1" applyAlignment="1" quotePrefix="1">
      <alignment horizontal="right"/>
    </xf>
    <xf numFmtId="0" fontId="24" fillId="0" borderId="10" xfId="0" applyFont="1" applyFill="1" applyBorder="1" applyAlignment="1">
      <alignment/>
    </xf>
    <xf numFmtId="0" fontId="24" fillId="0" borderId="17" xfId="0" applyFont="1" applyFill="1" applyBorder="1" applyAlignment="1" quotePrefix="1">
      <alignment horizontal="right"/>
    </xf>
    <xf numFmtId="0" fontId="24" fillId="0" borderId="10" xfId="0" applyFont="1" applyFill="1" applyBorder="1" applyAlignment="1">
      <alignment horizontal="center"/>
    </xf>
    <xf numFmtId="3" fontId="24" fillId="0" borderId="0" xfId="0" applyNumberFormat="1" applyFont="1" applyFill="1" applyBorder="1" applyAlignment="1">
      <alignment vertical="center" wrapText="1"/>
    </xf>
    <xf numFmtId="0" fontId="24" fillId="0" borderId="0" xfId="0" applyFont="1" applyFill="1" applyBorder="1" applyAlignment="1">
      <alignment vertical="center"/>
    </xf>
    <xf numFmtId="3" fontId="24" fillId="0" borderId="0" xfId="0" applyNumberFormat="1" applyFont="1" applyFill="1" applyBorder="1" applyAlignment="1">
      <alignment vertical="center"/>
    </xf>
    <xf numFmtId="202" fontId="24" fillId="0" borderId="0" xfId="0" applyNumberFormat="1" applyFont="1" applyFill="1" applyBorder="1" applyAlignment="1">
      <alignment/>
    </xf>
    <xf numFmtId="9" fontId="23" fillId="0" borderId="0" xfId="62" applyFont="1" applyFill="1" applyAlignment="1">
      <alignment vertical="center"/>
    </xf>
    <xf numFmtId="3" fontId="23" fillId="0" borderId="0" xfId="0" applyNumberFormat="1" applyFont="1" applyFill="1" applyAlignment="1">
      <alignment vertical="center"/>
    </xf>
    <xf numFmtId="0" fontId="23" fillId="0" borderId="12" xfId="0" applyFont="1" applyBorder="1" applyAlignment="1">
      <alignment horizontal="center" wrapText="1"/>
    </xf>
    <xf numFmtId="0" fontId="44" fillId="25" borderId="0" xfId="0" applyFont="1" applyFill="1" applyBorder="1" applyAlignment="1">
      <alignment horizontal="center" vertical="center" wrapText="1"/>
    </xf>
    <xf numFmtId="17" fontId="45" fillId="24" borderId="0" xfId="0" applyNumberFormat="1" applyFont="1" applyFill="1" applyBorder="1" applyAlignment="1">
      <alignment horizontal="center" vertical="center" wrapText="1"/>
    </xf>
    <xf numFmtId="0" fontId="45" fillId="24" borderId="0" xfId="0" applyFont="1" applyFill="1" applyBorder="1" applyAlignment="1">
      <alignment horizontal="right" vertical="center" wrapText="1"/>
    </xf>
    <xf numFmtId="4" fontId="45" fillId="24" borderId="0" xfId="0" applyNumberFormat="1" applyFont="1" applyFill="1" applyBorder="1" applyAlignment="1">
      <alignment horizontal="right" vertical="center" wrapText="1"/>
    </xf>
    <xf numFmtId="0" fontId="24" fillId="0" borderId="17" xfId="0" applyFont="1" applyFill="1" applyBorder="1" applyAlignment="1">
      <alignment horizontal="center"/>
    </xf>
    <xf numFmtId="3" fontId="24" fillId="0" borderId="0" xfId="0" applyNumberFormat="1" applyFont="1" applyFill="1" applyBorder="1" applyAlignment="1">
      <alignment horizontal="right"/>
    </xf>
    <xf numFmtId="3" fontId="23" fillId="0" borderId="0" xfId="0" applyNumberFormat="1" applyFont="1" applyFill="1" applyBorder="1" applyAlignment="1" quotePrefix="1">
      <alignment vertical="center"/>
    </xf>
    <xf numFmtId="17" fontId="23" fillId="0" borderId="0" xfId="0" applyNumberFormat="1" applyFont="1" applyBorder="1" applyAlignment="1" quotePrefix="1">
      <alignment horizontal="center" wrapText="1"/>
    </xf>
    <xf numFmtId="4" fontId="23" fillId="24" borderId="12" xfId="0" applyNumberFormat="1"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3" fillId="0" borderId="0" xfId="0" applyFont="1" applyFill="1" applyAlignment="1">
      <alignment horizontal="center"/>
    </xf>
    <xf numFmtId="4" fontId="23" fillId="24" borderId="11" xfId="0" applyNumberFormat="1" applyFont="1" applyFill="1" applyBorder="1" applyAlignment="1" quotePrefix="1">
      <alignment horizontal="center" vertical="center" wrapText="1"/>
    </xf>
    <xf numFmtId="0" fontId="0" fillId="0" borderId="11" xfId="0" applyBorder="1" applyAlignment="1">
      <alignment/>
    </xf>
    <xf numFmtId="0" fontId="23" fillId="17" borderId="0" xfId="0" applyFont="1" applyFill="1" applyAlignment="1">
      <alignment horizontal="justify" vertical="justify"/>
    </xf>
    <xf numFmtId="0" fontId="24" fillId="0" borderId="16" xfId="0" applyFont="1" applyFill="1" applyBorder="1" applyAlignment="1" quotePrefix="1">
      <alignment horizontal="right" vertical="center"/>
    </xf>
    <xf numFmtId="0" fontId="27" fillId="0" borderId="0" xfId="56" applyFont="1" applyBorder="1" applyAlignment="1">
      <alignment horizontal="justify" vertical="center" wrapText="1"/>
      <protection/>
    </xf>
    <xf numFmtId="0" fontId="46" fillId="0" borderId="0" xfId="56" applyFont="1" applyAlignment="1">
      <alignment horizontal="left"/>
      <protection/>
    </xf>
    <xf numFmtId="0" fontId="47" fillId="0" borderId="0" xfId="56" applyFont="1" applyAlignment="1">
      <alignment horizontal="left"/>
      <protection/>
    </xf>
    <xf numFmtId="0" fontId="32" fillId="0" borderId="0" xfId="56" applyFont="1" applyAlignment="1">
      <alignment horizontal="center"/>
      <protection/>
    </xf>
    <xf numFmtId="0" fontId="23" fillId="24" borderId="0" xfId="0" applyFont="1" applyFill="1" applyBorder="1" applyAlignment="1">
      <alignment horizontal="justify" vertical="center" wrapText="1"/>
    </xf>
    <xf numFmtId="0" fontId="24" fillId="0" borderId="0" xfId="0" applyFont="1" applyAlignment="1">
      <alignment horizontal="justify"/>
    </xf>
    <xf numFmtId="0" fontId="24" fillId="0" borderId="10" xfId="0" applyFont="1" applyFill="1" applyBorder="1" applyAlignment="1" quotePrefix="1">
      <alignment horizontal="center"/>
    </xf>
    <xf numFmtId="0" fontId="23" fillId="24"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31" fillId="0" borderId="0" xfId="0" applyFont="1" applyAlignment="1">
      <alignment horizontal="left"/>
    </xf>
    <xf numFmtId="0" fontId="24" fillId="0" borderId="17" xfId="0" applyFont="1" applyFill="1" applyBorder="1" applyAlignment="1">
      <alignment horizontal="center" vertical="center"/>
    </xf>
    <xf numFmtId="0" fontId="24" fillId="0" borderId="0" xfId="0" applyFont="1" applyFill="1" applyBorder="1" applyAlignment="1">
      <alignment horizontal="center"/>
    </xf>
    <xf numFmtId="0" fontId="31" fillId="0" borderId="0" xfId="0" applyFont="1" applyBorder="1" applyAlignment="1">
      <alignment horizontal="left"/>
    </xf>
    <xf numFmtId="0" fontId="24" fillId="0" borderId="16" xfId="0" applyFont="1" applyFill="1" applyBorder="1" applyAlignment="1">
      <alignment horizontal="center"/>
    </xf>
    <xf numFmtId="0" fontId="27" fillId="0" borderId="0" xfId="0" applyFont="1" applyFill="1" applyBorder="1" applyAlignment="1" applyProtection="1">
      <alignment horizontal="left" vertical="center" wrapText="1"/>
      <protection/>
    </xf>
    <xf numFmtId="0" fontId="23" fillId="24" borderId="0" xfId="0" applyFont="1" applyFill="1" applyBorder="1" applyAlignment="1">
      <alignment horizontal="center"/>
    </xf>
    <xf numFmtId="0" fontId="24" fillId="24" borderId="0" xfId="0" applyFont="1" applyFill="1" applyAlignment="1">
      <alignment horizontal="center" vertical="center" wrapText="1"/>
    </xf>
    <xf numFmtId="0" fontId="23" fillId="24" borderId="0" xfId="0" applyFont="1" applyFill="1" applyAlignment="1">
      <alignment horizontal="center" vertical="center" wrapText="1"/>
    </xf>
    <xf numFmtId="0" fontId="23" fillId="24" borderId="18" xfId="0" applyFont="1" applyFill="1" applyBorder="1" applyAlignment="1">
      <alignment horizontal="center" vertical="center" wrapText="1"/>
    </xf>
    <xf numFmtId="0" fontId="23" fillId="24" borderId="19"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4" fillId="24" borderId="14" xfId="0" applyFont="1" applyFill="1" applyBorder="1" applyAlignment="1">
      <alignment horizontal="center" vertical="center" wrapText="1"/>
    </xf>
    <xf numFmtId="0" fontId="23" fillId="24" borderId="13" xfId="0" applyFont="1" applyFill="1" applyBorder="1" applyAlignment="1">
      <alignment horizontal="center"/>
    </xf>
    <xf numFmtId="0" fontId="23" fillId="24" borderId="14" xfId="0" applyFont="1" applyFill="1" applyBorder="1" applyAlignment="1">
      <alignment horizontal="center"/>
    </xf>
    <xf numFmtId="0" fontId="23" fillId="24" borderId="0" xfId="0" applyFont="1" applyFill="1" applyBorder="1" applyAlignment="1" applyProtection="1">
      <alignment horizontal="left" vertical="center" wrapText="1"/>
      <protection/>
    </xf>
    <xf numFmtId="0" fontId="48" fillId="24" borderId="0" xfId="0" applyFont="1" applyFill="1" applyAlignment="1">
      <alignment horizontal="justify" vertical="top"/>
    </xf>
    <xf numFmtId="0" fontId="24" fillId="0" borderId="0" xfId="0" applyFont="1" applyBorder="1" applyAlignment="1">
      <alignment horizontal="center"/>
    </xf>
    <xf numFmtId="0" fontId="24" fillId="0" borderId="15" xfId="0" applyFont="1" applyBorder="1" applyAlignment="1">
      <alignment horizontal="center"/>
    </xf>
    <xf numFmtId="0" fontId="24" fillId="0" borderId="15" xfId="0" applyFont="1" applyFill="1" applyBorder="1" applyAlignment="1">
      <alignment horizontal="center"/>
    </xf>
    <xf numFmtId="0" fontId="23" fillId="0" borderId="0" xfId="0" applyFont="1" applyAlignment="1">
      <alignment horizontal="center"/>
    </xf>
    <xf numFmtId="0" fontId="24" fillId="0" borderId="0" xfId="0" applyFont="1" applyAlignment="1">
      <alignment horizontal="center"/>
    </xf>
    <xf numFmtId="17" fontId="23" fillId="0" borderId="0" xfId="0" applyNumberFormat="1" applyFont="1" applyFill="1" applyBorder="1" applyAlignment="1" quotePrefix="1">
      <alignment horizontal="center"/>
    </xf>
    <xf numFmtId="0" fontId="23" fillId="0" borderId="0" xfId="0" applyFont="1" applyFill="1" applyAlignment="1">
      <alignment horizontal="center"/>
    </xf>
    <xf numFmtId="0" fontId="23" fillId="0" borderId="0" xfId="0" applyFont="1" applyFill="1" applyAlignment="1">
      <alignment horizontal="center" vertical="center" wrapText="1"/>
    </xf>
    <xf numFmtId="0" fontId="23" fillId="0" borderId="0" xfId="0" applyFont="1" applyFill="1" applyBorder="1" applyAlignment="1" quotePrefix="1">
      <alignment horizontal="center" vertical="center" wrapText="1"/>
    </xf>
    <xf numFmtId="0" fontId="27" fillId="0" borderId="0" xfId="0" applyFont="1" applyFill="1" applyBorder="1" applyAlignment="1">
      <alignment horizontal="left"/>
    </xf>
    <xf numFmtId="0" fontId="24" fillId="0" borderId="0" xfId="0" applyFont="1" applyFill="1" applyBorder="1" applyAlignment="1">
      <alignment horizontal="center" vertical="center"/>
    </xf>
    <xf numFmtId="0" fontId="24" fillId="0" borderId="15" xfId="0" applyFont="1" applyFill="1" applyBorder="1" applyAlignment="1">
      <alignment horizontal="center" vertical="center"/>
    </xf>
    <xf numFmtId="0" fontId="23" fillId="24" borderId="0" xfId="0" applyFont="1" applyFill="1" applyBorder="1" applyAlignment="1" quotePrefix="1">
      <alignment horizontal="center" vertical="center" wrapText="1"/>
    </xf>
    <xf numFmtId="4" fontId="23" fillId="0" borderId="0" xfId="0" applyNumberFormat="1" applyFont="1" applyBorder="1" applyAlignment="1">
      <alignment horizontal="center" vertical="center"/>
    </xf>
    <xf numFmtId="4" fontId="23" fillId="0" borderId="11" xfId="0" applyNumberFormat="1" applyFont="1" applyBorder="1" applyAlignment="1">
      <alignment horizontal="center" vertical="center"/>
    </xf>
    <xf numFmtId="0" fontId="23" fillId="0" borderId="12" xfId="0" applyFont="1" applyFill="1" applyBorder="1" applyAlignment="1">
      <alignment horizontal="left" vertical="center"/>
    </xf>
    <xf numFmtId="0" fontId="23" fillId="0" borderId="11" xfId="0" applyFont="1" applyFill="1" applyBorder="1" applyAlignment="1">
      <alignment horizontal="left" vertical="center"/>
    </xf>
    <xf numFmtId="3" fontId="23" fillId="0" borderId="12" xfId="0" applyNumberFormat="1" applyFont="1" applyFill="1" applyBorder="1" applyAlignment="1">
      <alignment horizontal="center" vertical="center"/>
    </xf>
    <xf numFmtId="3" fontId="23" fillId="0" borderId="11" xfId="0" applyNumberFormat="1" applyFont="1" applyFill="1" applyBorder="1" applyAlignment="1">
      <alignment horizontal="center" vertical="center"/>
    </xf>
    <xf numFmtId="202" fontId="23" fillId="0" borderId="12" xfId="0" applyNumberFormat="1" applyFont="1" applyBorder="1" applyAlignment="1">
      <alignment horizontal="center" vertical="center"/>
    </xf>
    <xf numFmtId="202" fontId="23" fillId="0" borderId="11" xfId="0" applyNumberFormat="1" applyFont="1" applyBorder="1" applyAlignment="1">
      <alignment horizontal="center" vertical="center"/>
    </xf>
    <xf numFmtId="17" fontId="23" fillId="0" borderId="0" xfId="0" applyNumberFormat="1" applyFont="1" applyAlignment="1">
      <alignment horizontal="center"/>
    </xf>
    <xf numFmtId="17" fontId="23" fillId="0" borderId="0" xfId="0" applyNumberFormat="1" applyFont="1" applyAlignment="1" quotePrefix="1">
      <alignment horizontal="center"/>
    </xf>
    <xf numFmtId="3" fontId="24" fillId="0" borderId="12" xfId="0" applyNumberFormat="1" applyFont="1" applyBorder="1" applyAlignment="1">
      <alignment horizontal="center" vertical="center"/>
    </xf>
    <xf numFmtId="3" fontId="24" fillId="0" borderId="11" xfId="0" applyNumberFormat="1" applyFont="1" applyBorder="1" applyAlignment="1">
      <alignment horizontal="center" vertical="center"/>
    </xf>
    <xf numFmtId="0" fontId="24" fillId="0" borderId="12" xfId="0" applyFont="1" applyBorder="1" applyAlignment="1">
      <alignment horizontal="center" vertical="center"/>
    </xf>
    <xf numFmtId="0" fontId="24" fillId="0" borderId="0" xfId="0" applyFont="1" applyBorder="1" applyAlignment="1">
      <alignment horizontal="center" vertical="center"/>
    </xf>
    <xf numFmtId="0" fontId="23" fillId="24" borderId="0" xfId="0" applyFont="1" applyFill="1" applyAlignment="1">
      <alignment horizontal="center"/>
    </xf>
    <xf numFmtId="0" fontId="23" fillId="0" borderId="0" xfId="0" applyFont="1" applyBorder="1" applyAlignment="1" quotePrefix="1">
      <alignment horizontal="center"/>
    </xf>
    <xf numFmtId="0" fontId="27" fillId="0" borderId="0" xfId="0" applyFont="1" applyBorder="1" applyAlignment="1">
      <alignment horizontal="left"/>
    </xf>
    <xf numFmtId="0" fontId="24" fillId="0" borderId="12" xfId="0" applyFont="1" applyBorder="1" applyAlignment="1">
      <alignment horizontal="left" vertical="center"/>
    </xf>
    <xf numFmtId="0" fontId="24" fillId="0" borderId="11" xfId="0" applyFont="1" applyBorder="1" applyAlignment="1">
      <alignment horizontal="left"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rmal 6" xfId="59"/>
    <cellStyle name="Normal_indice"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6867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39</xdr:row>
      <xdr:rowOff>66675</xdr:rowOff>
    </xdr:from>
    <xdr:to>
      <xdr:col>2</xdr:col>
      <xdr:colOff>419100</xdr:colOff>
      <xdr:row>39</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877175"/>
          <a:ext cx="1943100" cy="114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733425</xdr:colOff>
      <xdr:row>30</xdr:row>
      <xdr:rowOff>133350</xdr:rowOff>
    </xdr:to>
    <xdr:pic>
      <xdr:nvPicPr>
        <xdr:cNvPr id="1" name="1 Imagen"/>
        <xdr:cNvPicPr preferRelativeResize="1">
          <a:picLocks noChangeAspect="1"/>
        </xdr:cNvPicPr>
      </xdr:nvPicPr>
      <xdr:blipFill>
        <a:blip r:embed="rId1"/>
        <a:stretch>
          <a:fillRect/>
        </a:stretch>
      </xdr:blipFill>
      <xdr:spPr>
        <a:xfrm>
          <a:off x="0" y="0"/>
          <a:ext cx="7591425" cy="4991100"/>
        </a:xfrm>
        <a:prstGeom prst="rect">
          <a:avLst/>
        </a:prstGeom>
        <a:noFill/>
        <a:ln w="9525" cmpd="sng">
          <a:noFill/>
        </a:ln>
      </xdr:spPr>
    </xdr:pic>
    <xdr:clientData/>
  </xdr:twoCellAnchor>
  <xdr:twoCellAnchor>
    <xdr:from>
      <xdr:col>0</xdr:col>
      <xdr:colOff>19050</xdr:colOff>
      <xdr:row>31</xdr:row>
      <xdr:rowOff>133350</xdr:rowOff>
    </xdr:from>
    <xdr:to>
      <xdr:col>9</xdr:col>
      <xdr:colOff>733425</xdr:colOff>
      <xdr:row>38</xdr:row>
      <xdr:rowOff>28575</xdr:rowOff>
    </xdr:to>
    <xdr:sp>
      <xdr:nvSpPr>
        <xdr:cNvPr id="2" name="1 CuadroTexto"/>
        <xdr:cNvSpPr txBox="1">
          <a:spLocks noChangeArrowheads="1"/>
        </xdr:cNvSpPr>
      </xdr:nvSpPr>
      <xdr:spPr>
        <a:xfrm>
          <a:off x="19050" y="5153025"/>
          <a:ext cx="7572375" cy="102870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Los precios internacionales de la urea cayeron en los primeros meses del año, debido principalmente a la baja demanda en Estados Unidos y  Europa. Esta se debe a las malas condiciones meteorológicas imperantes, que retrasaron las siembras.
</a:t>
          </a:r>
          <a:r>
            <a:rPr lang="en-US" cap="none" sz="1100" b="0" i="0" u="none" baseline="0">
              <a:solidFill>
                <a:srgbClr val="000000"/>
              </a:solidFill>
              <a:latin typeface="Calibri"/>
              <a:ea typeface="Calibri"/>
              <a:cs typeface="Calibri"/>
            </a:rPr>
            <a:t>La perspectiva de mercado es mantener esta tendencia de estabilidad de los precios, siempre a la espera del aumento de la demanda proveniente de los países señalados frente a mejoras en las condiciones meteorológicas.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95250</xdr:rowOff>
    </xdr:from>
    <xdr:to>
      <xdr:col>8</xdr:col>
      <xdr:colOff>742950</xdr:colOff>
      <xdr:row>15</xdr:row>
      <xdr:rowOff>0</xdr:rowOff>
    </xdr:to>
    <xdr:sp>
      <xdr:nvSpPr>
        <xdr:cNvPr id="1" name="1 CuadroTexto"/>
        <xdr:cNvSpPr txBox="1">
          <a:spLocks noChangeArrowheads="1"/>
        </xdr:cNvSpPr>
      </xdr:nvSpPr>
      <xdr:spPr>
        <a:xfrm>
          <a:off x="0" y="257175"/>
          <a:ext cx="6838950" cy="2171700"/>
        </a:xfrm>
        <a:prstGeom prst="rect">
          <a:avLst/>
        </a:prstGeom>
        <a:solidFill>
          <a:srgbClr val="FFFFFF"/>
        </a:solidFill>
        <a:ln w="9525" cmpd="sng">
          <a:noFill/>
        </a:ln>
      </xdr:spPr>
      <xdr:txBody>
        <a:bodyPr vertOverflow="clip" wrap="square" lIns="36576" tIns="22860" rIns="36576" bIns="0"/>
        <a:p>
          <a:pPr algn="just">
            <a:defRPr/>
          </a:pPr>
          <a:r>
            <a:rPr lang="en-US" cap="none" sz="1000" b="0" i="0" u="none" baseline="0">
              <a:solidFill>
                <a:srgbClr val="000000"/>
              </a:solidFill>
              <a:latin typeface="Verdana"/>
              <a:ea typeface="Verdana"/>
              <a:cs typeface="Verdana"/>
            </a:rPr>
            <a:t>Este boletín contiene información sobre los principales insumos utilizados en la agricultura nacional, entre los que se encuentran: alimentación animal, fertilizantes, agroquímicos y semillas. La información hace referencia a precios nacionales, internacionales, importaciones y exportaciones actualizadas al mes de marzo de 2013.
</a:t>
          </a:r>
          <a:r>
            <a:rPr lang="en-US" cap="none" sz="1000" b="0" i="0" u="none" baseline="0">
              <a:solidFill>
                <a:srgbClr val="000000"/>
              </a:solidFill>
              <a:latin typeface="Verdana"/>
              <a:ea typeface="Verdana"/>
              <a:cs typeface="Verdana"/>
            </a:rPr>
            <a:t>El valor de las importaciones de insumos de enero a marzo de 2013 registró un aumento de 2,9% con respecto al período enero/marzo 2012. Destacan los aumentos de los volúmenes importados de Plaguicidas y productos químicos y Medicamentos veterinarios, con 7,3% y 4,3%, respectivamente. Cabe hacer notar que la importación de Fertilizantes decae 1,8%.
</a:t>
          </a:r>
          <a:r>
            <a:rPr lang="en-US" cap="none" sz="1000" b="0" i="0" u="none" baseline="0">
              <a:solidFill>
                <a:srgbClr val="000000"/>
              </a:solidFill>
              <a:latin typeface="Verdana"/>
              <a:ea typeface="Verdana"/>
              <a:cs typeface="Verdana"/>
            </a:rPr>
            <a:t>El valor de la maquinaria agrícola importada aumenta un 20% con respecto al período señalado anteriormente en el año 2012.
</a:t>
          </a:r>
          <a:r>
            <a:rPr lang="en-US" cap="none" sz="1000" b="0" i="0" u="none" baseline="0">
              <a:solidFill>
                <a:srgbClr val="000000"/>
              </a:solidFill>
              <a:latin typeface="Verdana"/>
              <a:ea typeface="Verdana"/>
              <a:cs typeface="Verdana"/>
            </a:rPr>
            <a:t>Al analizar los valores de las exportaciones de insumos, éstas aumentan un 8,9% en el período enero-marzo de 2013 con respecto a igual período en el año anterior. El principal aporte a este aumento lo realizan </a:t>
          </a:r>
          <a:r>
            <a:rPr lang="en-US" cap="none" sz="1000" b="0" i="0" u="none" baseline="0">
              <a:solidFill>
                <a:srgbClr val="000000"/>
              </a:solidFill>
              <a:latin typeface="Verdana"/>
              <a:ea typeface="Verdana"/>
              <a:cs typeface="Verdana"/>
            </a:rPr>
            <a:t>F</a:t>
          </a:r>
          <a:r>
            <a:rPr lang="en-US" cap="none" sz="1000" b="0" i="0" u="none" baseline="0">
              <a:solidFill>
                <a:srgbClr val="000000"/>
              </a:solidFill>
              <a:latin typeface="Verdana"/>
              <a:ea typeface="Verdana"/>
              <a:cs typeface="Verdana"/>
            </a:rPr>
            <a:t>ertilizantes (10,1%), </a:t>
          </a:r>
          <a:r>
            <a:rPr lang="en-US" cap="none" sz="1000" b="0" i="0" u="none" baseline="0">
              <a:solidFill>
                <a:srgbClr val="000000"/>
              </a:solidFill>
              <a:latin typeface="Verdana"/>
              <a:ea typeface="Verdana"/>
              <a:cs typeface="Verdana"/>
            </a:rPr>
            <a:t>el grupo de Otros insumos, con 152,3% de aumento, y Maquinaria (20,1%). Los Plaguicidas y productos químicos y los Medicamentos veterinarios descienden 3,4% y 33,5%, respectivamente.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161925</xdr:rowOff>
    </xdr:from>
    <xdr:to>
      <xdr:col>9</xdr:col>
      <xdr:colOff>1057275</xdr:colOff>
      <xdr:row>53</xdr:row>
      <xdr:rowOff>38100</xdr:rowOff>
    </xdr:to>
    <xdr:sp>
      <xdr:nvSpPr>
        <xdr:cNvPr id="1" name="1 CuadroTexto"/>
        <xdr:cNvSpPr txBox="1">
          <a:spLocks noChangeArrowheads="1"/>
        </xdr:cNvSpPr>
      </xdr:nvSpPr>
      <xdr:spPr>
        <a:xfrm>
          <a:off x="9525" y="7219950"/>
          <a:ext cx="10344150" cy="1819275"/>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En los fertilizantes se observa una disminución de 1,8% del volumen importado. La mayor contribución a este descenso corresponde a los superfosfatos, con un 51,3% menos importado en el período enero-marzo de 2013 con respecto a igual período en el año 2012. También sufren descensos los volúmenes importados de urea,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nitrato de amonio</a:t>
          </a:r>
          <a:r>
            <a:rPr lang="en-US" cap="none" sz="1100" b="0" i="0" u="none" baseline="0">
              <a:solidFill>
                <a:srgbClr val="000000"/>
              </a:solidFill>
              <a:latin typeface="Calibri"/>
              <a:ea typeface="Calibri"/>
              <a:cs typeface="Calibri"/>
            </a:rPr>
            <a:t> y</a:t>
          </a:r>
          <a:r>
            <a:rPr lang="en-US" cap="none" sz="1100" b="0" i="0" u="none" baseline="0">
              <a:solidFill>
                <a:srgbClr val="000000"/>
              </a:solidFill>
              <a:latin typeface="Calibri"/>
              <a:ea typeface="Calibri"/>
              <a:cs typeface="Calibri"/>
            </a:rPr>
            <a:t> fosfato monoamónico . Solamente se registra aumento en las importaciones de fosfato diamónico y del grupo de otros fertilizantes ,con 9,5% y 82,4%, respectivamente.
</a:t>
          </a:r>
          <a:r>
            <a:rPr lang="en-US" cap="none" sz="1100" b="0" i="0" u="none" baseline="0">
              <a:solidFill>
                <a:srgbClr val="000000"/>
              </a:solidFill>
              <a:latin typeface="Calibri"/>
              <a:ea typeface="Calibri"/>
              <a:cs typeface="Calibri"/>
            </a:rPr>
            <a:t>En las importaciones de plaguicidas y productos químicos (de uso industrial, doméstico y agrícola), se registran aumentos en el volumen y valor importado (4,3% y 5,9%, respectivamente). Se observa una disminución de 20,5% solamente en la importación de insecticidas, destacando el aumento de 14,3% en la importación de fungicidas.
</a:t>
          </a:r>
          <a:r>
            <a:rPr lang="en-US" cap="none" sz="1100" b="0" i="0" u="none" baseline="0">
              <a:solidFill>
                <a:srgbClr val="000000"/>
              </a:solidFill>
              <a:latin typeface="Calibri"/>
              <a:ea typeface="Calibri"/>
              <a:cs typeface="Calibri"/>
            </a:rPr>
            <a:t>El grupo de los medicamentos veterinarios aumenta el volumen importado de todos los ítems considerados. Sin embargo, destaca el aumento de 24,6% en la importación de vacunas.
</a:t>
          </a: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 maquinaria, s</a:t>
          </a:r>
          <a:r>
            <a:rPr lang="en-US" cap="none" sz="1100" b="0" i="0" u="none" baseline="0">
              <a:solidFill>
                <a:srgbClr val="000000"/>
              </a:solidFill>
              <a:latin typeface="Calibri"/>
              <a:ea typeface="Calibri"/>
              <a:cs typeface="Calibri"/>
            </a:rPr>
            <a:t>olamente aumenta el número de tractores importados en el período enero-marzo de 2013 con respecto a 2012 (14,2%). El número de trilladoras, cosechadoras, sembradoras, plantadoras y transplantadoras desciende en dicho período.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40</xdr:row>
      <xdr:rowOff>19050</xdr:rowOff>
    </xdr:from>
    <xdr:to>
      <xdr:col>9</xdr:col>
      <xdr:colOff>895350</xdr:colOff>
      <xdr:row>45</xdr:row>
      <xdr:rowOff>133350</xdr:rowOff>
    </xdr:to>
    <xdr:sp>
      <xdr:nvSpPr>
        <xdr:cNvPr id="1" name="1 CuadroTexto"/>
        <xdr:cNvSpPr txBox="1">
          <a:spLocks noChangeArrowheads="1"/>
        </xdr:cNvSpPr>
      </xdr:nvSpPr>
      <xdr:spPr>
        <a:xfrm>
          <a:off x="47625" y="6743700"/>
          <a:ext cx="10391775" cy="923925"/>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rPr>
            <a:t>El valor de las exportaciones de insumos en el período enero-marzo de 2013 aumenta 8,9% en relación con 2012. Contribuyen a este aumento principalmente otros insumos y los fertilizantes, en detrimento de los plaguicidas y productos químicos y medicamentos veterinarios. El principal grupo de productos que aumenta los volúmenes exportados son los fertilizantes, con 22,6%, y hay un aumento de 266,7% en el número de tractores exportados en el período enero-marzo de 2013. La mayor disminución en el volumen exportado se observa en  insecticidas (- 73,5%).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21</xdr:row>
      <xdr:rowOff>142875</xdr:rowOff>
    </xdr:from>
    <xdr:to>
      <xdr:col>6</xdr:col>
      <xdr:colOff>790575</xdr:colOff>
      <xdr:row>31</xdr:row>
      <xdr:rowOff>142875</xdr:rowOff>
    </xdr:to>
    <xdr:sp>
      <xdr:nvSpPr>
        <xdr:cNvPr id="1" name="2 CuadroTexto"/>
        <xdr:cNvSpPr txBox="1">
          <a:spLocks noChangeArrowheads="1"/>
        </xdr:cNvSpPr>
      </xdr:nvSpPr>
      <xdr:spPr>
        <a:xfrm>
          <a:off x="38100" y="5362575"/>
          <a:ext cx="6134100" cy="161925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Los precios nacionales de los fertilizantes fosfatados (superfosfato triple y fosfato diamónico) son los únicos que registran descensos, de 10,66% y 4,46%, respectivamente. Esta tendencia sigue el comportamiento a la baja de los fertilizantes fosfatados en el mercado internacional que se viene observando desde hace algunos meses. 
</a:t>
          </a:r>
          <a:r>
            <a:rPr lang="en-US" cap="none" sz="1100" b="0" i="0" u="none" baseline="0">
              <a:solidFill>
                <a:srgbClr val="000000"/>
              </a:solidFill>
              <a:latin typeface="Calibri"/>
              <a:ea typeface="Calibri"/>
              <a:cs typeface="Calibri"/>
            </a:rPr>
            <a:t>Si se comparan los precios de marzo de 2012 con marzo de 2013, el mayor aumento corresponde al salitre sódico ,</a:t>
          </a:r>
          <a:r>
            <a:rPr lang="en-US" cap="none" sz="1100" b="0" i="0" u="none" baseline="0">
              <a:solidFill>
                <a:srgbClr val="000000"/>
              </a:solidFill>
              <a:latin typeface="Calibri"/>
              <a:ea typeface="Calibri"/>
              <a:cs typeface="Calibri"/>
            </a:rPr>
            <a:t>con  10,55%, seguido por 4,66% de aumento en la urea.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 se compara marzo con respecto a</a:t>
          </a:r>
          <a:r>
            <a:rPr lang="en-US" cap="none" sz="1100" b="0" i="0" u="none" baseline="0">
              <a:solidFill>
                <a:srgbClr val="000000"/>
              </a:solidFill>
              <a:latin typeface="Calibri"/>
              <a:ea typeface="Calibri"/>
              <a:cs typeface="Calibri"/>
            </a:rPr>
            <a:t> ener</a:t>
          </a:r>
          <a:r>
            <a:rPr lang="en-US" cap="none" sz="1100" b="0" i="0" u="none" baseline="0">
              <a:solidFill>
                <a:srgbClr val="000000"/>
              </a:solidFill>
              <a:latin typeface="Calibri"/>
              <a:ea typeface="Calibri"/>
              <a:cs typeface="Calibri"/>
            </a:rPr>
            <a:t>o del año 2013, solamente disminuye el precio del fosfato diamónico, en 1%. Sin embargo, los aumentos registrados en el resto de los fertilizantes analizados en el mercado nacional no supera el 1,5%, a excepción del salitre sódico, que aumenta 7,65%.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20</xdr:row>
      <xdr:rowOff>123825</xdr:rowOff>
    </xdr:from>
    <xdr:to>
      <xdr:col>5</xdr:col>
      <xdr:colOff>742950</xdr:colOff>
      <xdr:row>27</xdr:row>
      <xdr:rowOff>104775</xdr:rowOff>
    </xdr:to>
    <xdr:sp>
      <xdr:nvSpPr>
        <xdr:cNvPr id="1" name="1 CuadroTexto"/>
        <xdr:cNvSpPr txBox="1">
          <a:spLocks noChangeArrowheads="1"/>
        </xdr:cNvSpPr>
      </xdr:nvSpPr>
      <xdr:spPr>
        <a:xfrm>
          <a:off x="19050" y="4657725"/>
          <a:ext cx="4676775" cy="1114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En el período enero-marzo 2013/12 se observa un descenso en todos los precios internacionales de fertilizantes ,a excepción del fosfato diamónico FOB Tampa, donde el aumento porcentual fue de 0,2%.
</a:t>
          </a:r>
          <a:r>
            <a:rPr lang="en-US" cap="none" sz="1100" b="0" i="0" u="none" baseline="0">
              <a:solidFill>
                <a:srgbClr val="000000"/>
              </a:solidFill>
              <a:latin typeface="Calibri"/>
              <a:ea typeface="Calibri"/>
              <a:cs typeface="Calibri"/>
            </a:rPr>
            <a:t>Para mayor detalle en el análisis de los precios internacionales se sugiere ver el análisis gráfico realizado a continuación en este boletin.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28</xdr:row>
      <xdr:rowOff>0</xdr:rowOff>
    </xdr:from>
    <xdr:to>
      <xdr:col>9</xdr:col>
      <xdr:colOff>76200</xdr:colOff>
      <xdr:row>29</xdr:row>
      <xdr:rowOff>76200</xdr:rowOff>
    </xdr:to>
    <xdr:sp>
      <xdr:nvSpPr>
        <xdr:cNvPr id="1" name="1 CuadroTexto"/>
        <xdr:cNvSpPr txBox="1">
          <a:spLocks noChangeArrowheads="1"/>
        </xdr:cNvSpPr>
      </xdr:nvSpPr>
      <xdr:spPr>
        <a:xfrm>
          <a:off x="28575" y="4533900"/>
          <a:ext cx="69056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información de Servicio Nacional de Aduanas, distribuidores, Green Markets, Icis Pricing y Fertecon
</a:t>
          </a:r>
          <a:r>
            <a:rPr lang="en-US" cap="none" sz="800" b="0" i="0" u="none" baseline="0">
              <a:solidFill>
                <a:srgbClr val="000000"/>
              </a:solidFill>
              <a:latin typeface="Calibri"/>
              <a:ea typeface="Calibri"/>
              <a:cs typeface="Calibri"/>
            </a:rPr>
            <a:t> </a:t>
          </a:r>
        </a:p>
      </xdr:txBody>
    </xdr:sp>
    <xdr:clientData/>
  </xdr:twoCellAnchor>
  <xdr:twoCellAnchor editAs="oneCell">
    <xdr:from>
      <xdr:col>0</xdr:col>
      <xdr:colOff>0</xdr:colOff>
      <xdr:row>0</xdr:row>
      <xdr:rowOff>0</xdr:rowOff>
    </xdr:from>
    <xdr:to>
      <xdr:col>9</xdr:col>
      <xdr:colOff>742950</xdr:colOff>
      <xdr:row>29</xdr:row>
      <xdr:rowOff>123825</xdr:rowOff>
    </xdr:to>
    <xdr:pic>
      <xdr:nvPicPr>
        <xdr:cNvPr id="2" name="1 Imagen"/>
        <xdr:cNvPicPr preferRelativeResize="1">
          <a:picLocks noChangeAspect="1"/>
        </xdr:cNvPicPr>
      </xdr:nvPicPr>
      <xdr:blipFill>
        <a:blip r:embed="rId1"/>
        <a:stretch>
          <a:fillRect/>
        </a:stretch>
      </xdr:blipFill>
      <xdr:spPr>
        <a:xfrm>
          <a:off x="0" y="0"/>
          <a:ext cx="7600950" cy="4819650"/>
        </a:xfrm>
        <a:prstGeom prst="rect">
          <a:avLst/>
        </a:prstGeom>
        <a:noFill/>
        <a:ln w="9525" cmpd="sng">
          <a:noFill/>
        </a:ln>
      </xdr:spPr>
    </xdr:pic>
    <xdr:clientData/>
  </xdr:twoCellAnchor>
  <xdr:twoCellAnchor>
    <xdr:from>
      <xdr:col>0</xdr:col>
      <xdr:colOff>47625</xdr:colOff>
      <xdr:row>27</xdr:row>
      <xdr:rowOff>142875</xdr:rowOff>
    </xdr:from>
    <xdr:to>
      <xdr:col>9</xdr:col>
      <xdr:colOff>95250</xdr:colOff>
      <xdr:row>29</xdr:row>
      <xdr:rowOff>47625</xdr:rowOff>
    </xdr:to>
    <xdr:sp>
      <xdr:nvSpPr>
        <xdr:cNvPr id="3" name="1 CuadroTexto"/>
        <xdr:cNvSpPr txBox="1">
          <a:spLocks noChangeArrowheads="1"/>
        </xdr:cNvSpPr>
      </xdr:nvSpPr>
      <xdr:spPr>
        <a:xfrm>
          <a:off x="47625" y="4514850"/>
          <a:ext cx="6905625" cy="228600"/>
        </a:xfrm>
        <a:prstGeom prst="rect">
          <a:avLst/>
        </a:prstGeom>
        <a:noFill/>
        <a:ln w="9525" cmpd="sng">
          <a:noFill/>
        </a:ln>
      </xdr:spPr>
      <x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elaborado por Odepa con información de Servicio Nacional de Aduanas, distribuidores, Green Markets, Icis Pricing y Fertecon.
</a:t>
          </a:r>
          <a:r>
            <a:rPr lang="en-US" cap="none" sz="800" b="0" i="0" u="none" baseline="0">
              <a:solidFill>
                <a:srgbClr val="000000"/>
              </a:solidFill>
              <a:latin typeface="Calibri"/>
              <a:ea typeface="Calibri"/>
              <a:cs typeface="Calibri"/>
            </a:rPr>
            <a:t> </a:t>
          </a:r>
        </a:p>
      </xdr:txBody>
    </xdr:sp>
    <xdr:clientData/>
  </xdr:twoCellAnchor>
  <xdr:twoCellAnchor>
    <xdr:from>
      <xdr:col>0</xdr:col>
      <xdr:colOff>19050</xdr:colOff>
      <xdr:row>30</xdr:row>
      <xdr:rowOff>19050</xdr:rowOff>
    </xdr:from>
    <xdr:to>
      <xdr:col>9</xdr:col>
      <xdr:colOff>742950</xdr:colOff>
      <xdr:row>39</xdr:row>
      <xdr:rowOff>114300</xdr:rowOff>
    </xdr:to>
    <xdr:sp>
      <xdr:nvSpPr>
        <xdr:cNvPr id="4" name="1 CuadroTexto"/>
        <xdr:cNvSpPr txBox="1">
          <a:spLocks noChangeArrowheads="1"/>
        </xdr:cNvSpPr>
      </xdr:nvSpPr>
      <xdr:spPr>
        <a:xfrm>
          <a:off x="19050" y="4857750"/>
          <a:ext cx="7581900" cy="1552575"/>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Los fosfatos registraron una disminución en sus precios en los mercados internacionales en los primeros tres meses del año 2013. Los mercados internacionales reportan reservas de los exportadores estadounidenses para marzo y abril; sin embargo, se espera que el consumo mundial de estos productos supere el récord histórico, gracias a la siembras de cereales y soya en las estaciones de primavera y otoño.
</a:t>
          </a:r>
          <a:r>
            <a:rPr lang="en-US" cap="none" sz="1100" b="0" i="0" u="none" baseline="0">
              <a:solidFill>
                <a:srgbClr val="000000"/>
              </a:solidFill>
              <a:latin typeface="Calibri"/>
              <a:ea typeface="Calibri"/>
              <a:cs typeface="Calibri"/>
            </a:rPr>
            <a:t>Se comienza a registrar un aumento en la demanda de Brasil e India, lo que debería hacer repuntar los precios de venta internacionales, esperándose que el precio se mantenga de estable a firme en las próximas semanas, siempre y cuando el mercado norteamericano continúe al alza.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733425</xdr:colOff>
      <xdr:row>28</xdr:row>
      <xdr:rowOff>19050</xdr:rowOff>
    </xdr:to>
    <xdr:pic>
      <xdr:nvPicPr>
        <xdr:cNvPr id="1" name="1 Imagen"/>
        <xdr:cNvPicPr preferRelativeResize="1">
          <a:picLocks noChangeAspect="1"/>
        </xdr:cNvPicPr>
      </xdr:nvPicPr>
      <xdr:blipFill>
        <a:blip r:embed="rId1"/>
        <a:stretch>
          <a:fillRect/>
        </a:stretch>
      </xdr:blipFill>
      <xdr:spPr>
        <a:xfrm>
          <a:off x="0" y="0"/>
          <a:ext cx="7591425" cy="4552950"/>
        </a:xfrm>
        <a:prstGeom prst="rect">
          <a:avLst/>
        </a:prstGeom>
        <a:noFill/>
        <a:ln w="9525" cmpd="sng">
          <a:noFill/>
        </a:ln>
      </xdr:spPr>
    </xdr:pic>
    <xdr:clientData/>
  </xdr:twoCellAnchor>
  <xdr:twoCellAnchor>
    <xdr:from>
      <xdr:col>0</xdr:col>
      <xdr:colOff>47625</xdr:colOff>
      <xdr:row>28</xdr:row>
      <xdr:rowOff>57150</xdr:rowOff>
    </xdr:from>
    <xdr:to>
      <xdr:col>9</xdr:col>
      <xdr:colOff>714375</xdr:colOff>
      <xdr:row>32</xdr:row>
      <xdr:rowOff>28575</xdr:rowOff>
    </xdr:to>
    <xdr:sp>
      <xdr:nvSpPr>
        <xdr:cNvPr id="2" name="1 CuadroTexto"/>
        <xdr:cNvSpPr txBox="1">
          <a:spLocks noChangeArrowheads="1"/>
        </xdr:cNvSpPr>
      </xdr:nvSpPr>
      <xdr:spPr>
        <a:xfrm>
          <a:off x="47625" y="4591050"/>
          <a:ext cx="7524750" cy="619125"/>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rPr>
            <a:t>El superfosfato triple sigue la tendencia a la baja de los precios de los fertilizantes fosfatados a nivel mundial. Se espera una tendencia a la estabilidad o alza en los precios para las próximas semanas, producto de la activación de la demanda de los países latinoamericanos, en especial de Brasil.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752475</xdr:colOff>
      <xdr:row>30</xdr:row>
      <xdr:rowOff>66675</xdr:rowOff>
    </xdr:to>
    <xdr:pic>
      <xdr:nvPicPr>
        <xdr:cNvPr id="1" name="1 Imagen"/>
        <xdr:cNvPicPr preferRelativeResize="1">
          <a:picLocks noChangeAspect="1"/>
        </xdr:cNvPicPr>
      </xdr:nvPicPr>
      <xdr:blipFill>
        <a:blip r:embed="rId1"/>
        <a:stretch>
          <a:fillRect/>
        </a:stretch>
      </xdr:blipFill>
      <xdr:spPr>
        <a:xfrm>
          <a:off x="0" y="0"/>
          <a:ext cx="6848475" cy="4924425"/>
        </a:xfrm>
        <a:prstGeom prst="rect">
          <a:avLst/>
        </a:prstGeom>
        <a:noFill/>
        <a:ln w="9525" cmpd="sng">
          <a:noFill/>
        </a:ln>
      </xdr:spPr>
    </xdr:pic>
    <xdr:clientData/>
  </xdr:twoCellAnchor>
  <xdr:twoCellAnchor>
    <xdr:from>
      <xdr:col>0</xdr:col>
      <xdr:colOff>57150</xdr:colOff>
      <xdr:row>30</xdr:row>
      <xdr:rowOff>114300</xdr:rowOff>
    </xdr:from>
    <xdr:to>
      <xdr:col>8</xdr:col>
      <xdr:colOff>714375</xdr:colOff>
      <xdr:row>35</xdr:row>
      <xdr:rowOff>19050</xdr:rowOff>
    </xdr:to>
    <xdr:sp>
      <xdr:nvSpPr>
        <xdr:cNvPr id="2" name="1 CuadroTexto"/>
        <xdr:cNvSpPr txBox="1">
          <a:spLocks noChangeArrowheads="1"/>
        </xdr:cNvSpPr>
      </xdr:nvSpPr>
      <xdr:spPr>
        <a:xfrm>
          <a:off x="57150" y="4972050"/>
          <a:ext cx="6753225" cy="714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La perspectiva para el mercado de los fertilizantes potásicos es estable. Algunos mercados aún observan una demanda débil. Al igual que con los fertilizantes fosfatados, la mayor demanda que se espera de Brasil haría elevar los precios en los mercados internacionales en las próximas semanas.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0"/>
  <sheetViews>
    <sheetView tabSelected="1" view="pageBreakPreview" zoomScaleSheetLayoutView="100" zoomScalePageLayoutView="0" workbookViewId="0" topLeftCell="A1">
      <selection activeCell="C13" sqref="C13:H13"/>
    </sheetView>
  </sheetViews>
  <sheetFormatPr defaultColWidth="11.421875" defaultRowHeight="12.75"/>
  <cols>
    <col min="1" max="2" width="11.421875" style="39" customWidth="1"/>
    <col min="3" max="3" width="10.7109375" style="39" customWidth="1"/>
    <col min="4" max="6" width="11.421875" style="39" customWidth="1"/>
    <col min="7" max="7" width="11.140625" style="39" customWidth="1"/>
    <col min="8" max="8" width="4.421875" style="39" customWidth="1"/>
    <col min="9" max="16384" width="11.421875" style="39" customWidth="1"/>
  </cols>
  <sheetData>
    <row r="1" spans="1:9" ht="15.75">
      <c r="A1" s="63"/>
      <c r="B1" s="61"/>
      <c r="C1" s="61"/>
      <c r="D1" s="61"/>
      <c r="E1" s="61"/>
      <c r="F1" s="61"/>
      <c r="G1" s="61"/>
      <c r="I1" s="39" t="s">
        <v>264</v>
      </c>
    </row>
    <row r="2" spans="1:7" ht="15">
      <c r="A2" s="61"/>
      <c r="B2" s="61"/>
      <c r="C2" s="61"/>
      <c r="D2" s="61"/>
      <c r="E2" s="61"/>
      <c r="F2" s="61"/>
      <c r="G2" s="61"/>
    </row>
    <row r="3" spans="1:7" ht="15.75">
      <c r="A3" s="63"/>
      <c r="B3" s="61"/>
      <c r="C3" s="61"/>
      <c r="D3" s="61"/>
      <c r="E3" s="61"/>
      <c r="F3" s="61"/>
      <c r="G3" s="61"/>
    </row>
    <row r="4" spans="1:7" ht="15">
      <c r="A4" s="61"/>
      <c r="B4" s="61"/>
      <c r="C4" s="61"/>
      <c r="D4" s="59"/>
      <c r="E4" s="61"/>
      <c r="F4" s="61"/>
      <c r="G4" s="61"/>
    </row>
    <row r="5" spans="1:7" ht="15.75">
      <c r="A5" s="63"/>
      <c r="B5" s="61"/>
      <c r="C5" s="61"/>
      <c r="D5" s="66"/>
      <c r="E5" s="61"/>
      <c r="F5" s="61"/>
      <c r="G5" s="61"/>
    </row>
    <row r="6" spans="1:7" ht="15.75">
      <c r="A6" s="63"/>
      <c r="B6" s="61"/>
      <c r="C6" s="61"/>
      <c r="D6" s="61"/>
      <c r="E6" s="61"/>
      <c r="F6" s="61"/>
      <c r="G6" s="61"/>
    </row>
    <row r="7" spans="1:7" ht="15.75">
      <c r="A7" s="63"/>
      <c r="B7" s="61"/>
      <c r="C7" s="61"/>
      <c r="D7" s="61"/>
      <c r="E7" s="61"/>
      <c r="F7" s="61"/>
      <c r="G7" s="61"/>
    </row>
    <row r="8" spans="1:7" ht="15">
      <c r="A8" s="61"/>
      <c r="B8" s="61"/>
      <c r="C8" s="61"/>
      <c r="D8" s="59"/>
      <c r="E8" s="61"/>
      <c r="F8" s="61"/>
      <c r="G8" s="61"/>
    </row>
    <row r="9" spans="1:7" ht="15.75">
      <c r="A9" s="65"/>
      <c r="B9" s="61"/>
      <c r="C9" s="61"/>
      <c r="D9" s="61"/>
      <c r="E9" s="61"/>
      <c r="F9" s="61"/>
      <c r="G9" s="61"/>
    </row>
    <row r="10" spans="1:7" ht="15.75">
      <c r="A10" s="63"/>
      <c r="B10" s="61"/>
      <c r="C10" s="61"/>
      <c r="D10" s="61"/>
      <c r="E10" s="61"/>
      <c r="F10" s="61"/>
      <c r="G10" s="61"/>
    </row>
    <row r="11" spans="1:7" ht="15.75">
      <c r="A11" s="63"/>
      <c r="B11" s="61"/>
      <c r="C11" s="61"/>
      <c r="D11" s="61"/>
      <c r="E11" s="61"/>
      <c r="F11" s="61"/>
      <c r="G11" s="61"/>
    </row>
    <row r="12" spans="1:7" ht="15.75">
      <c r="A12" s="63"/>
      <c r="B12" s="61"/>
      <c r="C12" s="61"/>
      <c r="D12" s="61"/>
      <c r="E12" s="61"/>
      <c r="F12" s="61"/>
      <c r="G12" s="61"/>
    </row>
    <row r="13" spans="1:8" ht="24.75">
      <c r="A13" s="61"/>
      <c r="B13" s="61"/>
      <c r="C13" s="221" t="s">
        <v>126</v>
      </c>
      <c r="D13" s="221"/>
      <c r="E13" s="221"/>
      <c r="F13" s="221"/>
      <c r="G13" s="221"/>
      <c r="H13" s="221"/>
    </row>
    <row r="14" spans="1:7" ht="15">
      <c r="A14" s="61"/>
      <c r="B14" s="61"/>
      <c r="C14" s="61"/>
      <c r="D14" s="61"/>
      <c r="E14" s="61"/>
      <c r="F14" s="61"/>
      <c r="G14" s="61"/>
    </row>
    <row r="15" spans="1:8" ht="15.75">
      <c r="A15" s="61"/>
      <c r="B15" s="61"/>
      <c r="C15" s="222"/>
      <c r="D15" s="222"/>
      <c r="E15" s="222"/>
      <c r="F15" s="222"/>
      <c r="G15" s="222"/>
      <c r="H15" s="222"/>
    </row>
    <row r="16" spans="1:7" ht="15">
      <c r="A16" s="61"/>
      <c r="B16" s="61"/>
      <c r="C16" s="61"/>
      <c r="D16" s="61"/>
      <c r="E16" s="61"/>
      <c r="F16" s="61"/>
      <c r="G16" s="61"/>
    </row>
    <row r="17" spans="1:7" ht="15">
      <c r="A17" s="61"/>
      <c r="B17" s="61"/>
      <c r="C17" s="61"/>
      <c r="D17" s="61"/>
      <c r="E17" s="61"/>
      <c r="F17" s="61"/>
      <c r="G17" s="61"/>
    </row>
    <row r="18" spans="1:7" ht="15">
      <c r="A18" s="61"/>
      <c r="B18" s="61"/>
      <c r="C18" s="61"/>
      <c r="D18" s="61" t="s">
        <v>358</v>
      </c>
      <c r="E18" s="61"/>
      <c r="F18" s="61"/>
      <c r="G18" s="61"/>
    </row>
    <row r="19" spans="1:7" ht="15">
      <c r="A19" s="61"/>
      <c r="B19" s="61"/>
      <c r="C19" s="61"/>
      <c r="D19" s="61"/>
      <c r="E19" s="61"/>
      <c r="F19" s="61"/>
      <c r="G19" s="61"/>
    </row>
    <row r="20" spans="1:7" ht="15.75">
      <c r="A20" s="63"/>
      <c r="B20" s="61"/>
      <c r="C20" s="61"/>
      <c r="D20" s="61"/>
      <c r="E20" s="61"/>
      <c r="F20" s="61"/>
      <c r="G20" s="61"/>
    </row>
    <row r="21" spans="1:7" ht="15.75">
      <c r="A21" s="63"/>
      <c r="B21" s="61"/>
      <c r="C21" s="61"/>
      <c r="D21" s="59"/>
      <c r="E21" s="61"/>
      <c r="F21" s="61"/>
      <c r="G21" s="61"/>
    </row>
    <row r="22" spans="1:7" ht="15.75">
      <c r="A22" s="63"/>
      <c r="B22" s="61"/>
      <c r="C22" s="61"/>
      <c r="D22" s="60"/>
      <c r="E22" s="61"/>
      <c r="F22" s="61"/>
      <c r="G22" s="61"/>
    </row>
    <row r="23" spans="1:7" ht="15.75">
      <c r="A23" s="63"/>
      <c r="B23" s="61"/>
      <c r="C23" s="61"/>
      <c r="D23" s="61"/>
      <c r="E23" s="61"/>
      <c r="F23" s="61"/>
      <c r="G23" s="61"/>
    </row>
    <row r="24" spans="1:7" ht="15.75">
      <c r="A24" s="63"/>
      <c r="B24" s="61"/>
      <c r="C24" s="61"/>
      <c r="D24" s="61"/>
      <c r="E24" s="61"/>
      <c r="F24" s="61"/>
      <c r="G24" s="61"/>
    </row>
    <row r="25" spans="1:7" ht="15.75">
      <c r="A25" s="63"/>
      <c r="B25" s="61"/>
      <c r="C25" s="61"/>
      <c r="D25" s="61"/>
      <c r="E25" s="61"/>
      <c r="F25" s="61"/>
      <c r="G25" s="61"/>
    </row>
    <row r="26" spans="1:7" ht="15.75">
      <c r="A26" s="63"/>
      <c r="B26" s="61"/>
      <c r="C26" s="61"/>
      <c r="D26" s="59"/>
      <c r="E26" s="61"/>
      <c r="F26" s="61"/>
      <c r="G26" s="61"/>
    </row>
    <row r="27" spans="1:7" ht="15.75">
      <c r="A27" s="63"/>
      <c r="B27" s="61"/>
      <c r="C27" s="61"/>
      <c r="D27" s="61"/>
      <c r="E27" s="61"/>
      <c r="F27" s="61"/>
      <c r="G27" s="61"/>
    </row>
    <row r="28" spans="1:7" ht="15.75">
      <c r="A28" s="63"/>
      <c r="B28" s="61"/>
      <c r="C28" s="61"/>
      <c r="D28" s="61"/>
      <c r="E28" s="61"/>
      <c r="F28" s="61"/>
      <c r="G28" s="61"/>
    </row>
    <row r="29" spans="1:7" ht="15.75">
      <c r="A29" s="63"/>
      <c r="B29" s="61"/>
      <c r="C29" s="61"/>
      <c r="D29" s="61"/>
      <c r="E29" s="61"/>
      <c r="F29" s="61"/>
      <c r="G29" s="61"/>
    </row>
    <row r="30" spans="1:7" ht="15.75">
      <c r="A30" s="63"/>
      <c r="B30" s="61"/>
      <c r="C30" s="61"/>
      <c r="D30" s="61"/>
      <c r="E30" s="61"/>
      <c r="F30" s="61"/>
      <c r="G30" s="61"/>
    </row>
    <row r="31" spans="6:7" ht="15">
      <c r="F31" s="61"/>
      <c r="G31" s="61"/>
    </row>
    <row r="32" spans="6:7" ht="15">
      <c r="F32" s="61"/>
      <c r="G32" s="61"/>
    </row>
    <row r="33" spans="6:7" ht="15">
      <c r="F33" s="61"/>
      <c r="G33" s="61"/>
    </row>
    <row r="34" spans="1:7" ht="15.75">
      <c r="A34" s="63"/>
      <c r="B34" s="61"/>
      <c r="C34" s="61"/>
      <c r="D34" s="61"/>
      <c r="E34" s="61"/>
      <c r="F34" s="61"/>
      <c r="G34" s="61"/>
    </row>
    <row r="35" spans="1:7" ht="15.75">
      <c r="A35" s="63"/>
      <c r="B35" s="61"/>
      <c r="C35" s="61"/>
      <c r="D35" s="61"/>
      <c r="E35" s="61"/>
      <c r="F35" s="61"/>
      <c r="G35" s="61"/>
    </row>
    <row r="36" spans="1:7" ht="15.75">
      <c r="A36" s="63"/>
      <c r="B36" s="61"/>
      <c r="C36" s="61"/>
      <c r="D36" s="61"/>
      <c r="E36" s="61"/>
      <c r="F36" s="61"/>
      <c r="G36" s="61"/>
    </row>
    <row r="37" spans="1:7" ht="15.75">
      <c r="A37" s="63"/>
      <c r="B37" s="61"/>
      <c r="C37" s="61"/>
      <c r="D37" s="61"/>
      <c r="E37" s="61"/>
      <c r="F37" s="61"/>
      <c r="G37" s="61"/>
    </row>
    <row r="38" spans="1:7" ht="15.75">
      <c r="A38" s="57"/>
      <c r="B38" s="61"/>
      <c r="C38" s="57"/>
      <c r="D38" s="62"/>
      <c r="E38" s="61"/>
      <c r="F38" s="61"/>
      <c r="G38" s="61"/>
    </row>
    <row r="39" spans="1:7" ht="15.75">
      <c r="A39" s="63"/>
      <c r="E39" s="61"/>
      <c r="F39" s="61"/>
      <c r="G39" s="61"/>
    </row>
    <row r="40" spans="3:7" ht="15.75">
      <c r="C40" s="63" t="s">
        <v>359</v>
      </c>
      <c r="D40" s="62"/>
      <c r="E40" s="61"/>
      <c r="F40" s="61"/>
      <c r="G40" s="61"/>
    </row>
    <row r="44" spans="1:7" ht="15">
      <c r="A44" s="61"/>
      <c r="B44" s="61"/>
      <c r="C44" s="61"/>
      <c r="D44" s="59" t="s">
        <v>4</v>
      </c>
      <c r="E44" s="61"/>
      <c r="F44" s="61"/>
      <c r="G44" s="61"/>
    </row>
    <row r="45" spans="1:7" ht="15.75">
      <c r="A45" s="63"/>
      <c r="B45" s="61"/>
      <c r="C45" s="61"/>
      <c r="D45" s="66" t="s">
        <v>360</v>
      </c>
      <c r="E45" s="61"/>
      <c r="F45" s="61"/>
      <c r="G45" s="61"/>
    </row>
    <row r="46" spans="1:7" ht="15.75">
      <c r="A46" s="63"/>
      <c r="B46" s="61"/>
      <c r="C46" s="61"/>
      <c r="D46" s="61"/>
      <c r="E46" s="61"/>
      <c r="F46" s="61"/>
      <c r="G46" s="61"/>
    </row>
    <row r="47" spans="1:7" ht="15.75">
      <c r="A47" s="63"/>
      <c r="B47" s="61"/>
      <c r="C47" s="61"/>
      <c r="D47" s="61"/>
      <c r="E47" s="61"/>
      <c r="F47" s="61"/>
      <c r="G47" s="61"/>
    </row>
    <row r="48" spans="1:7" ht="15">
      <c r="A48" s="61"/>
      <c r="B48" s="61"/>
      <c r="C48" s="61"/>
      <c r="D48" s="59" t="s">
        <v>5</v>
      </c>
      <c r="E48" s="61"/>
      <c r="F48" s="61"/>
      <c r="G48" s="61"/>
    </row>
    <row r="49" spans="1:7" ht="15.75">
      <c r="A49" s="65"/>
      <c r="B49" s="61"/>
      <c r="C49" s="61"/>
      <c r="E49" s="61"/>
      <c r="F49" s="61"/>
      <c r="G49" s="61"/>
    </row>
    <row r="50" spans="1:7" ht="15.75">
      <c r="A50" s="63"/>
      <c r="B50" s="61"/>
      <c r="C50" s="61"/>
      <c r="D50" s="61"/>
      <c r="E50" s="61"/>
      <c r="F50" s="61"/>
      <c r="G50" s="61"/>
    </row>
    <row r="51" spans="1:7" ht="15">
      <c r="A51" s="61"/>
      <c r="B51" s="61"/>
      <c r="C51" s="61"/>
      <c r="D51" s="61"/>
      <c r="E51" s="61"/>
      <c r="F51" s="61"/>
      <c r="G51" s="61"/>
    </row>
    <row r="52" spans="1:7" ht="15">
      <c r="A52" s="61"/>
      <c r="B52" s="61"/>
      <c r="C52" s="61"/>
      <c r="D52" s="61"/>
      <c r="E52" s="61"/>
      <c r="F52" s="61"/>
      <c r="G52" s="61"/>
    </row>
    <row r="53" spans="1:7" ht="15">
      <c r="A53" s="61"/>
      <c r="B53" s="61"/>
      <c r="C53" s="61"/>
      <c r="D53" s="60" t="s">
        <v>226</v>
      </c>
      <c r="E53" s="61"/>
      <c r="F53" s="61"/>
      <c r="G53" s="61"/>
    </row>
    <row r="54" spans="1:7" ht="15">
      <c r="A54" s="61"/>
      <c r="B54" s="61"/>
      <c r="C54" s="61"/>
      <c r="D54" s="60" t="s">
        <v>125</v>
      </c>
      <c r="E54" s="61"/>
      <c r="F54" s="61"/>
      <c r="G54" s="61"/>
    </row>
    <row r="55" spans="1:7" ht="15">
      <c r="A55" s="61"/>
      <c r="B55" s="61"/>
      <c r="C55" s="61"/>
      <c r="D55" s="61"/>
      <c r="E55" s="61"/>
      <c r="F55" s="61"/>
      <c r="G55" s="61"/>
    </row>
    <row r="56" spans="1:7" ht="15">
      <c r="A56" s="61"/>
      <c r="B56" s="61"/>
      <c r="C56" s="61"/>
      <c r="D56" s="61"/>
      <c r="E56" s="61"/>
      <c r="F56" s="61"/>
      <c r="G56" s="61"/>
    </row>
    <row r="57" spans="1:7" ht="15">
      <c r="A57" s="61"/>
      <c r="B57" s="61"/>
      <c r="C57" s="61"/>
      <c r="D57" s="61"/>
      <c r="E57" s="61"/>
      <c r="F57" s="61"/>
      <c r="G57" s="61"/>
    </row>
    <row r="58" spans="1:7" ht="15.75">
      <c r="A58" s="63"/>
      <c r="B58" s="61"/>
      <c r="C58" s="61"/>
      <c r="D58" s="61"/>
      <c r="E58" s="61"/>
      <c r="F58" s="61"/>
      <c r="G58" s="61"/>
    </row>
    <row r="59" spans="1:7" ht="15.75">
      <c r="A59" s="63"/>
      <c r="B59" s="61"/>
      <c r="C59" s="61"/>
      <c r="D59" s="59" t="s">
        <v>0</v>
      </c>
      <c r="E59" s="61"/>
      <c r="F59" s="61"/>
      <c r="G59" s="61"/>
    </row>
    <row r="60" spans="1:7" ht="15.75">
      <c r="A60" s="63"/>
      <c r="B60" s="61"/>
      <c r="C60" s="61"/>
      <c r="D60" s="60" t="s">
        <v>2</v>
      </c>
      <c r="E60" s="61"/>
      <c r="F60" s="61"/>
      <c r="G60" s="61"/>
    </row>
    <row r="61" spans="1:12" ht="15.75">
      <c r="A61" s="63"/>
      <c r="B61" s="61"/>
      <c r="C61" s="61"/>
      <c r="D61" s="61"/>
      <c r="E61" s="61"/>
      <c r="F61" s="61"/>
      <c r="G61" s="61"/>
      <c r="L61" s="64"/>
    </row>
    <row r="62" spans="1:7" ht="15.75">
      <c r="A62" s="63"/>
      <c r="B62" s="61"/>
      <c r="C62" s="61"/>
      <c r="D62" s="61"/>
      <c r="E62" s="61"/>
      <c r="F62" s="61"/>
      <c r="G62" s="61"/>
    </row>
    <row r="63" spans="1:7" ht="15.75">
      <c r="A63" s="63"/>
      <c r="B63" s="61"/>
      <c r="C63" s="61"/>
      <c r="D63" s="61"/>
      <c r="E63" s="61"/>
      <c r="F63" s="61"/>
      <c r="G63" s="61"/>
    </row>
    <row r="64" spans="1:8" ht="15">
      <c r="A64" s="223" t="s">
        <v>3</v>
      </c>
      <c r="B64" s="223"/>
      <c r="C64" s="223"/>
      <c r="D64" s="223"/>
      <c r="E64" s="223"/>
      <c r="F64" s="223"/>
      <c r="G64" s="223"/>
      <c r="H64" s="223"/>
    </row>
    <row r="65" spans="1:7" ht="15.75">
      <c r="A65" s="63"/>
      <c r="B65" s="61"/>
      <c r="C65" s="61"/>
      <c r="D65" s="61"/>
      <c r="E65" s="61"/>
      <c r="F65" s="61"/>
      <c r="G65" s="61"/>
    </row>
    <row r="66" spans="1:7" ht="15.75">
      <c r="A66" s="63"/>
      <c r="B66" s="61"/>
      <c r="C66" s="61"/>
      <c r="D66" s="61"/>
      <c r="E66" s="61"/>
      <c r="F66" s="61"/>
      <c r="G66" s="61"/>
    </row>
    <row r="67" spans="1:7" ht="15.75">
      <c r="A67" s="63"/>
      <c r="B67" s="61"/>
      <c r="C67" s="61"/>
      <c r="D67" s="61"/>
      <c r="E67" s="61"/>
      <c r="F67" s="61"/>
      <c r="G67" s="61"/>
    </row>
    <row r="68" spans="1:7" ht="15.75">
      <c r="A68" s="63"/>
      <c r="B68" s="61"/>
      <c r="C68" s="61"/>
      <c r="D68" s="61"/>
      <c r="E68" s="61"/>
      <c r="F68" s="61"/>
      <c r="G68" s="61"/>
    </row>
    <row r="69" spans="1:7" ht="15.75">
      <c r="A69" s="63"/>
      <c r="B69" s="61"/>
      <c r="C69" s="61"/>
      <c r="D69" s="61"/>
      <c r="E69" s="61"/>
      <c r="F69" s="61"/>
      <c r="G69" s="61"/>
    </row>
    <row r="70" spans="1:7" ht="15.75">
      <c r="A70" s="63"/>
      <c r="B70" s="61"/>
      <c r="C70" s="61"/>
      <c r="D70" s="61"/>
      <c r="E70" s="61"/>
      <c r="F70" s="61"/>
      <c r="G70" s="61"/>
    </row>
    <row r="71" spans="1:7" ht="15.75">
      <c r="A71" s="63"/>
      <c r="B71" s="61"/>
      <c r="C71" s="61"/>
      <c r="D71" s="61"/>
      <c r="E71" s="61"/>
      <c r="F71" s="61"/>
      <c r="G71" s="61"/>
    </row>
    <row r="72" spans="1:7" ht="15.75">
      <c r="A72" s="63"/>
      <c r="B72" s="61"/>
      <c r="C72" s="61"/>
      <c r="D72" s="61"/>
      <c r="E72" s="61"/>
      <c r="F72" s="61"/>
      <c r="G72" s="61"/>
    </row>
    <row r="73" spans="1:7" ht="15.75">
      <c r="A73" s="63"/>
      <c r="B73" s="61"/>
      <c r="C73" s="61"/>
      <c r="D73" s="61"/>
      <c r="E73" s="61"/>
      <c r="F73" s="61"/>
      <c r="G73" s="61"/>
    </row>
    <row r="74" spans="1:7" ht="15.75">
      <c r="A74" s="63"/>
      <c r="B74" s="61"/>
      <c r="C74" s="61"/>
      <c r="D74" s="61"/>
      <c r="E74" s="61"/>
      <c r="F74" s="61"/>
      <c r="G74" s="61"/>
    </row>
    <row r="75" spans="1:7" ht="15.75">
      <c r="A75" s="63"/>
      <c r="B75" s="61"/>
      <c r="C75" s="61"/>
      <c r="D75" s="61"/>
      <c r="E75" s="61"/>
      <c r="F75" s="61"/>
      <c r="G75" s="61"/>
    </row>
    <row r="76" spans="1:7" ht="15.75">
      <c r="A76" s="63"/>
      <c r="B76" s="61"/>
      <c r="C76" s="61"/>
      <c r="D76" s="61"/>
      <c r="E76" s="61"/>
      <c r="F76" s="61"/>
      <c r="G76" s="61"/>
    </row>
    <row r="77" spans="1:7" ht="15.75">
      <c r="A77" s="63"/>
      <c r="B77" s="61"/>
      <c r="C77" s="61"/>
      <c r="D77" s="61"/>
      <c r="E77" s="61"/>
      <c r="F77" s="61"/>
      <c r="G77" s="61"/>
    </row>
    <row r="78" spans="1:7" ht="15.75">
      <c r="A78" s="63"/>
      <c r="B78" s="61"/>
      <c r="C78" s="61"/>
      <c r="D78" s="61"/>
      <c r="E78" s="61"/>
      <c r="F78" s="61"/>
      <c r="G78" s="61"/>
    </row>
    <row r="79" spans="1:7" ht="10.5" customHeight="1">
      <c r="A79" s="57" t="s">
        <v>124</v>
      </c>
      <c r="B79" s="61"/>
      <c r="C79" s="61"/>
      <c r="D79" s="61"/>
      <c r="E79" s="61"/>
      <c r="F79" s="61"/>
      <c r="G79" s="61"/>
    </row>
    <row r="80" spans="1:7" ht="10.5" customHeight="1">
      <c r="A80" s="57" t="s">
        <v>120</v>
      </c>
      <c r="B80" s="61"/>
      <c r="C80" s="61"/>
      <c r="D80" s="61"/>
      <c r="E80" s="61"/>
      <c r="F80" s="61"/>
      <c r="G80" s="61"/>
    </row>
    <row r="81" spans="1:7" ht="10.5" customHeight="1">
      <c r="A81" s="57" t="s">
        <v>123</v>
      </c>
      <c r="B81" s="61"/>
      <c r="C81" s="61"/>
      <c r="D81" s="61"/>
      <c r="E81" s="61"/>
      <c r="F81" s="61"/>
      <c r="G81" s="61"/>
    </row>
    <row r="82" spans="1:7" ht="10.5" customHeight="1">
      <c r="A82" s="57" t="s">
        <v>122</v>
      </c>
      <c r="B82" s="61"/>
      <c r="C82" s="57"/>
      <c r="D82" s="62"/>
      <c r="E82" s="61"/>
      <c r="F82" s="61"/>
      <c r="G82" s="61"/>
    </row>
    <row r="83" spans="1:7" ht="10.5" customHeight="1">
      <c r="A83" s="42" t="s">
        <v>121</v>
      </c>
      <c r="B83" s="61"/>
      <c r="C83" s="61"/>
      <c r="D83" s="61"/>
      <c r="E83" s="61"/>
      <c r="F83" s="61"/>
      <c r="G83" s="61"/>
    </row>
    <row r="84" spans="1:7" ht="15">
      <c r="A84" s="61"/>
      <c r="B84" s="61"/>
      <c r="C84" s="61"/>
      <c r="D84" s="61"/>
      <c r="E84" s="61"/>
      <c r="F84" s="61"/>
      <c r="G84" s="61"/>
    </row>
    <row r="85" spans="1:7" ht="15">
      <c r="A85" s="50"/>
      <c r="B85" s="44"/>
      <c r="C85" s="48"/>
      <c r="D85" s="48"/>
      <c r="E85" s="48"/>
      <c r="F85" s="48"/>
      <c r="G85" s="47"/>
    </row>
    <row r="86" spans="1:12" ht="6.75" customHeight="1">
      <c r="A86" s="50"/>
      <c r="B86" s="44"/>
      <c r="C86" s="48"/>
      <c r="D86" s="48"/>
      <c r="E86" s="48"/>
      <c r="F86" s="48"/>
      <c r="G86" s="47"/>
      <c r="L86" s="59"/>
    </row>
    <row r="87" spans="1:12" ht="16.5" customHeight="1">
      <c r="A87" s="57"/>
      <c r="B87" s="44"/>
      <c r="C87" s="48"/>
      <c r="D87" s="48"/>
      <c r="E87" s="48"/>
      <c r="F87" s="48"/>
      <c r="G87" s="47"/>
      <c r="L87" s="60"/>
    </row>
    <row r="88" spans="1:12" ht="12.75" customHeight="1">
      <c r="A88" s="57"/>
      <c r="B88" s="44"/>
      <c r="C88" s="48"/>
      <c r="D88" s="48"/>
      <c r="E88" s="48"/>
      <c r="F88" s="48"/>
      <c r="G88" s="47"/>
      <c r="L88" s="58"/>
    </row>
    <row r="89" spans="1:12" ht="12.75" customHeight="1">
      <c r="A89" s="57"/>
      <c r="B89" s="44"/>
      <c r="C89" s="48"/>
      <c r="D89" s="48"/>
      <c r="E89" s="48"/>
      <c r="F89" s="48"/>
      <c r="G89" s="47"/>
      <c r="L89" s="58"/>
    </row>
    <row r="90" spans="1:12" ht="12.75" customHeight="1">
      <c r="A90" s="57"/>
      <c r="B90" s="44"/>
      <c r="C90" s="48"/>
      <c r="D90" s="48"/>
      <c r="E90" s="48"/>
      <c r="F90" s="48"/>
      <c r="G90" s="47"/>
      <c r="L90" s="58"/>
    </row>
    <row r="91" spans="1:12" ht="12.75" customHeight="1">
      <c r="A91" s="42"/>
      <c r="B91" s="44"/>
      <c r="C91" s="48"/>
      <c r="D91" s="48"/>
      <c r="E91" s="48"/>
      <c r="F91" s="48"/>
      <c r="G91" s="47"/>
      <c r="L91" s="59"/>
    </row>
    <row r="92" spans="1:12" ht="12.75" customHeight="1">
      <c r="A92" s="50"/>
      <c r="B92" s="44"/>
      <c r="C92" s="48"/>
      <c r="D92" s="48"/>
      <c r="E92" s="48"/>
      <c r="F92" s="48"/>
      <c r="G92" s="47"/>
      <c r="L92" s="58"/>
    </row>
    <row r="93" spans="1:12" ht="12.75" customHeight="1">
      <c r="A93" s="50"/>
      <c r="B93" s="44"/>
      <c r="C93" s="48"/>
      <c r="D93" s="48"/>
      <c r="E93" s="48"/>
      <c r="F93" s="48"/>
      <c r="G93" s="47"/>
      <c r="L93" s="58"/>
    </row>
    <row r="94" spans="1:12" ht="12.75" customHeight="1">
      <c r="A94" s="50"/>
      <c r="B94" s="44"/>
      <c r="C94" s="48"/>
      <c r="D94" s="48"/>
      <c r="E94" s="48"/>
      <c r="F94" s="48"/>
      <c r="G94" s="47"/>
      <c r="L94" s="58"/>
    </row>
    <row r="95" spans="1:12" ht="12.75" customHeight="1">
      <c r="A95" s="50"/>
      <c r="B95" s="44"/>
      <c r="C95" s="48"/>
      <c r="D95" s="48"/>
      <c r="E95" s="48"/>
      <c r="F95" s="48"/>
      <c r="G95" s="47"/>
      <c r="L95" s="58"/>
    </row>
    <row r="96" spans="1:12" ht="12.75" customHeight="1">
      <c r="A96" s="50"/>
      <c r="B96" s="44"/>
      <c r="C96" s="48"/>
      <c r="D96" s="48"/>
      <c r="E96" s="48"/>
      <c r="F96" s="48"/>
      <c r="G96" s="47"/>
      <c r="L96" s="58"/>
    </row>
    <row r="97" spans="1:12" ht="12.75" customHeight="1">
      <c r="A97" s="50"/>
      <c r="B97" s="44"/>
      <c r="C97" s="48"/>
      <c r="D97" s="48"/>
      <c r="E97" s="48"/>
      <c r="F97" s="48"/>
      <c r="G97" s="47"/>
      <c r="L97" s="58"/>
    </row>
    <row r="98" spans="1:12" ht="12.75" customHeight="1">
      <c r="A98" s="50"/>
      <c r="B98" s="44"/>
      <c r="C98" s="44"/>
      <c r="D98" s="44"/>
      <c r="E98" s="48"/>
      <c r="F98" s="48"/>
      <c r="G98" s="47"/>
      <c r="L98" s="58"/>
    </row>
    <row r="99" spans="1:12" ht="12.75" customHeight="1">
      <c r="A99" s="50"/>
      <c r="B99" s="44"/>
      <c r="C99" s="48"/>
      <c r="D99" s="48"/>
      <c r="E99" s="48"/>
      <c r="F99" s="48"/>
      <c r="G99" s="47"/>
      <c r="L99" s="57"/>
    </row>
    <row r="100" spans="1:12" ht="12.75" customHeight="1">
      <c r="A100" s="50"/>
      <c r="B100" s="44"/>
      <c r="C100" s="48"/>
      <c r="D100" s="48"/>
      <c r="E100" s="48"/>
      <c r="F100" s="48"/>
      <c r="G100" s="47"/>
      <c r="L100" s="57"/>
    </row>
    <row r="101" spans="1:12" ht="12.75" customHeight="1">
      <c r="A101" s="50"/>
      <c r="B101" s="44"/>
      <c r="C101" s="48"/>
      <c r="D101" s="48"/>
      <c r="E101" s="48"/>
      <c r="F101" s="48"/>
      <c r="G101" s="47"/>
      <c r="L101" s="57"/>
    </row>
    <row r="102" spans="1:12" ht="12.75" customHeight="1">
      <c r="A102" s="50"/>
      <c r="B102" s="44"/>
      <c r="C102" s="48"/>
      <c r="D102" s="48"/>
      <c r="E102" s="48"/>
      <c r="F102" s="48"/>
      <c r="G102" s="47"/>
      <c r="L102" s="42"/>
    </row>
    <row r="103" spans="1:7" ht="12.75" customHeight="1">
      <c r="A103" s="50"/>
      <c r="B103" s="44"/>
      <c r="C103" s="48"/>
      <c r="D103" s="48"/>
      <c r="E103" s="48"/>
      <c r="F103" s="48"/>
      <c r="G103" s="47"/>
    </row>
    <row r="104" spans="1:7" ht="12.75" customHeight="1">
      <c r="A104" s="50"/>
      <c r="B104" s="44"/>
      <c r="C104" s="48"/>
      <c r="D104" s="48"/>
      <c r="E104" s="48"/>
      <c r="F104" s="48"/>
      <c r="G104" s="47"/>
    </row>
    <row r="105" spans="1:7" ht="12.75" customHeight="1">
      <c r="A105" s="50"/>
      <c r="B105" s="44"/>
      <c r="C105" s="48"/>
      <c r="D105" s="48"/>
      <c r="E105" s="48"/>
      <c r="F105" s="48"/>
      <c r="G105" s="47"/>
    </row>
    <row r="106" spans="1:8" ht="12.75" customHeight="1">
      <c r="A106" s="50"/>
      <c r="B106" s="49"/>
      <c r="C106" s="48"/>
      <c r="D106" s="48"/>
      <c r="E106" s="48"/>
      <c r="F106" s="48"/>
      <c r="G106" s="47"/>
      <c r="H106" s="40"/>
    </row>
    <row r="107" spans="1:8" ht="12.75" customHeight="1">
      <c r="A107" s="50"/>
      <c r="B107" s="49"/>
      <c r="C107" s="48"/>
      <c r="D107" s="48"/>
      <c r="E107" s="48"/>
      <c r="F107" s="48"/>
      <c r="G107" s="47"/>
      <c r="H107" s="40"/>
    </row>
    <row r="108" spans="1:8" ht="6.75" customHeight="1">
      <c r="A108" s="50"/>
      <c r="B108" s="48"/>
      <c r="C108" s="48"/>
      <c r="D108" s="48"/>
      <c r="E108" s="48"/>
      <c r="F108" s="48"/>
      <c r="G108" s="56"/>
      <c r="H108" s="40"/>
    </row>
    <row r="109" spans="1:8" ht="15">
      <c r="A109" s="53"/>
      <c r="B109" s="55"/>
      <c r="C109" s="55"/>
      <c r="D109" s="55"/>
      <c r="E109" s="55"/>
      <c r="F109" s="55"/>
      <c r="G109" s="54"/>
      <c r="H109" s="40"/>
    </row>
    <row r="110" spans="1:8" ht="6.75" customHeight="1">
      <c r="A110" s="53"/>
      <c r="B110" s="52"/>
      <c r="C110" s="52"/>
      <c r="D110" s="52"/>
      <c r="E110" s="52"/>
      <c r="F110" s="52"/>
      <c r="G110" s="51"/>
      <c r="H110" s="40"/>
    </row>
    <row r="111" spans="1:8" ht="12.75" customHeight="1">
      <c r="A111" s="50"/>
      <c r="B111" s="49"/>
      <c r="C111" s="48"/>
      <c r="D111" s="48"/>
      <c r="E111" s="48"/>
      <c r="F111" s="48"/>
      <c r="G111" s="47"/>
      <c r="H111" s="40"/>
    </row>
    <row r="112" spans="1:8" ht="12.75" customHeight="1">
      <c r="A112" s="50"/>
      <c r="B112" s="49"/>
      <c r="C112" s="48"/>
      <c r="D112" s="48"/>
      <c r="E112" s="48"/>
      <c r="F112" s="48"/>
      <c r="G112" s="47"/>
      <c r="H112" s="40"/>
    </row>
    <row r="113" spans="1:8" ht="12.75" customHeight="1">
      <c r="A113" s="50"/>
      <c r="B113" s="49"/>
      <c r="C113" s="48"/>
      <c r="D113" s="48"/>
      <c r="E113" s="48"/>
      <c r="F113" s="48"/>
      <c r="G113" s="47"/>
      <c r="H113" s="40"/>
    </row>
    <row r="114" spans="1:8" ht="12.75" customHeight="1">
      <c r="A114" s="50"/>
      <c r="B114" s="49"/>
      <c r="C114" s="48"/>
      <c r="D114" s="48"/>
      <c r="E114" s="48"/>
      <c r="F114" s="48"/>
      <c r="G114" s="47"/>
      <c r="H114" s="40"/>
    </row>
    <row r="115" spans="1:8" ht="12.75" customHeight="1">
      <c r="A115" s="50"/>
      <c r="B115" s="49"/>
      <c r="C115" s="48"/>
      <c r="D115" s="48"/>
      <c r="E115" s="48"/>
      <c r="F115" s="48"/>
      <c r="G115" s="47"/>
      <c r="H115" s="40"/>
    </row>
    <row r="116" spans="1:8" ht="12.75" customHeight="1">
      <c r="A116" s="50"/>
      <c r="B116" s="49"/>
      <c r="C116" s="48"/>
      <c r="D116" s="48"/>
      <c r="E116" s="48"/>
      <c r="F116" s="48"/>
      <c r="G116" s="47"/>
      <c r="H116" s="40"/>
    </row>
    <row r="117" spans="1:8" ht="12.75" customHeight="1">
      <c r="A117" s="50"/>
      <c r="B117" s="49"/>
      <c r="C117" s="48"/>
      <c r="D117" s="48"/>
      <c r="E117" s="48"/>
      <c r="F117" s="48"/>
      <c r="G117" s="47"/>
      <c r="H117" s="40"/>
    </row>
    <row r="118" spans="1:8" ht="12.75" customHeight="1">
      <c r="A118" s="50"/>
      <c r="B118" s="49"/>
      <c r="C118" s="48"/>
      <c r="D118" s="48"/>
      <c r="E118" s="48"/>
      <c r="F118" s="48"/>
      <c r="G118" s="47"/>
      <c r="H118" s="40"/>
    </row>
    <row r="119" spans="1:8" ht="12.75" customHeight="1">
      <c r="A119" s="50"/>
      <c r="B119" s="49"/>
      <c r="C119" s="48"/>
      <c r="D119" s="48"/>
      <c r="E119" s="48"/>
      <c r="F119" s="48"/>
      <c r="G119" s="47"/>
      <c r="H119" s="40"/>
    </row>
    <row r="120" spans="1:8" ht="12.75" customHeight="1">
      <c r="A120" s="50"/>
      <c r="B120" s="49"/>
      <c r="C120" s="48"/>
      <c r="D120" s="48"/>
      <c r="E120" s="48"/>
      <c r="F120" s="48"/>
      <c r="G120" s="47"/>
      <c r="H120" s="40"/>
    </row>
    <row r="121" spans="1:8" ht="12.75" customHeight="1">
      <c r="A121" s="50"/>
      <c r="B121" s="49"/>
      <c r="C121" s="48"/>
      <c r="D121" s="48"/>
      <c r="E121" s="48"/>
      <c r="F121" s="48"/>
      <c r="G121" s="47"/>
      <c r="H121" s="40"/>
    </row>
    <row r="122" spans="1:8" ht="12.75" customHeight="1">
      <c r="A122" s="50"/>
      <c r="B122" s="49"/>
      <c r="C122" s="48"/>
      <c r="D122" s="48"/>
      <c r="E122" s="48"/>
      <c r="F122" s="48"/>
      <c r="G122" s="47"/>
      <c r="H122" s="40"/>
    </row>
    <row r="123" spans="1:8" ht="54.75" customHeight="1">
      <c r="A123" s="220"/>
      <c r="B123" s="220"/>
      <c r="C123" s="220"/>
      <c r="D123" s="220"/>
      <c r="E123" s="220"/>
      <c r="F123" s="220"/>
      <c r="G123" s="220"/>
      <c r="H123" s="40"/>
    </row>
    <row r="124" spans="1:7" ht="15" customHeight="1">
      <c r="A124" s="46"/>
      <c r="B124" s="46"/>
      <c r="C124" s="46"/>
      <c r="D124" s="46"/>
      <c r="E124" s="46"/>
      <c r="F124" s="46"/>
      <c r="G124" s="46"/>
    </row>
    <row r="125" spans="1:7" ht="15" customHeight="1">
      <c r="A125" s="45"/>
      <c r="B125" s="45"/>
      <c r="C125" s="45"/>
      <c r="D125" s="45"/>
      <c r="E125" s="45"/>
      <c r="F125" s="45"/>
      <c r="G125" s="45"/>
    </row>
    <row r="126" spans="1:7" ht="15" customHeight="1">
      <c r="A126" s="44"/>
      <c r="B126" s="44"/>
      <c r="C126" s="44"/>
      <c r="D126" s="44"/>
      <c r="E126" s="44"/>
      <c r="F126" s="44"/>
      <c r="G126" s="44"/>
    </row>
    <row r="127" spans="1:7" ht="10.5" customHeight="1">
      <c r="A127" s="43"/>
      <c r="C127" s="40"/>
      <c r="D127" s="40"/>
      <c r="E127" s="40"/>
      <c r="F127" s="40"/>
      <c r="G127" s="40"/>
    </row>
    <row r="128" spans="1:7" ht="10.5" customHeight="1">
      <c r="A128" s="43"/>
      <c r="C128" s="40"/>
      <c r="D128" s="40"/>
      <c r="E128" s="40"/>
      <c r="F128" s="40"/>
      <c r="G128" s="40"/>
    </row>
    <row r="129" spans="1:7" ht="10.5" customHeight="1">
      <c r="A129" s="43"/>
      <c r="C129" s="40"/>
      <c r="D129" s="40"/>
      <c r="E129" s="40"/>
      <c r="F129" s="40"/>
      <c r="G129" s="40"/>
    </row>
    <row r="130" spans="1:7" ht="10.5" customHeight="1">
      <c r="A130" s="42"/>
      <c r="B130" s="41"/>
      <c r="C130" s="40"/>
      <c r="D130" s="40"/>
      <c r="E130" s="40"/>
      <c r="F130" s="40"/>
      <c r="G130" s="40"/>
    </row>
    <row r="131" ht="10.5" customHeight="1"/>
  </sheetData>
  <sheetProtection/>
  <mergeCells count="4">
    <mergeCell ref="A123:G123"/>
    <mergeCell ref="C13:H13"/>
    <mergeCell ref="C15:H15"/>
    <mergeCell ref="A64:H64"/>
  </mergeCells>
  <printOptions/>
  <pageMargins left="0.7480314960629921" right="0.7480314960629921" top="1.5392519685039372" bottom="0.984251968503937" header="0.31496062992125984" footer="0.31496062992125984"/>
  <pageSetup horizontalDpi="300" verticalDpi="300" orientation="portrait" scale="95"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31:I31"/>
  <sheetViews>
    <sheetView view="pageBreakPreview" zoomScaleSheetLayoutView="100" zoomScalePageLayoutView="0" workbookViewId="0" topLeftCell="A1">
      <selection activeCell="J33" sqref="J33"/>
    </sheetView>
  </sheetViews>
  <sheetFormatPr defaultColWidth="11.421875" defaultRowHeight="12.75"/>
  <sheetData>
    <row r="31" spans="1:9" ht="12.75">
      <c r="A31" s="67"/>
      <c r="B31" s="67"/>
      <c r="C31" s="67"/>
      <c r="D31" s="67"/>
      <c r="E31" s="67"/>
      <c r="F31" s="67"/>
      <c r="G31" s="67"/>
      <c r="H31" s="67"/>
      <c r="I31" s="67"/>
    </row>
  </sheetData>
  <sheetProtection/>
  <printOptions horizontalCentered="1"/>
  <pageMargins left="0.7480314960629921" right="0.7480314960629921" top="0.984251968503937" bottom="0.984251968503937" header="0.31496062992125984" footer="0.31496062992125984"/>
  <pageSetup fitToHeight="1" fitToWidth="1" horizontalDpi="600" verticalDpi="600" orientation="portrait" scale="86" r:id="rId2"/>
  <headerFooter>
    <oddHeader>&amp;LODEPA</oddHeader>
    <oddFooter>&amp;C10</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K1:K1"/>
  <sheetViews>
    <sheetView showZeros="0" view="pageBreakPreview" zoomScaleSheetLayoutView="100" zoomScalePageLayoutView="0" workbookViewId="0" topLeftCell="A7">
      <selection activeCell="K1" sqref="K1"/>
    </sheetView>
  </sheetViews>
  <sheetFormatPr defaultColWidth="11.421875" defaultRowHeight="12.75" customHeight="1"/>
  <cols>
    <col min="1" max="16384" width="11.421875" style="3" customWidth="1"/>
  </cols>
  <sheetData>
    <row r="1" ht="12.75" customHeight="1">
      <c r="K1" s="90"/>
    </row>
  </sheetData>
  <sheetProtection/>
  <printOptions/>
  <pageMargins left="0.7480314960629921" right="0.7480314960629921" top="0.984251968503937" bottom="0.984251968503937" header="0.31496062992125984" footer="0.31496062992125984"/>
  <pageSetup fitToHeight="1" fitToWidth="1" horizontalDpi="600" verticalDpi="600" orientation="portrait" scale="78" r:id="rId2"/>
  <headerFooter>
    <oddHeader>&amp;LODEPA</oddHeader>
    <oddFooter>&amp;C11</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G34"/>
  <sheetViews>
    <sheetView view="pageBreakPreview" zoomScaleSheetLayoutView="100" zoomScalePageLayoutView="0" workbookViewId="0" topLeftCell="A1">
      <selection activeCell="F12" sqref="F12"/>
    </sheetView>
  </sheetViews>
  <sheetFormatPr defaultColWidth="11.421875" defaultRowHeight="12.75"/>
  <cols>
    <col min="1" max="1" width="30.421875" style="21" customWidth="1"/>
    <col min="2" max="2" width="14.00390625" style="21" customWidth="1"/>
    <col min="3" max="3" width="20.8515625" style="21" customWidth="1"/>
    <col min="4" max="4" width="26.28125" style="21" customWidth="1"/>
    <col min="5" max="5" width="26.28125" style="0" customWidth="1"/>
  </cols>
  <sheetData>
    <row r="1" spans="1:5" ht="12.75">
      <c r="A1" s="251" t="s">
        <v>185</v>
      </c>
      <c r="B1" s="251"/>
      <c r="C1" s="251"/>
      <c r="D1" s="251"/>
      <c r="E1" s="251"/>
    </row>
    <row r="2" spans="1:5" ht="12.75">
      <c r="A2" s="252" t="s">
        <v>33</v>
      </c>
      <c r="B2" s="252"/>
      <c r="C2" s="252"/>
      <c r="D2" s="252"/>
      <c r="E2" s="252"/>
    </row>
    <row r="3" spans="1:5" ht="12.75">
      <c r="A3" s="251" t="s">
        <v>406</v>
      </c>
      <c r="B3" s="251"/>
      <c r="C3" s="251"/>
      <c r="D3" s="251"/>
      <c r="E3" s="251"/>
    </row>
    <row r="4" spans="1:5" ht="12.75">
      <c r="A4" s="253" t="s">
        <v>360</v>
      </c>
      <c r="B4" s="253"/>
      <c r="C4" s="253"/>
      <c r="D4" s="253"/>
      <c r="E4" s="253"/>
    </row>
    <row r="5" spans="1:3" ht="12.75">
      <c r="A5" s="88"/>
      <c r="B5" s="89"/>
      <c r="C5" s="89"/>
    </row>
    <row r="7" spans="1:5" ht="12.75">
      <c r="A7" s="143" t="s">
        <v>51</v>
      </c>
      <c r="B7" s="144" t="s">
        <v>26</v>
      </c>
      <c r="C7" s="144" t="s">
        <v>223</v>
      </c>
      <c r="D7" s="144" t="s">
        <v>271</v>
      </c>
      <c r="E7" s="144" t="s">
        <v>407</v>
      </c>
    </row>
    <row r="8" spans="1:7" ht="12.75">
      <c r="A8" s="248" t="s">
        <v>14</v>
      </c>
      <c r="B8" s="248"/>
      <c r="C8" s="248"/>
      <c r="D8" s="248"/>
      <c r="E8" s="248"/>
      <c r="G8" s="95"/>
    </row>
    <row r="9" spans="1:7" ht="12.75">
      <c r="A9" s="145" t="s">
        <v>190</v>
      </c>
      <c r="B9" s="146" t="s">
        <v>63</v>
      </c>
      <c r="C9" s="109">
        <v>19359</v>
      </c>
      <c r="D9" s="109">
        <f>C9/25</f>
        <v>774.36</v>
      </c>
      <c r="E9" s="148">
        <f>D9/472.48</f>
        <v>1.6389265154080597</v>
      </c>
      <c r="G9" s="96"/>
    </row>
    <row r="10" spans="1:7" ht="12.75">
      <c r="A10" s="22" t="s">
        <v>27</v>
      </c>
      <c r="B10" s="89" t="s">
        <v>63</v>
      </c>
      <c r="C10" s="102">
        <v>18750</v>
      </c>
      <c r="D10" s="102">
        <f>C10/25</f>
        <v>750</v>
      </c>
      <c r="E10" s="96">
        <f aca="true" t="shared" si="0" ref="E10:E15">D10/472.48</f>
        <v>1.587368777514392</v>
      </c>
      <c r="G10" s="96"/>
    </row>
    <row r="11" spans="1:7" ht="12.75">
      <c r="A11" s="22" t="s">
        <v>270</v>
      </c>
      <c r="B11" s="89" t="s">
        <v>66</v>
      </c>
      <c r="C11" s="102">
        <v>10983</v>
      </c>
      <c r="D11" s="102">
        <f>C11</f>
        <v>10983</v>
      </c>
      <c r="E11" s="96">
        <f t="shared" si="0"/>
        <v>23.245428377920756</v>
      </c>
      <c r="G11" s="96"/>
    </row>
    <row r="12" spans="1:7" ht="12.75">
      <c r="A12" s="22" t="s">
        <v>28</v>
      </c>
      <c r="B12" s="89" t="s">
        <v>63</v>
      </c>
      <c r="C12" s="102">
        <v>61813</v>
      </c>
      <c r="D12" s="102">
        <f>C12/25</f>
        <v>2472.52</v>
      </c>
      <c r="E12" s="96">
        <f t="shared" si="0"/>
        <v>5.233068066373179</v>
      </c>
      <c r="G12" s="96"/>
    </row>
    <row r="13" spans="1:7" ht="12.75">
      <c r="A13" s="22" t="s">
        <v>278</v>
      </c>
      <c r="B13" s="89" t="s">
        <v>279</v>
      </c>
      <c r="C13" s="102">
        <v>92610</v>
      </c>
      <c r="D13" s="102">
        <f>C13/25</f>
        <v>3704.4</v>
      </c>
      <c r="E13" s="96">
        <f t="shared" si="0"/>
        <v>7.840331865899086</v>
      </c>
      <c r="G13" s="96"/>
    </row>
    <row r="14" spans="1:7" ht="12.75">
      <c r="A14" s="22" t="s">
        <v>298</v>
      </c>
      <c r="B14" s="89" t="s">
        <v>30</v>
      </c>
      <c r="C14" s="102">
        <v>21678</v>
      </c>
      <c r="D14" s="102">
        <f>C14</f>
        <v>21678</v>
      </c>
      <c r="E14" s="96">
        <f t="shared" si="0"/>
        <v>45.88130714527599</v>
      </c>
      <c r="G14" s="96"/>
    </row>
    <row r="15" spans="1:7" ht="12.75">
      <c r="A15" s="149" t="s">
        <v>191</v>
      </c>
      <c r="B15" s="150" t="s">
        <v>327</v>
      </c>
      <c r="C15" s="108">
        <v>175994</v>
      </c>
      <c r="D15" s="108">
        <f>C15/20</f>
        <v>8799.7</v>
      </c>
      <c r="E15" s="151">
        <f t="shared" si="0"/>
        <v>18.624492041991196</v>
      </c>
      <c r="G15" s="96"/>
    </row>
    <row r="16" spans="1:7" ht="12.75">
      <c r="A16" s="249" t="s">
        <v>13</v>
      </c>
      <c r="B16" s="249"/>
      <c r="C16" s="249"/>
      <c r="D16" s="249"/>
      <c r="E16" s="248"/>
      <c r="G16" s="95"/>
    </row>
    <row r="17" spans="1:7" ht="12.75">
      <c r="A17" s="142" t="s">
        <v>408</v>
      </c>
      <c r="B17" s="91" t="s">
        <v>31</v>
      </c>
      <c r="C17" s="102">
        <v>50600</v>
      </c>
      <c r="D17" s="102">
        <f>C17/20</f>
        <v>2530</v>
      </c>
      <c r="E17" s="153">
        <f>D17/472.48</f>
        <v>5.354724009481883</v>
      </c>
      <c r="G17" s="96"/>
    </row>
    <row r="18" spans="1:7" ht="12.75">
      <c r="A18" s="142" t="s">
        <v>297</v>
      </c>
      <c r="B18" s="91" t="s">
        <v>272</v>
      </c>
      <c r="C18" s="102">
        <v>34495</v>
      </c>
      <c r="D18" s="102">
        <f>C18/5</f>
        <v>6899</v>
      </c>
      <c r="E18" s="107">
        <f aca="true" t="shared" si="1" ref="E18:E23">D18/472.48</f>
        <v>14.601676261429054</v>
      </c>
      <c r="G18" s="96"/>
    </row>
    <row r="19" spans="1:7" ht="12.75">
      <c r="A19" s="142" t="s">
        <v>370</v>
      </c>
      <c r="B19" s="91" t="s">
        <v>371</v>
      </c>
      <c r="C19" s="102">
        <v>39775</v>
      </c>
      <c r="D19" s="102">
        <f>C19/15</f>
        <v>2651.6666666666665</v>
      </c>
      <c r="E19" s="107">
        <f t="shared" si="1"/>
        <v>5.612230500056439</v>
      </c>
      <c r="G19" s="96"/>
    </row>
    <row r="20" spans="1:7" ht="12.75">
      <c r="A20" s="142" t="s">
        <v>299</v>
      </c>
      <c r="B20" s="91" t="s">
        <v>30</v>
      </c>
      <c r="C20" s="102">
        <v>12075</v>
      </c>
      <c r="D20" s="102">
        <f>C20</f>
        <v>12075</v>
      </c>
      <c r="E20" s="107">
        <f t="shared" si="1"/>
        <v>25.556637317981714</v>
      </c>
      <c r="G20" s="96"/>
    </row>
    <row r="21" spans="1:7" ht="12.75">
      <c r="A21" s="142" t="s">
        <v>369</v>
      </c>
      <c r="B21" s="91" t="s">
        <v>272</v>
      </c>
      <c r="C21" s="102">
        <v>39775</v>
      </c>
      <c r="D21" s="102">
        <f>C21/5</f>
        <v>7955</v>
      </c>
      <c r="E21" s="107">
        <f t="shared" si="1"/>
        <v>16.83669150016932</v>
      </c>
      <c r="G21" s="96"/>
    </row>
    <row r="22" spans="1:7" ht="12.75">
      <c r="A22" s="142" t="s">
        <v>296</v>
      </c>
      <c r="B22" s="91" t="s">
        <v>30</v>
      </c>
      <c r="C22" s="102">
        <v>5069</v>
      </c>
      <c r="D22" s="102">
        <f>C22</f>
        <v>5069</v>
      </c>
      <c r="E22" s="107">
        <f t="shared" si="1"/>
        <v>10.728496444293938</v>
      </c>
      <c r="G22" s="96"/>
    </row>
    <row r="23" spans="1:7" ht="12.75">
      <c r="A23" s="142" t="s">
        <v>267</v>
      </c>
      <c r="B23" s="91" t="s">
        <v>30</v>
      </c>
      <c r="C23" s="102">
        <v>14000</v>
      </c>
      <c r="D23" s="102">
        <f>C23</f>
        <v>14000</v>
      </c>
      <c r="E23" s="156">
        <f t="shared" si="1"/>
        <v>29.63088384693532</v>
      </c>
      <c r="G23" s="95"/>
    </row>
    <row r="24" spans="1:7" ht="12.75">
      <c r="A24" s="250" t="s">
        <v>15</v>
      </c>
      <c r="B24" s="250"/>
      <c r="C24" s="250"/>
      <c r="D24" s="250"/>
      <c r="E24" s="231"/>
      <c r="G24" s="95"/>
    </row>
    <row r="25" spans="1:7" ht="12.75">
      <c r="A25" s="152" t="s">
        <v>29</v>
      </c>
      <c r="B25" s="147" t="s">
        <v>32</v>
      </c>
      <c r="C25" s="109">
        <v>22943</v>
      </c>
      <c r="D25" s="109">
        <f>C25/3.8</f>
        <v>6037.631578947368</v>
      </c>
      <c r="E25" s="153">
        <f>D25/472.48</f>
        <v>12.778597144741298</v>
      </c>
      <c r="G25" s="96"/>
    </row>
    <row r="26" spans="1:7" ht="12.75">
      <c r="A26" s="142" t="s">
        <v>368</v>
      </c>
      <c r="B26" s="91" t="s">
        <v>66</v>
      </c>
      <c r="C26" s="102">
        <v>10810</v>
      </c>
      <c r="D26" s="102">
        <v>10810</v>
      </c>
      <c r="E26" s="107">
        <f>D26/472.48</f>
        <v>22.879275313240772</v>
      </c>
      <c r="G26" s="96"/>
    </row>
    <row r="27" spans="1:7" ht="12.75">
      <c r="A27" s="154" t="s">
        <v>280</v>
      </c>
      <c r="B27" s="155" t="s">
        <v>30</v>
      </c>
      <c r="C27" s="108">
        <v>5175</v>
      </c>
      <c r="D27" s="108">
        <v>5175</v>
      </c>
      <c r="E27" s="156">
        <f>D27/472.48</f>
        <v>10.952844564849306</v>
      </c>
      <c r="G27" s="96"/>
    </row>
    <row r="28" spans="1:7" ht="12.75">
      <c r="A28" s="12" t="s">
        <v>410</v>
      </c>
      <c r="G28" s="95"/>
    </row>
    <row r="29" spans="1:7" ht="12.75">
      <c r="A29" s="12" t="s">
        <v>409</v>
      </c>
      <c r="G29" s="95"/>
    </row>
    <row r="30" ht="12.75">
      <c r="G30" s="95"/>
    </row>
    <row r="31" ht="12.75">
      <c r="G31" s="95"/>
    </row>
    <row r="32" ht="12.75">
      <c r="G32" s="95"/>
    </row>
    <row r="33" ht="12.75">
      <c r="G33" s="95"/>
    </row>
    <row r="34" ht="12.75">
      <c r="G34" s="95"/>
    </row>
  </sheetData>
  <sheetProtection/>
  <mergeCells count="7">
    <mergeCell ref="A8:E8"/>
    <mergeCell ref="A16:E16"/>
    <mergeCell ref="A24:E24"/>
    <mergeCell ref="A1:E1"/>
    <mergeCell ref="A2:E2"/>
    <mergeCell ref="A3:E3"/>
    <mergeCell ref="A4:E4"/>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76" r:id="rId1"/>
  <headerFooter>
    <oddHeader>&amp;LODEPA</oddHeader>
    <oddFooter>&amp;C12</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61"/>
  <sheetViews>
    <sheetView showZeros="0" view="pageBreakPreview" zoomScaleSheetLayoutView="100" zoomScalePageLayoutView="0" workbookViewId="0" topLeftCell="A1">
      <selection activeCell="A4" sqref="A4:D4"/>
    </sheetView>
  </sheetViews>
  <sheetFormatPr defaultColWidth="11.421875" defaultRowHeight="12.75"/>
  <cols>
    <col min="1" max="1" width="41.421875" style="24" customWidth="1"/>
    <col min="2" max="2" width="13.140625" style="21" bestFit="1" customWidth="1"/>
    <col min="3" max="3" width="23.140625" style="139" customWidth="1"/>
    <col min="4" max="4" width="27.00390625" style="76" bestFit="1" customWidth="1"/>
    <col min="5" max="5" width="11.421875" style="76" customWidth="1"/>
    <col min="6" max="16384" width="11.421875" style="3" customWidth="1"/>
  </cols>
  <sheetData>
    <row r="1" spans="1:4" ht="12.75">
      <c r="A1" s="254" t="s">
        <v>186</v>
      </c>
      <c r="B1" s="254"/>
      <c r="C1" s="254"/>
      <c r="D1" s="254"/>
    </row>
    <row r="2" spans="1:4" ht="15" customHeight="1">
      <c r="A2" s="248" t="s">
        <v>129</v>
      </c>
      <c r="B2" s="248"/>
      <c r="C2" s="248"/>
      <c r="D2" s="248"/>
    </row>
    <row r="3" spans="1:5" s="90" customFormat="1" ht="15" customHeight="1">
      <c r="A3" s="255" t="s">
        <v>411</v>
      </c>
      <c r="B3" s="255"/>
      <c r="C3" s="255"/>
      <c r="D3" s="255"/>
      <c r="E3" s="111"/>
    </row>
    <row r="4" spans="1:5" s="90" customFormat="1" ht="15" customHeight="1">
      <c r="A4" s="256" t="s">
        <v>360</v>
      </c>
      <c r="B4" s="256"/>
      <c r="C4" s="256"/>
      <c r="D4" s="256"/>
      <c r="E4" s="111"/>
    </row>
    <row r="5" spans="1:5" s="90" customFormat="1" ht="15" customHeight="1">
      <c r="A5" s="103"/>
      <c r="B5" s="112"/>
      <c r="C5" s="138"/>
      <c r="D5" s="111"/>
      <c r="E5" s="111"/>
    </row>
    <row r="6" spans="1:12" s="90" customFormat="1" ht="15" customHeight="1">
      <c r="A6" s="159" t="s">
        <v>51</v>
      </c>
      <c r="B6" s="160" t="s">
        <v>233</v>
      </c>
      <c r="C6" s="161" t="s">
        <v>234</v>
      </c>
      <c r="D6" s="162" t="s">
        <v>407</v>
      </c>
      <c r="E6" s="111"/>
      <c r="F6" s="81"/>
      <c r="G6" s="81"/>
      <c r="H6" s="81"/>
      <c r="I6" s="81"/>
      <c r="J6" s="81"/>
      <c r="K6" s="81"/>
      <c r="L6" s="81"/>
    </row>
    <row r="7" spans="1:12" s="90" customFormat="1" ht="15" customHeight="1">
      <c r="A7" s="258" t="s">
        <v>67</v>
      </c>
      <c r="B7" s="258"/>
      <c r="C7" s="258"/>
      <c r="D7" s="258"/>
      <c r="E7" s="111"/>
      <c r="F7" s="81"/>
      <c r="G7" s="81"/>
      <c r="H7" s="81"/>
      <c r="I7" s="81"/>
      <c r="J7" s="81"/>
      <c r="K7" s="81"/>
      <c r="L7" s="81"/>
    </row>
    <row r="8" spans="1:12" s="90" customFormat="1" ht="15" customHeight="1">
      <c r="A8" s="163" t="s">
        <v>68</v>
      </c>
      <c r="B8" s="131">
        <v>40</v>
      </c>
      <c r="C8" s="153">
        <v>256.5</v>
      </c>
      <c r="D8" s="153">
        <f>C8/472.48</f>
        <v>0.5428801219099221</v>
      </c>
      <c r="E8" s="111"/>
      <c r="F8" s="81"/>
      <c r="G8" s="81"/>
      <c r="H8" s="81"/>
      <c r="I8" s="81"/>
      <c r="J8" s="81"/>
      <c r="K8" s="81"/>
      <c r="L8" s="81"/>
    </row>
    <row r="9" spans="1:12" s="90" customFormat="1" ht="15" customHeight="1">
      <c r="A9" s="157" t="s">
        <v>130</v>
      </c>
      <c r="B9" s="110">
        <v>40</v>
      </c>
      <c r="C9" s="107">
        <v>264</v>
      </c>
      <c r="D9" s="107">
        <f aca="true" t="shared" si="0" ref="D9:D25">C9/472.48</f>
        <v>0.558753809685066</v>
      </c>
      <c r="E9" s="111"/>
      <c r="F9" s="81"/>
      <c r="G9" s="81"/>
      <c r="H9" s="81"/>
      <c r="I9" s="81"/>
      <c r="J9" s="81"/>
      <c r="K9" s="81"/>
      <c r="L9" s="81"/>
    </row>
    <row r="10" spans="1:12" s="90" customFormat="1" ht="15" customHeight="1">
      <c r="A10" s="157" t="s">
        <v>69</v>
      </c>
      <c r="B10" s="110">
        <v>40</v>
      </c>
      <c r="C10" s="107">
        <v>242.5</v>
      </c>
      <c r="D10" s="107">
        <f t="shared" si="0"/>
        <v>0.5132492380629867</v>
      </c>
      <c r="E10" s="111"/>
      <c r="F10" s="81"/>
      <c r="G10" s="81"/>
      <c r="H10" s="81"/>
      <c r="I10" s="81"/>
      <c r="J10" s="81"/>
      <c r="K10" s="81"/>
      <c r="L10" s="81"/>
    </row>
    <row r="11" spans="1:12" s="90" customFormat="1" ht="15" customHeight="1">
      <c r="A11" s="157" t="s">
        <v>168</v>
      </c>
      <c r="B11" s="110">
        <v>40</v>
      </c>
      <c r="C11" s="107">
        <v>250</v>
      </c>
      <c r="D11" s="107">
        <f t="shared" si="0"/>
        <v>0.5291229258381307</v>
      </c>
      <c r="E11" s="111"/>
      <c r="F11" s="81"/>
      <c r="G11" s="81"/>
      <c r="H11" s="81"/>
      <c r="I11" s="81"/>
      <c r="J11" s="81"/>
      <c r="K11" s="81"/>
      <c r="L11" s="81"/>
    </row>
    <row r="12" spans="1:12" s="90" customFormat="1" ht="15" customHeight="1">
      <c r="A12" s="157" t="s">
        <v>70</v>
      </c>
      <c r="B12" s="110">
        <v>40</v>
      </c>
      <c r="C12" s="107">
        <v>247.5</v>
      </c>
      <c r="D12" s="107">
        <f t="shared" si="0"/>
        <v>0.5238316965797494</v>
      </c>
      <c r="E12" s="111"/>
      <c r="F12" s="81"/>
      <c r="G12" s="81"/>
      <c r="H12" s="81"/>
      <c r="I12" s="81"/>
      <c r="J12" s="81"/>
      <c r="K12" s="81"/>
      <c r="L12" s="81"/>
    </row>
    <row r="13" spans="1:12" s="90" customFormat="1" ht="15" customHeight="1">
      <c r="A13" s="157" t="s">
        <v>131</v>
      </c>
      <c r="B13" s="110">
        <v>40</v>
      </c>
      <c r="C13" s="107">
        <v>250</v>
      </c>
      <c r="D13" s="107">
        <f t="shared" si="0"/>
        <v>0.5291229258381307</v>
      </c>
      <c r="E13" s="111"/>
      <c r="F13" s="81"/>
      <c r="G13" s="81"/>
      <c r="H13" s="81"/>
      <c r="I13" s="81"/>
      <c r="J13" s="81"/>
      <c r="K13" s="81"/>
      <c r="L13" s="81"/>
    </row>
    <row r="14" spans="1:12" s="90" customFormat="1" ht="15" customHeight="1">
      <c r="A14" s="157" t="s">
        <v>92</v>
      </c>
      <c r="B14" s="110">
        <v>40</v>
      </c>
      <c r="C14" s="107">
        <v>228</v>
      </c>
      <c r="D14" s="107">
        <f t="shared" si="0"/>
        <v>0.4825601083643752</v>
      </c>
      <c r="E14" s="110"/>
      <c r="F14" s="81"/>
      <c r="G14" s="81"/>
      <c r="H14" s="81"/>
      <c r="I14" s="81"/>
      <c r="J14" s="81"/>
      <c r="K14" s="81"/>
      <c r="L14" s="81"/>
    </row>
    <row r="15" spans="1:12" s="90" customFormat="1" ht="15" customHeight="1">
      <c r="A15" s="157" t="s">
        <v>132</v>
      </c>
      <c r="B15" s="110">
        <v>40</v>
      </c>
      <c r="C15" s="107">
        <v>235.5</v>
      </c>
      <c r="D15" s="107">
        <f t="shared" si="0"/>
        <v>0.4984337961395191</v>
      </c>
      <c r="E15" s="110"/>
      <c r="F15" s="81"/>
      <c r="G15" s="81"/>
      <c r="H15" s="81"/>
      <c r="I15" s="81"/>
      <c r="J15" s="81"/>
      <c r="K15" s="81"/>
      <c r="L15" s="81"/>
    </row>
    <row r="16" spans="1:12" s="90" customFormat="1" ht="15" customHeight="1">
      <c r="A16" s="157" t="s">
        <v>71</v>
      </c>
      <c r="B16" s="110">
        <v>40</v>
      </c>
      <c r="C16" s="107">
        <v>215</v>
      </c>
      <c r="D16" s="107">
        <f t="shared" si="0"/>
        <v>0.4550457162207924</v>
      </c>
      <c r="E16" s="110"/>
      <c r="F16" s="81"/>
      <c r="G16" s="81"/>
      <c r="H16" s="81"/>
      <c r="I16" s="81"/>
      <c r="J16" s="81"/>
      <c r="K16" s="81"/>
      <c r="L16" s="81"/>
    </row>
    <row r="17" spans="1:12" s="90" customFormat="1" ht="15" customHeight="1">
      <c r="A17" s="157" t="s">
        <v>133</v>
      </c>
      <c r="B17" s="110">
        <v>40</v>
      </c>
      <c r="C17" s="107">
        <v>222.5</v>
      </c>
      <c r="D17" s="107">
        <f t="shared" si="0"/>
        <v>0.4709194039959363</v>
      </c>
      <c r="E17" s="110"/>
      <c r="F17" s="81"/>
      <c r="G17" s="81"/>
      <c r="H17" s="81"/>
      <c r="I17" s="81"/>
      <c r="J17" s="81"/>
      <c r="K17" s="81"/>
      <c r="L17" s="81"/>
    </row>
    <row r="18" spans="1:12" s="90" customFormat="1" ht="15" customHeight="1">
      <c r="A18" s="157" t="s">
        <v>89</v>
      </c>
      <c r="B18" s="110">
        <v>40</v>
      </c>
      <c r="C18" s="107">
        <v>225</v>
      </c>
      <c r="D18" s="107">
        <f t="shared" si="0"/>
        <v>0.4762106332543176</v>
      </c>
      <c r="E18" s="110"/>
      <c r="F18" s="81"/>
      <c r="G18" s="81"/>
      <c r="H18" s="81"/>
      <c r="I18" s="81"/>
      <c r="J18" s="81"/>
      <c r="K18" s="81"/>
      <c r="L18" s="81"/>
    </row>
    <row r="19" spans="1:12" s="90" customFormat="1" ht="15" customHeight="1">
      <c r="A19" s="157" t="s">
        <v>117</v>
      </c>
      <c r="B19" s="110">
        <v>40</v>
      </c>
      <c r="C19" s="107">
        <v>230</v>
      </c>
      <c r="D19" s="107">
        <f t="shared" si="0"/>
        <v>0.48679309177108027</v>
      </c>
      <c r="E19" s="110"/>
      <c r="F19" s="81"/>
      <c r="G19" s="81"/>
      <c r="H19" s="81"/>
      <c r="I19" s="81"/>
      <c r="J19" s="81"/>
      <c r="K19" s="81"/>
      <c r="L19" s="81"/>
    </row>
    <row r="20" spans="1:12" s="90" customFormat="1" ht="15" customHeight="1">
      <c r="A20" s="157" t="s">
        <v>90</v>
      </c>
      <c r="B20" s="110">
        <v>40</v>
      </c>
      <c r="C20" s="107">
        <v>215</v>
      </c>
      <c r="D20" s="107">
        <f t="shared" si="0"/>
        <v>0.4550457162207924</v>
      </c>
      <c r="E20" s="110"/>
      <c r="F20" s="81"/>
      <c r="G20" s="81"/>
      <c r="H20" s="81"/>
      <c r="I20" s="81"/>
      <c r="J20" s="81"/>
      <c r="K20" s="81"/>
      <c r="L20" s="81"/>
    </row>
    <row r="21" spans="1:12" s="90" customFormat="1" ht="15" customHeight="1">
      <c r="A21" s="157" t="s">
        <v>91</v>
      </c>
      <c r="B21" s="110">
        <v>40</v>
      </c>
      <c r="C21" s="107">
        <v>220</v>
      </c>
      <c r="D21" s="107">
        <f t="shared" si="0"/>
        <v>0.465628174737555</v>
      </c>
      <c r="E21" s="110"/>
      <c r="F21" s="81"/>
      <c r="G21" s="81"/>
      <c r="H21" s="81"/>
      <c r="I21" s="81"/>
      <c r="J21" s="81"/>
      <c r="K21" s="81"/>
      <c r="L21" s="81"/>
    </row>
    <row r="22" spans="1:12" s="90" customFormat="1" ht="15" customHeight="1">
      <c r="A22" s="157" t="s">
        <v>118</v>
      </c>
      <c r="B22" s="110">
        <v>40</v>
      </c>
      <c r="C22" s="107">
        <v>220</v>
      </c>
      <c r="D22" s="107">
        <f t="shared" si="0"/>
        <v>0.465628174737555</v>
      </c>
      <c r="E22" s="110"/>
      <c r="F22" s="81"/>
      <c r="G22" s="81"/>
      <c r="H22" s="81"/>
      <c r="I22" s="81"/>
      <c r="J22" s="81"/>
      <c r="K22" s="81"/>
      <c r="L22" s="81"/>
    </row>
    <row r="23" spans="1:12" s="90" customFormat="1" ht="15" customHeight="1">
      <c r="A23" s="157" t="s">
        <v>134</v>
      </c>
      <c r="B23" s="110">
        <v>40</v>
      </c>
      <c r="C23" s="107">
        <v>230</v>
      </c>
      <c r="D23" s="107">
        <f t="shared" si="0"/>
        <v>0.48679309177108027</v>
      </c>
      <c r="E23" s="110"/>
      <c r="F23" s="81"/>
      <c r="G23" s="81"/>
      <c r="H23" s="81"/>
      <c r="I23" s="81"/>
      <c r="J23" s="81"/>
      <c r="K23" s="81"/>
      <c r="L23" s="81"/>
    </row>
    <row r="24" spans="1:12" s="90" customFormat="1" ht="15" customHeight="1">
      <c r="A24" s="157" t="s">
        <v>119</v>
      </c>
      <c r="B24" s="110">
        <v>40</v>
      </c>
      <c r="C24" s="107">
        <v>227</v>
      </c>
      <c r="D24" s="107">
        <f t="shared" si="0"/>
        <v>0.48044361666102264</v>
      </c>
      <c r="E24" s="110"/>
      <c r="F24" s="81"/>
      <c r="G24" s="81"/>
      <c r="H24" s="81"/>
      <c r="I24" s="81"/>
      <c r="J24" s="81"/>
      <c r="K24" s="81"/>
      <c r="L24" s="81"/>
    </row>
    <row r="25" spans="1:12" s="90" customFormat="1" ht="15" customHeight="1">
      <c r="A25" s="164" t="s">
        <v>135</v>
      </c>
      <c r="B25" s="165">
        <v>40</v>
      </c>
      <c r="C25" s="156">
        <v>237</v>
      </c>
      <c r="D25" s="156">
        <f t="shared" si="0"/>
        <v>0.5016085336945479</v>
      </c>
      <c r="E25" s="110"/>
      <c r="F25" s="81"/>
      <c r="G25" s="81"/>
      <c r="H25" s="81"/>
      <c r="I25" s="81"/>
      <c r="J25" s="81"/>
      <c r="K25" s="81"/>
      <c r="L25" s="81"/>
    </row>
    <row r="26" spans="1:12" s="90" customFormat="1" ht="15" customHeight="1">
      <c r="A26" s="258" t="s">
        <v>72</v>
      </c>
      <c r="B26" s="258"/>
      <c r="C26" s="258"/>
      <c r="D26" s="258"/>
      <c r="E26" s="111"/>
      <c r="F26" s="81"/>
      <c r="G26" s="81"/>
      <c r="H26" s="81"/>
      <c r="I26" s="81"/>
      <c r="J26" s="81"/>
      <c r="K26" s="81"/>
      <c r="L26" s="81"/>
    </row>
    <row r="27" spans="1:12" s="90" customFormat="1" ht="15" customHeight="1">
      <c r="A27" s="163" t="s">
        <v>136</v>
      </c>
      <c r="B27" s="131">
        <v>40</v>
      </c>
      <c r="C27" s="153">
        <v>245</v>
      </c>
      <c r="D27" s="153">
        <f>C27/472.48</f>
        <v>0.518540467321368</v>
      </c>
      <c r="E27" s="111"/>
      <c r="F27" s="81"/>
      <c r="G27" s="81"/>
      <c r="H27" s="81"/>
      <c r="I27" s="81"/>
      <c r="J27" s="81"/>
      <c r="K27" s="81"/>
      <c r="L27" s="81"/>
    </row>
    <row r="28" spans="1:12" s="90" customFormat="1" ht="15" customHeight="1">
      <c r="A28" s="157" t="s">
        <v>73</v>
      </c>
      <c r="B28" s="110">
        <v>40</v>
      </c>
      <c r="C28" s="107">
        <v>229</v>
      </c>
      <c r="D28" s="107">
        <f aca="true" t="shared" si="1" ref="D28:D36">C28/472.48</f>
        <v>0.4846766000677277</v>
      </c>
      <c r="E28" s="111"/>
      <c r="F28" s="81"/>
      <c r="G28" s="81"/>
      <c r="H28" s="81"/>
      <c r="I28" s="81"/>
      <c r="J28" s="81"/>
      <c r="K28" s="81"/>
      <c r="L28" s="81"/>
    </row>
    <row r="29" spans="1:12" s="90" customFormat="1" ht="15" customHeight="1">
      <c r="A29" s="157" t="s">
        <v>137</v>
      </c>
      <c r="B29" s="110">
        <v>40</v>
      </c>
      <c r="C29" s="107">
        <v>217.5</v>
      </c>
      <c r="D29" s="107">
        <f t="shared" si="1"/>
        <v>0.4603369454791737</v>
      </c>
      <c r="E29" s="111"/>
      <c r="F29" s="81"/>
      <c r="G29" s="81"/>
      <c r="H29" s="81"/>
      <c r="I29" s="81"/>
      <c r="J29" s="81"/>
      <c r="K29" s="81"/>
      <c r="L29" s="81"/>
    </row>
    <row r="30" spans="1:12" s="90" customFormat="1" ht="15" customHeight="1">
      <c r="A30" s="157" t="s">
        <v>74</v>
      </c>
      <c r="B30" s="110">
        <v>40</v>
      </c>
      <c r="C30" s="107">
        <v>213</v>
      </c>
      <c r="D30" s="107">
        <f t="shared" si="1"/>
        <v>0.45081273281408735</v>
      </c>
      <c r="E30" s="111"/>
      <c r="F30" s="81"/>
      <c r="G30" s="81"/>
      <c r="H30" s="81"/>
      <c r="I30" s="81"/>
      <c r="J30" s="81"/>
      <c r="K30" s="81"/>
      <c r="L30" s="81"/>
    </row>
    <row r="31" spans="1:12" s="90" customFormat="1" ht="15" customHeight="1">
      <c r="A31" s="157" t="s">
        <v>138</v>
      </c>
      <c r="B31" s="110">
        <v>40</v>
      </c>
      <c r="C31" s="107">
        <v>202.5</v>
      </c>
      <c r="D31" s="107">
        <f t="shared" si="1"/>
        <v>0.42858956992888586</v>
      </c>
      <c r="E31" s="111"/>
      <c r="F31" s="81"/>
      <c r="G31" s="81"/>
      <c r="H31" s="81"/>
      <c r="I31" s="81"/>
      <c r="J31" s="81"/>
      <c r="K31" s="81"/>
      <c r="L31" s="81"/>
    </row>
    <row r="32" spans="1:12" s="90" customFormat="1" ht="15" customHeight="1">
      <c r="A32" s="157" t="s">
        <v>75</v>
      </c>
      <c r="B32" s="110">
        <v>40</v>
      </c>
      <c r="C32" s="107">
        <v>202</v>
      </c>
      <c r="D32" s="107">
        <f t="shared" si="1"/>
        <v>0.4275313240772096</v>
      </c>
      <c r="E32" s="111"/>
      <c r="F32" s="81"/>
      <c r="G32" s="81"/>
      <c r="H32" s="81"/>
      <c r="I32" s="81"/>
      <c r="J32" s="81"/>
      <c r="K32" s="81"/>
      <c r="L32" s="81"/>
    </row>
    <row r="33" spans="1:12" s="90" customFormat="1" ht="15" customHeight="1">
      <c r="A33" s="157" t="s">
        <v>139</v>
      </c>
      <c r="B33" s="110">
        <v>40</v>
      </c>
      <c r="C33" s="107">
        <v>199</v>
      </c>
      <c r="D33" s="107">
        <f t="shared" si="1"/>
        <v>0.42118184896715205</v>
      </c>
      <c r="E33" s="111"/>
      <c r="F33" s="81"/>
      <c r="G33" s="81"/>
      <c r="H33" s="81"/>
      <c r="I33" s="81"/>
      <c r="J33" s="81"/>
      <c r="K33" s="81"/>
      <c r="L33" s="81"/>
    </row>
    <row r="34" spans="1:12" s="90" customFormat="1" ht="15" customHeight="1">
      <c r="A34" s="157" t="s">
        <v>76</v>
      </c>
      <c r="B34" s="110">
        <v>40</v>
      </c>
      <c r="C34" s="107">
        <v>195</v>
      </c>
      <c r="D34" s="107">
        <f t="shared" si="1"/>
        <v>0.41271588215374194</v>
      </c>
      <c r="E34" s="111"/>
      <c r="F34" s="81"/>
      <c r="G34" s="81"/>
      <c r="H34" s="81"/>
      <c r="I34" s="81"/>
      <c r="J34" s="81"/>
      <c r="K34" s="81"/>
      <c r="L34" s="81"/>
    </row>
    <row r="35" spans="1:12" s="90" customFormat="1" ht="15" customHeight="1">
      <c r="A35" s="157" t="s">
        <v>140</v>
      </c>
      <c r="B35" s="110">
        <v>40</v>
      </c>
      <c r="C35" s="107">
        <v>210</v>
      </c>
      <c r="D35" s="107">
        <f t="shared" si="1"/>
        <v>0.4444632577040298</v>
      </c>
      <c r="E35" s="111"/>
      <c r="F35" s="81"/>
      <c r="G35" s="81"/>
      <c r="H35" s="81"/>
      <c r="I35" s="81"/>
      <c r="J35" s="81"/>
      <c r="K35" s="81"/>
      <c r="L35" s="81"/>
    </row>
    <row r="36" spans="1:12" s="90" customFormat="1" ht="15" customHeight="1">
      <c r="A36" s="164" t="s">
        <v>192</v>
      </c>
      <c r="B36" s="165">
        <v>40</v>
      </c>
      <c r="C36" s="156">
        <v>206</v>
      </c>
      <c r="D36" s="156">
        <f t="shared" si="1"/>
        <v>0.43599729089061967</v>
      </c>
      <c r="E36" s="111"/>
      <c r="F36" s="81"/>
      <c r="G36" s="81"/>
      <c r="H36" s="81"/>
      <c r="I36" s="81"/>
      <c r="J36" s="81"/>
      <c r="K36" s="81"/>
      <c r="L36" s="81"/>
    </row>
    <row r="37" spans="1:12" s="90" customFormat="1" ht="15" customHeight="1">
      <c r="A37" s="258" t="s">
        <v>77</v>
      </c>
      <c r="B37" s="258"/>
      <c r="C37" s="258"/>
      <c r="D37" s="258"/>
      <c r="E37" s="111"/>
      <c r="F37" s="81"/>
      <c r="G37" s="81"/>
      <c r="H37" s="81"/>
      <c r="I37" s="81"/>
      <c r="J37" s="81"/>
      <c r="K37" s="81"/>
      <c r="L37" s="81"/>
    </row>
    <row r="38" spans="1:12" s="90" customFormat="1" ht="12.75">
      <c r="A38" s="163" t="s">
        <v>93</v>
      </c>
      <c r="B38" s="147" t="s">
        <v>95</v>
      </c>
      <c r="C38" s="153">
        <v>197.5</v>
      </c>
      <c r="D38" s="153">
        <f>C38/472.48</f>
        <v>0.41800711141212327</v>
      </c>
      <c r="E38" s="111"/>
      <c r="F38" s="81"/>
      <c r="G38" s="81"/>
      <c r="H38" s="81"/>
      <c r="I38" s="81"/>
      <c r="J38" s="81"/>
      <c r="K38" s="81"/>
      <c r="L38" s="81"/>
    </row>
    <row r="39" spans="1:12" s="90" customFormat="1" ht="12.75">
      <c r="A39" s="157" t="s">
        <v>94</v>
      </c>
      <c r="B39" s="91" t="s">
        <v>95</v>
      </c>
      <c r="C39" s="107">
        <v>182.5</v>
      </c>
      <c r="D39" s="107">
        <f aca="true" t="shared" si="2" ref="D39:D49">C39/472.48</f>
        <v>0.38625973586183543</v>
      </c>
      <c r="E39" s="111"/>
      <c r="F39" s="81"/>
      <c r="G39" s="81"/>
      <c r="H39" s="81"/>
      <c r="I39" s="81"/>
      <c r="J39" s="81"/>
      <c r="K39" s="81"/>
      <c r="L39" s="81"/>
    </row>
    <row r="40" spans="1:12" s="90" customFormat="1" ht="12.75">
      <c r="A40" s="157" t="s">
        <v>97</v>
      </c>
      <c r="B40" s="91">
        <v>50</v>
      </c>
      <c r="C40" s="107">
        <v>185.5</v>
      </c>
      <c r="D40" s="107">
        <f t="shared" si="2"/>
        <v>0.392609210971893</v>
      </c>
      <c r="E40" s="111"/>
      <c r="F40" s="81"/>
      <c r="G40" s="81"/>
      <c r="H40" s="81"/>
      <c r="I40" s="81"/>
      <c r="J40" s="81"/>
      <c r="K40" s="81"/>
      <c r="L40" s="81"/>
    </row>
    <row r="41" spans="1:12" s="90" customFormat="1" ht="15" customHeight="1">
      <c r="A41" s="157" t="s">
        <v>78</v>
      </c>
      <c r="B41" s="91">
        <v>50</v>
      </c>
      <c r="C41" s="107">
        <v>178</v>
      </c>
      <c r="D41" s="107">
        <f t="shared" si="2"/>
        <v>0.3767355231967491</v>
      </c>
      <c r="E41" s="111"/>
      <c r="F41" s="81"/>
      <c r="G41" s="81"/>
      <c r="H41" s="81"/>
      <c r="I41" s="81"/>
      <c r="J41" s="81"/>
      <c r="K41" s="81"/>
      <c r="L41" s="81"/>
    </row>
    <row r="42" spans="1:12" s="90" customFormat="1" ht="15" customHeight="1">
      <c r="A42" s="157" t="s">
        <v>79</v>
      </c>
      <c r="B42" s="91">
        <v>50</v>
      </c>
      <c r="C42" s="107">
        <v>185</v>
      </c>
      <c r="D42" s="107">
        <f t="shared" si="2"/>
        <v>0.3915509651202167</v>
      </c>
      <c r="E42" s="111"/>
      <c r="F42" s="81"/>
      <c r="G42" s="81"/>
      <c r="H42" s="81"/>
      <c r="I42" s="81"/>
      <c r="J42" s="81"/>
      <c r="K42" s="81"/>
      <c r="L42" s="81"/>
    </row>
    <row r="43" spans="1:12" s="90" customFormat="1" ht="15" customHeight="1">
      <c r="A43" s="157" t="s">
        <v>80</v>
      </c>
      <c r="B43" s="91">
        <v>50</v>
      </c>
      <c r="C43" s="107">
        <v>180</v>
      </c>
      <c r="D43" s="107">
        <f t="shared" si="2"/>
        <v>0.3809685066034541</v>
      </c>
      <c r="E43" s="111"/>
      <c r="F43" s="81"/>
      <c r="G43" s="81"/>
      <c r="H43" s="81"/>
      <c r="I43" s="81"/>
      <c r="J43" s="81"/>
      <c r="K43" s="81"/>
      <c r="L43" s="81"/>
    </row>
    <row r="44" spans="1:12" s="90" customFormat="1" ht="15" customHeight="1">
      <c r="A44" s="157" t="s">
        <v>81</v>
      </c>
      <c r="B44" s="91">
        <v>50</v>
      </c>
      <c r="C44" s="107">
        <v>178</v>
      </c>
      <c r="D44" s="107">
        <f t="shared" si="2"/>
        <v>0.3767355231967491</v>
      </c>
      <c r="E44" s="111"/>
      <c r="F44" s="81"/>
      <c r="G44" s="81"/>
      <c r="H44" s="81"/>
      <c r="I44" s="81"/>
      <c r="J44" s="81"/>
      <c r="K44" s="81"/>
      <c r="L44" s="81"/>
    </row>
    <row r="45" spans="1:12" s="90" customFormat="1" ht="15" customHeight="1">
      <c r="A45" s="157" t="s">
        <v>82</v>
      </c>
      <c r="B45" s="91">
        <v>50</v>
      </c>
      <c r="C45" s="107">
        <v>174.5</v>
      </c>
      <c r="D45" s="107">
        <f t="shared" si="2"/>
        <v>0.3693278022350152</v>
      </c>
      <c r="E45" s="111"/>
      <c r="F45" s="81"/>
      <c r="G45" s="81"/>
      <c r="H45" s="81"/>
      <c r="I45" s="81"/>
      <c r="J45" s="81"/>
      <c r="K45" s="81"/>
      <c r="L45" s="81"/>
    </row>
    <row r="46" spans="1:12" s="90" customFormat="1" ht="15" customHeight="1">
      <c r="A46" s="157" t="s">
        <v>83</v>
      </c>
      <c r="B46" s="91">
        <v>50</v>
      </c>
      <c r="C46" s="107">
        <v>165</v>
      </c>
      <c r="D46" s="107">
        <f t="shared" si="2"/>
        <v>0.34922113105316627</v>
      </c>
      <c r="E46" s="111"/>
      <c r="F46" s="81"/>
      <c r="G46" s="81"/>
      <c r="H46" s="81"/>
      <c r="I46" s="81"/>
      <c r="J46" s="81"/>
      <c r="K46" s="81"/>
      <c r="L46" s="81"/>
    </row>
    <row r="47" spans="1:12" s="90" customFormat="1" ht="15" customHeight="1">
      <c r="A47" s="157" t="s">
        <v>84</v>
      </c>
      <c r="B47" s="91">
        <v>50</v>
      </c>
      <c r="C47" s="107">
        <v>270</v>
      </c>
      <c r="D47" s="107">
        <f t="shared" si="2"/>
        <v>0.5714527599051812</v>
      </c>
      <c r="E47" s="111"/>
      <c r="F47" s="81"/>
      <c r="G47" s="81"/>
      <c r="H47" s="81"/>
      <c r="I47" s="81"/>
      <c r="J47" s="81"/>
      <c r="K47" s="81"/>
      <c r="L47" s="81"/>
    </row>
    <row r="48" spans="1:12" s="90" customFormat="1" ht="15" customHeight="1">
      <c r="A48" s="142" t="s">
        <v>96</v>
      </c>
      <c r="B48" s="91">
        <v>25</v>
      </c>
      <c r="C48" s="107">
        <v>1211</v>
      </c>
      <c r="D48" s="107">
        <f t="shared" si="2"/>
        <v>2.563071452759905</v>
      </c>
      <c r="E48" s="111"/>
      <c r="F48" s="81"/>
      <c r="G48" s="81"/>
      <c r="H48" s="81"/>
      <c r="I48" s="81"/>
      <c r="J48" s="114"/>
      <c r="K48" s="81"/>
      <c r="L48" s="81"/>
    </row>
    <row r="49" spans="1:12" s="90" customFormat="1" ht="15" customHeight="1">
      <c r="A49" s="154" t="s">
        <v>98</v>
      </c>
      <c r="B49" s="155">
        <v>40</v>
      </c>
      <c r="C49" s="156">
        <v>387</v>
      </c>
      <c r="D49" s="156">
        <f t="shared" si="2"/>
        <v>0.8190822891974263</v>
      </c>
      <c r="E49" s="111"/>
      <c r="F49" s="81"/>
      <c r="G49" s="81"/>
      <c r="H49" s="81"/>
      <c r="I49" s="81"/>
      <c r="J49" s="81"/>
      <c r="K49" s="81"/>
      <c r="L49" s="81"/>
    </row>
    <row r="50" spans="1:12" s="90" customFormat="1" ht="15" customHeight="1">
      <c r="A50" s="259" t="s">
        <v>85</v>
      </c>
      <c r="B50" s="259"/>
      <c r="C50" s="259"/>
      <c r="D50" s="258"/>
      <c r="E50" s="111"/>
      <c r="F50" s="81"/>
      <c r="G50" s="81"/>
      <c r="H50" s="81"/>
      <c r="I50" s="81"/>
      <c r="J50" s="81"/>
      <c r="K50" s="81"/>
      <c r="L50" s="81"/>
    </row>
    <row r="51" spans="1:12" s="90" customFormat="1" ht="15" customHeight="1">
      <c r="A51" s="163" t="s">
        <v>86</v>
      </c>
      <c r="B51" s="131">
        <v>40</v>
      </c>
      <c r="C51" s="153">
        <v>253</v>
      </c>
      <c r="D51" s="153">
        <f>C51/472.48</f>
        <v>0.5354724009481883</v>
      </c>
      <c r="E51" s="111"/>
      <c r="F51" s="81"/>
      <c r="G51" s="81"/>
      <c r="H51" s="81"/>
      <c r="I51" s="81"/>
      <c r="J51" s="81"/>
      <c r="K51" s="81"/>
      <c r="L51" s="81"/>
    </row>
    <row r="52" spans="1:12" s="90" customFormat="1" ht="15" customHeight="1">
      <c r="A52" s="14" t="s">
        <v>88</v>
      </c>
      <c r="B52" s="158">
        <v>40</v>
      </c>
      <c r="C52" s="107">
        <v>253</v>
      </c>
      <c r="D52" s="107">
        <f aca="true" t="shared" si="3" ref="D52:D58">C52/472.48</f>
        <v>0.5354724009481883</v>
      </c>
      <c r="E52" s="111"/>
      <c r="F52" s="81"/>
      <c r="G52" s="81"/>
      <c r="H52" s="81"/>
      <c r="I52" s="81"/>
      <c r="J52" s="81"/>
      <c r="K52" s="81"/>
      <c r="L52" s="81"/>
    </row>
    <row r="53" spans="1:12" s="90" customFormat="1" ht="15" customHeight="1">
      <c r="A53" s="157" t="s">
        <v>87</v>
      </c>
      <c r="B53" s="110">
        <v>40</v>
      </c>
      <c r="C53" s="107">
        <v>241</v>
      </c>
      <c r="D53" s="107">
        <f t="shared" si="3"/>
        <v>0.510074500507958</v>
      </c>
      <c r="E53" s="111"/>
      <c r="F53" s="81"/>
      <c r="G53" s="81"/>
      <c r="H53" s="81"/>
      <c r="I53" s="81"/>
      <c r="J53" s="81"/>
      <c r="K53" s="81"/>
      <c r="L53" s="81"/>
    </row>
    <row r="54" spans="1:12" s="90" customFormat="1" ht="15" customHeight="1">
      <c r="A54" s="157" t="s">
        <v>102</v>
      </c>
      <c r="B54" s="142"/>
      <c r="C54" s="107">
        <v>164</v>
      </c>
      <c r="D54" s="107">
        <f t="shared" si="3"/>
        <v>0.3471046393498137</v>
      </c>
      <c r="E54" s="111"/>
      <c r="F54" s="81"/>
      <c r="G54" s="81"/>
      <c r="H54" s="81"/>
      <c r="I54" s="81"/>
      <c r="J54" s="81"/>
      <c r="K54" s="81"/>
      <c r="L54" s="81"/>
    </row>
    <row r="55" spans="1:12" s="90" customFormat="1" ht="15" customHeight="1">
      <c r="A55" s="157" t="s">
        <v>99</v>
      </c>
      <c r="B55" s="110">
        <v>40</v>
      </c>
      <c r="C55" s="107">
        <v>175</v>
      </c>
      <c r="D55" s="107">
        <f t="shared" si="3"/>
        <v>0.3703860480866915</v>
      </c>
      <c r="E55" s="111"/>
      <c r="F55" s="81"/>
      <c r="G55" s="81"/>
      <c r="H55" s="81"/>
      <c r="I55" s="81"/>
      <c r="J55" s="81"/>
      <c r="K55" s="81"/>
      <c r="L55" s="81"/>
    </row>
    <row r="56" spans="1:12" s="90" customFormat="1" ht="15" customHeight="1">
      <c r="A56" s="157" t="s">
        <v>101</v>
      </c>
      <c r="B56" s="110">
        <v>50</v>
      </c>
      <c r="C56" s="107">
        <v>48</v>
      </c>
      <c r="D56" s="107">
        <f t="shared" si="3"/>
        <v>0.1015916017609211</v>
      </c>
      <c r="E56" s="111"/>
      <c r="F56" s="81"/>
      <c r="G56" s="81"/>
      <c r="H56" s="81"/>
      <c r="I56" s="81"/>
      <c r="J56" s="81"/>
      <c r="K56" s="81"/>
      <c r="L56" s="81"/>
    </row>
    <row r="57" spans="1:12" s="90" customFormat="1" ht="15" customHeight="1">
      <c r="A57" s="157" t="s">
        <v>100</v>
      </c>
      <c r="B57" s="110">
        <v>50</v>
      </c>
      <c r="C57" s="107">
        <v>48</v>
      </c>
      <c r="D57" s="107">
        <f t="shared" si="3"/>
        <v>0.1015916017609211</v>
      </c>
      <c r="E57" s="111"/>
      <c r="F57" s="81"/>
      <c r="G57" s="81"/>
      <c r="H57" s="81"/>
      <c r="I57" s="81"/>
      <c r="J57" s="81"/>
      <c r="K57" s="81"/>
      <c r="L57" s="81"/>
    </row>
    <row r="58" spans="1:5" s="90" customFormat="1" ht="15" customHeight="1">
      <c r="A58" s="164" t="s">
        <v>103</v>
      </c>
      <c r="B58" s="165">
        <v>40</v>
      </c>
      <c r="C58" s="156">
        <v>276</v>
      </c>
      <c r="D58" s="156">
        <f t="shared" si="3"/>
        <v>0.5841517101252963</v>
      </c>
      <c r="E58" s="111"/>
    </row>
    <row r="59" spans="1:5" s="90" customFormat="1" ht="15" customHeight="1">
      <c r="A59" s="257" t="s">
        <v>410</v>
      </c>
      <c r="B59" s="257"/>
      <c r="C59" s="257"/>
      <c r="D59" s="111"/>
      <c r="E59" s="111"/>
    </row>
    <row r="60" spans="1:5" s="90" customFormat="1" ht="12.75">
      <c r="A60" s="133" t="s">
        <v>403</v>
      </c>
      <c r="B60" s="115"/>
      <c r="C60" s="113"/>
      <c r="D60" s="111"/>
      <c r="E60" s="111"/>
    </row>
    <row r="61" spans="1:5" s="90" customFormat="1" ht="12.75">
      <c r="A61" s="116"/>
      <c r="B61" s="115"/>
      <c r="C61" s="113"/>
      <c r="D61" s="111"/>
      <c r="E61" s="111"/>
    </row>
  </sheetData>
  <sheetProtection/>
  <mergeCells count="9">
    <mergeCell ref="A1:D1"/>
    <mergeCell ref="A2:D2"/>
    <mergeCell ref="A3:D3"/>
    <mergeCell ref="A4:D4"/>
    <mergeCell ref="A59:C59"/>
    <mergeCell ref="A7:D7"/>
    <mergeCell ref="A26:D26"/>
    <mergeCell ref="A37:D37"/>
    <mergeCell ref="A50:D50"/>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74" r:id="rId1"/>
  <headerFooter>
    <oddHeader>&amp;LODEPA</oddHeader>
    <oddFooter>&amp;C13</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4"/>
  <sheetViews>
    <sheetView view="pageBreakPreview" zoomScaleSheetLayoutView="100" zoomScalePageLayoutView="0" workbookViewId="0" topLeftCell="A31">
      <selection activeCell="G43" sqref="G43"/>
    </sheetView>
  </sheetViews>
  <sheetFormatPr defaultColWidth="11.421875" defaultRowHeight="12.75"/>
  <cols>
    <col min="1" max="1" width="40.140625" style="21" customWidth="1"/>
    <col min="2" max="2" width="22.57421875" style="21" customWidth="1"/>
    <col min="3" max="3" width="20.57421875" style="21" bestFit="1" customWidth="1"/>
    <col min="4" max="4" width="20.00390625" style="85" customWidth="1"/>
    <col min="5" max="5" width="31.57421875" style="137" bestFit="1" customWidth="1"/>
    <col min="7" max="7" width="11.421875" style="100" customWidth="1"/>
    <col min="8" max="8" width="11.421875" style="97" customWidth="1"/>
  </cols>
  <sheetData>
    <row r="1" spans="1:8" ht="12.75">
      <c r="A1" s="254" t="s">
        <v>187</v>
      </c>
      <c r="B1" s="254"/>
      <c r="C1" s="254"/>
      <c r="D1" s="254"/>
      <c r="E1" s="254"/>
      <c r="H1" s="99"/>
    </row>
    <row r="2" spans="1:8" ht="12.75">
      <c r="A2" s="252" t="s">
        <v>141</v>
      </c>
      <c r="B2" s="252"/>
      <c r="C2" s="252"/>
      <c r="D2" s="252"/>
      <c r="E2" s="252"/>
      <c r="H2" s="99"/>
    </row>
    <row r="3" spans="1:8" ht="12.75">
      <c r="A3" s="227" t="s">
        <v>224</v>
      </c>
      <c r="B3" s="227"/>
      <c r="C3" s="227"/>
      <c r="D3" s="227"/>
      <c r="E3" s="227"/>
      <c r="H3" s="99"/>
    </row>
    <row r="4" spans="1:8" ht="12.75">
      <c r="A4" s="260" t="s">
        <v>360</v>
      </c>
      <c r="B4" s="260"/>
      <c r="C4" s="260"/>
      <c r="D4" s="260"/>
      <c r="E4" s="260"/>
      <c r="H4" s="99"/>
    </row>
    <row r="5" spans="1:8" ht="12.75">
      <c r="A5" s="84"/>
      <c r="B5" s="82"/>
      <c r="C5" s="82"/>
      <c r="D5" s="86"/>
      <c r="E5" s="186"/>
      <c r="H5" s="99"/>
    </row>
    <row r="6" spans="7:8" ht="12.75">
      <c r="G6" s="101"/>
      <c r="H6" s="99"/>
    </row>
    <row r="7" spans="1:9" ht="12.75">
      <c r="A7" s="143" t="s">
        <v>51</v>
      </c>
      <c r="B7" s="144" t="s">
        <v>26</v>
      </c>
      <c r="C7" s="143" t="s">
        <v>225</v>
      </c>
      <c r="D7" s="166" t="s">
        <v>235</v>
      </c>
      <c r="E7" s="162" t="s">
        <v>413</v>
      </c>
      <c r="G7" s="13"/>
      <c r="H7" s="98"/>
      <c r="I7" s="13"/>
    </row>
    <row r="8" spans="1:9" ht="12.75">
      <c r="A8" s="250" t="s">
        <v>53</v>
      </c>
      <c r="B8" s="250"/>
      <c r="C8" s="250"/>
      <c r="D8" s="250"/>
      <c r="E8" s="250"/>
      <c r="G8" s="102"/>
      <c r="H8" s="98"/>
      <c r="I8" s="13"/>
    </row>
    <row r="9" spans="1:8" ht="12.75">
      <c r="A9" s="142" t="s">
        <v>153</v>
      </c>
      <c r="B9" s="91" t="s">
        <v>148</v>
      </c>
      <c r="C9" s="102">
        <v>15000</v>
      </c>
      <c r="D9" s="102" t="s">
        <v>217</v>
      </c>
      <c r="E9" s="107" t="s">
        <v>330</v>
      </c>
      <c r="G9" s="102"/>
      <c r="H9" s="98"/>
    </row>
    <row r="10" spans="1:8" ht="12.75">
      <c r="A10" s="142" t="s">
        <v>236</v>
      </c>
      <c r="B10" s="91" t="s">
        <v>147</v>
      </c>
      <c r="C10" s="102">
        <v>46250</v>
      </c>
      <c r="D10" s="102" t="s">
        <v>256</v>
      </c>
      <c r="E10" s="107" t="s">
        <v>376</v>
      </c>
      <c r="G10" s="102"/>
      <c r="H10" s="98"/>
    </row>
    <row r="11" spans="1:8" ht="12.75">
      <c r="A11" s="142" t="s">
        <v>237</v>
      </c>
      <c r="B11" s="91" t="s">
        <v>147</v>
      </c>
      <c r="C11" s="102">
        <f>2200*25</f>
        <v>55000</v>
      </c>
      <c r="D11" s="102" t="s">
        <v>300</v>
      </c>
      <c r="E11" s="107" t="s">
        <v>377</v>
      </c>
      <c r="G11" s="102"/>
      <c r="H11" s="98"/>
    </row>
    <row r="12" spans="1:8" ht="12.75">
      <c r="A12" s="142" t="s">
        <v>412</v>
      </c>
      <c r="B12" s="91" t="s">
        <v>144</v>
      </c>
      <c r="C12" s="102">
        <v>1250</v>
      </c>
      <c r="D12" s="102">
        <v>1250</v>
      </c>
      <c r="E12" s="107" t="s">
        <v>331</v>
      </c>
      <c r="G12" s="102"/>
      <c r="H12" s="98"/>
    </row>
    <row r="13" spans="1:8" ht="12.75">
      <c r="A13" s="142" t="s">
        <v>238</v>
      </c>
      <c r="B13" s="91" t="s">
        <v>149</v>
      </c>
      <c r="C13" s="102">
        <f>3100*22.7</f>
        <v>70370</v>
      </c>
      <c r="D13" s="102" t="s">
        <v>328</v>
      </c>
      <c r="E13" s="107" t="s">
        <v>332</v>
      </c>
      <c r="F13" s="75"/>
      <c r="G13" s="102"/>
      <c r="H13" s="98"/>
    </row>
    <row r="14" spans="1:8" ht="12.75">
      <c r="A14" s="142" t="s">
        <v>169</v>
      </c>
      <c r="B14" s="91" t="s">
        <v>150</v>
      </c>
      <c r="C14" s="102">
        <v>62960</v>
      </c>
      <c r="D14" s="102" t="s">
        <v>372</v>
      </c>
      <c r="E14" s="107" t="s">
        <v>378</v>
      </c>
      <c r="G14" s="102"/>
      <c r="H14" s="98"/>
    </row>
    <row r="15" spans="1:8" ht="12.75">
      <c r="A15" s="142" t="s">
        <v>239</v>
      </c>
      <c r="B15" s="91" t="s">
        <v>142</v>
      </c>
      <c r="C15" s="102">
        <v>4200</v>
      </c>
      <c r="D15" s="102" t="s">
        <v>301</v>
      </c>
      <c r="E15" s="107" t="s">
        <v>333</v>
      </c>
      <c r="G15" s="102"/>
      <c r="H15" s="98"/>
    </row>
    <row r="16" spans="1:8" ht="12.75">
      <c r="A16" s="142" t="s">
        <v>240</v>
      </c>
      <c r="B16" s="91" t="s">
        <v>142</v>
      </c>
      <c r="C16" s="102">
        <v>2700</v>
      </c>
      <c r="D16" s="102" t="s">
        <v>218</v>
      </c>
      <c r="E16" s="107" t="s">
        <v>334</v>
      </c>
      <c r="G16" s="102"/>
      <c r="H16" s="98"/>
    </row>
    <row r="17" spans="1:8" ht="12.75">
      <c r="A17" s="142" t="s">
        <v>54</v>
      </c>
      <c r="B17" s="91" t="s">
        <v>273</v>
      </c>
      <c r="C17" s="102">
        <v>94080</v>
      </c>
      <c r="D17" s="102" t="s">
        <v>373</v>
      </c>
      <c r="E17" s="107" t="s">
        <v>335</v>
      </c>
      <c r="G17" s="102"/>
      <c r="H17" s="98"/>
    </row>
    <row r="18" spans="1:8" ht="12.75">
      <c r="A18" s="142" t="s">
        <v>55</v>
      </c>
      <c r="B18" s="91" t="s">
        <v>273</v>
      </c>
      <c r="C18" s="102">
        <v>94080</v>
      </c>
      <c r="D18" s="102" t="s">
        <v>373</v>
      </c>
      <c r="E18" s="107" t="s">
        <v>335</v>
      </c>
      <c r="G18" s="102"/>
      <c r="H18" s="98"/>
    </row>
    <row r="19" spans="1:8" ht="12.75">
      <c r="A19" s="142" t="s">
        <v>241</v>
      </c>
      <c r="B19" s="91" t="s">
        <v>273</v>
      </c>
      <c r="C19" s="102">
        <v>94080</v>
      </c>
      <c r="D19" s="102" t="s">
        <v>373</v>
      </c>
      <c r="E19" s="107" t="s">
        <v>335</v>
      </c>
      <c r="G19" s="102"/>
      <c r="H19" s="98"/>
    </row>
    <row r="20" spans="1:8" ht="12.75">
      <c r="A20" s="142" t="s">
        <v>56</v>
      </c>
      <c r="B20" s="91" t="s">
        <v>273</v>
      </c>
      <c r="C20" s="102">
        <v>94080</v>
      </c>
      <c r="D20" s="102" t="s">
        <v>373</v>
      </c>
      <c r="E20" s="107" t="s">
        <v>335</v>
      </c>
      <c r="G20" s="102"/>
      <c r="H20" s="98"/>
    </row>
    <row r="21" spans="1:8" ht="12.75">
      <c r="A21" s="142" t="s">
        <v>57</v>
      </c>
      <c r="B21" s="91" t="s">
        <v>151</v>
      </c>
      <c r="C21" s="102">
        <v>20770</v>
      </c>
      <c r="D21" s="102" t="s">
        <v>374</v>
      </c>
      <c r="E21" s="107" t="s">
        <v>379</v>
      </c>
      <c r="G21" s="102"/>
      <c r="H21" s="98"/>
    </row>
    <row r="22" spans="1:8" ht="12.75">
      <c r="A22" s="142" t="s">
        <v>58</v>
      </c>
      <c r="B22" s="91" t="s">
        <v>273</v>
      </c>
      <c r="C22" s="102">
        <v>94080</v>
      </c>
      <c r="D22" s="102" t="s">
        <v>373</v>
      </c>
      <c r="E22" s="107" t="s">
        <v>335</v>
      </c>
      <c r="G22" s="102"/>
      <c r="H22" s="98"/>
    </row>
    <row r="23" spans="1:8" ht="12.75">
      <c r="A23" s="142" t="s">
        <v>59</v>
      </c>
      <c r="B23" s="91" t="s">
        <v>273</v>
      </c>
      <c r="C23" s="102">
        <v>94080</v>
      </c>
      <c r="D23" s="102" t="s">
        <v>373</v>
      </c>
      <c r="E23" s="107" t="s">
        <v>335</v>
      </c>
      <c r="G23" s="102"/>
      <c r="H23" s="98"/>
    </row>
    <row r="24" spans="1:8" ht="12.75">
      <c r="A24" s="142" t="s">
        <v>242</v>
      </c>
      <c r="B24" s="91" t="s">
        <v>273</v>
      </c>
      <c r="C24" s="102">
        <v>94080</v>
      </c>
      <c r="D24" s="102" t="s">
        <v>373</v>
      </c>
      <c r="E24" s="107" t="s">
        <v>335</v>
      </c>
      <c r="H24" s="98"/>
    </row>
    <row r="25" spans="1:8" ht="12.75">
      <c r="A25" s="250" t="s">
        <v>60</v>
      </c>
      <c r="B25" s="250"/>
      <c r="C25" s="250"/>
      <c r="D25" s="250"/>
      <c r="E25" s="250"/>
      <c r="H25" s="98"/>
    </row>
    <row r="26" spans="1:8" ht="12.75">
      <c r="A26" s="152" t="s">
        <v>170</v>
      </c>
      <c r="B26" s="147" t="s">
        <v>146</v>
      </c>
      <c r="C26" s="109">
        <v>18200</v>
      </c>
      <c r="D26" s="109" t="s">
        <v>324</v>
      </c>
      <c r="E26" s="153" t="s">
        <v>336</v>
      </c>
      <c r="G26" s="102"/>
      <c r="H26" s="98"/>
    </row>
    <row r="27" spans="1:8" ht="12.75">
      <c r="A27" s="142" t="s">
        <v>243</v>
      </c>
      <c r="B27" s="91" t="s">
        <v>146</v>
      </c>
      <c r="C27" s="102">
        <v>19500</v>
      </c>
      <c r="D27" s="102" t="s">
        <v>257</v>
      </c>
      <c r="E27" s="107" t="s">
        <v>337</v>
      </c>
      <c r="G27" s="102"/>
      <c r="H27" s="98"/>
    </row>
    <row r="28" spans="1:8" ht="12.75">
      <c r="A28" s="142" t="s">
        <v>174</v>
      </c>
      <c r="B28" s="91" t="s">
        <v>145</v>
      </c>
      <c r="C28" s="102">
        <v>11800</v>
      </c>
      <c r="D28" s="102" t="s">
        <v>302</v>
      </c>
      <c r="E28" s="107" t="s">
        <v>338</v>
      </c>
      <c r="G28" s="102"/>
      <c r="H28" s="98"/>
    </row>
    <row r="29" spans="1:8" ht="12.75">
      <c r="A29" s="142" t="s">
        <v>61</v>
      </c>
      <c r="B29" s="91" t="s">
        <v>145</v>
      </c>
      <c r="C29" s="102">
        <v>11800</v>
      </c>
      <c r="D29" s="102" t="s">
        <v>302</v>
      </c>
      <c r="E29" s="107" t="s">
        <v>338</v>
      </c>
      <c r="G29" s="102"/>
      <c r="H29" s="98"/>
    </row>
    <row r="30" spans="1:8" ht="12.75">
      <c r="A30" s="142" t="s">
        <v>173</v>
      </c>
      <c r="B30" s="91" t="s">
        <v>145</v>
      </c>
      <c r="C30" s="102">
        <v>23500</v>
      </c>
      <c r="D30" s="102" t="s">
        <v>220</v>
      </c>
      <c r="E30" s="107" t="s">
        <v>380</v>
      </c>
      <c r="G30" s="102"/>
      <c r="H30" s="98"/>
    </row>
    <row r="31" spans="1:8" ht="12.75">
      <c r="A31" s="142" t="s">
        <v>165</v>
      </c>
      <c r="B31" s="91" t="s">
        <v>146</v>
      </c>
      <c r="C31" s="102">
        <v>15600</v>
      </c>
      <c r="D31" s="102" t="s">
        <v>303</v>
      </c>
      <c r="E31" s="107" t="s">
        <v>339</v>
      </c>
      <c r="G31" s="102"/>
      <c r="H31" s="98"/>
    </row>
    <row r="32" spans="1:9" ht="12.75">
      <c r="A32" s="142" t="s">
        <v>166</v>
      </c>
      <c r="B32" s="91" t="s">
        <v>146</v>
      </c>
      <c r="C32" s="102">
        <v>16000</v>
      </c>
      <c r="D32" s="102" t="s">
        <v>304</v>
      </c>
      <c r="E32" s="107" t="s">
        <v>340</v>
      </c>
      <c r="F32" s="67"/>
      <c r="G32" s="102"/>
      <c r="H32" s="98"/>
      <c r="I32" s="67"/>
    </row>
    <row r="33" spans="1:9" ht="12.75">
      <c r="A33" s="142" t="s">
        <v>305</v>
      </c>
      <c r="B33" s="91" t="s">
        <v>144</v>
      </c>
      <c r="C33" s="102">
        <v>12000</v>
      </c>
      <c r="D33" s="102" t="s">
        <v>306</v>
      </c>
      <c r="E33" s="107" t="s">
        <v>341</v>
      </c>
      <c r="F33" s="67"/>
      <c r="G33" s="102"/>
      <c r="H33" s="98"/>
      <c r="I33" s="67"/>
    </row>
    <row r="34" spans="1:8" ht="12.75">
      <c r="A34" s="142" t="s">
        <v>172</v>
      </c>
      <c r="B34" s="91" t="s">
        <v>142</v>
      </c>
      <c r="C34" s="102">
        <v>2600</v>
      </c>
      <c r="D34" s="102" t="s">
        <v>263</v>
      </c>
      <c r="E34" s="107" t="s">
        <v>342</v>
      </c>
      <c r="G34" s="102"/>
      <c r="H34" s="98"/>
    </row>
    <row r="35" spans="1:8" ht="12.75">
      <c r="A35" s="142" t="s">
        <v>154</v>
      </c>
      <c r="B35" s="91" t="s">
        <v>151</v>
      </c>
      <c r="C35" s="102">
        <v>16500</v>
      </c>
      <c r="D35" s="102" t="s">
        <v>307</v>
      </c>
      <c r="E35" s="107" t="s">
        <v>343</v>
      </c>
      <c r="G35" s="102"/>
      <c r="H35" s="98"/>
    </row>
    <row r="36" spans="1:8" ht="12.75">
      <c r="A36" s="142" t="s">
        <v>62</v>
      </c>
      <c r="B36" s="91" t="s">
        <v>147</v>
      </c>
      <c r="C36" s="102">
        <v>50000</v>
      </c>
      <c r="D36" s="102" t="s">
        <v>219</v>
      </c>
      <c r="E36" s="107" t="s">
        <v>344</v>
      </c>
      <c r="G36" s="102"/>
      <c r="H36" s="98"/>
    </row>
    <row r="37" spans="1:8" ht="12.75">
      <c r="A37" s="142" t="s">
        <v>155</v>
      </c>
      <c r="B37" s="91" t="s">
        <v>143</v>
      </c>
      <c r="C37" s="102">
        <v>29000</v>
      </c>
      <c r="D37" s="102" t="s">
        <v>308</v>
      </c>
      <c r="E37" s="107" t="s">
        <v>381</v>
      </c>
      <c r="G37" s="102"/>
      <c r="H37" s="98"/>
    </row>
    <row r="38" spans="1:8" ht="12.75">
      <c r="A38" s="142" t="s">
        <v>244</v>
      </c>
      <c r="B38" s="91" t="s">
        <v>146</v>
      </c>
      <c r="C38" s="102">
        <v>25200</v>
      </c>
      <c r="D38" s="102" t="s">
        <v>259</v>
      </c>
      <c r="E38" s="107" t="s">
        <v>382</v>
      </c>
      <c r="G38" s="102"/>
      <c r="H38" s="98"/>
    </row>
    <row r="39" spans="1:8" ht="12.75">
      <c r="A39" s="142" t="s">
        <v>156</v>
      </c>
      <c r="B39" s="91" t="s">
        <v>143</v>
      </c>
      <c r="C39" s="102">
        <v>36000</v>
      </c>
      <c r="D39" s="102" t="s">
        <v>309</v>
      </c>
      <c r="E39" s="107" t="s">
        <v>383</v>
      </c>
      <c r="G39" s="102"/>
      <c r="H39" s="98"/>
    </row>
    <row r="40" spans="1:8" ht="12.75">
      <c r="A40" s="142" t="s">
        <v>171</v>
      </c>
      <c r="B40" s="91" t="s">
        <v>146</v>
      </c>
      <c r="C40" s="102">
        <v>8400</v>
      </c>
      <c r="D40" s="102" t="s">
        <v>310</v>
      </c>
      <c r="E40" s="107" t="s">
        <v>384</v>
      </c>
      <c r="G40" s="102"/>
      <c r="H40" s="98"/>
    </row>
    <row r="41" spans="1:8" ht="12.75">
      <c r="A41" s="142" t="s">
        <v>157</v>
      </c>
      <c r="B41" s="91" t="s">
        <v>146</v>
      </c>
      <c r="C41" s="102">
        <v>27500</v>
      </c>
      <c r="D41" s="102" t="s">
        <v>311</v>
      </c>
      <c r="E41" s="107" t="s">
        <v>345</v>
      </c>
      <c r="G41" s="102"/>
      <c r="H41" s="98"/>
    </row>
    <row r="42" spans="1:8" ht="12.75">
      <c r="A42" s="142" t="s">
        <v>268</v>
      </c>
      <c r="B42" s="91" t="s">
        <v>147</v>
      </c>
      <c r="C42" s="102">
        <v>28446</v>
      </c>
      <c r="D42" s="102" t="s">
        <v>375</v>
      </c>
      <c r="E42" s="107" t="s">
        <v>385</v>
      </c>
      <c r="G42" s="102"/>
      <c r="H42" s="98"/>
    </row>
    <row r="43" spans="1:8" ht="12.75">
      <c r="A43" s="142" t="s">
        <v>329</v>
      </c>
      <c r="B43" s="91" t="s">
        <v>147</v>
      </c>
      <c r="C43" s="102">
        <v>28446</v>
      </c>
      <c r="D43" s="102" t="s">
        <v>375</v>
      </c>
      <c r="E43" s="107" t="s">
        <v>385</v>
      </c>
      <c r="G43" s="102"/>
      <c r="H43" s="98"/>
    </row>
    <row r="44" spans="1:8" ht="12.75">
      <c r="A44" s="250" t="s">
        <v>64</v>
      </c>
      <c r="B44" s="250"/>
      <c r="C44" s="250"/>
      <c r="D44" s="250"/>
      <c r="E44" s="250"/>
      <c r="H44" s="98"/>
    </row>
    <row r="45" spans="1:8" ht="12.75">
      <c r="A45" s="152" t="s">
        <v>158</v>
      </c>
      <c r="B45" s="147" t="s">
        <v>146</v>
      </c>
      <c r="C45" s="109">
        <v>22000</v>
      </c>
      <c r="D45" s="109" t="s">
        <v>312</v>
      </c>
      <c r="E45" s="153" t="s">
        <v>346</v>
      </c>
      <c r="G45" s="102"/>
      <c r="H45" s="98"/>
    </row>
    <row r="46" spans="1:8" ht="12.75">
      <c r="A46" s="142" t="s">
        <v>175</v>
      </c>
      <c r="B46" s="91" t="s">
        <v>146</v>
      </c>
      <c r="C46" s="102">
        <v>21000</v>
      </c>
      <c r="D46" s="102" t="s">
        <v>258</v>
      </c>
      <c r="E46" s="107" t="s">
        <v>347</v>
      </c>
      <c r="G46" s="102"/>
      <c r="H46" s="98"/>
    </row>
    <row r="47" spans="1:8" ht="12.75">
      <c r="A47" s="142" t="s">
        <v>159</v>
      </c>
      <c r="B47" s="91" t="s">
        <v>145</v>
      </c>
      <c r="C47" s="102">
        <v>19800</v>
      </c>
      <c r="D47" s="102" t="s">
        <v>260</v>
      </c>
      <c r="E47" s="107" t="s">
        <v>348</v>
      </c>
      <c r="G47" s="102"/>
      <c r="H47" s="98"/>
    </row>
    <row r="48" spans="1:8" ht="12.75">
      <c r="A48" s="142" t="s">
        <v>245</v>
      </c>
      <c r="B48" s="91" t="s">
        <v>146</v>
      </c>
      <c r="C48" s="102">
        <v>12900</v>
      </c>
      <c r="D48" s="102" t="s">
        <v>313</v>
      </c>
      <c r="E48" s="107" t="s">
        <v>349</v>
      </c>
      <c r="G48" s="102"/>
      <c r="H48" s="98"/>
    </row>
    <row r="49" spans="1:8" ht="12.75">
      <c r="A49" s="142" t="s">
        <v>246</v>
      </c>
      <c r="B49" s="91" t="s">
        <v>146</v>
      </c>
      <c r="C49" s="102">
        <v>13200</v>
      </c>
      <c r="D49" s="102" t="s">
        <v>314</v>
      </c>
      <c r="E49" s="107" t="s">
        <v>350</v>
      </c>
      <c r="G49" s="102"/>
      <c r="H49" s="98"/>
    </row>
    <row r="50" spans="1:8" ht="12.75">
      <c r="A50" s="142" t="s">
        <v>247</v>
      </c>
      <c r="B50" s="91" t="s">
        <v>146</v>
      </c>
      <c r="C50" s="102">
        <v>20200</v>
      </c>
      <c r="D50" s="102" t="s">
        <v>221</v>
      </c>
      <c r="E50" s="107" t="s">
        <v>351</v>
      </c>
      <c r="G50" s="102"/>
      <c r="H50" s="98"/>
    </row>
    <row r="51" spans="1:8" ht="12.75">
      <c r="A51" s="142" t="s">
        <v>248</v>
      </c>
      <c r="B51" s="91" t="s">
        <v>145</v>
      </c>
      <c r="C51" s="102">
        <v>14800</v>
      </c>
      <c r="D51" s="102" t="s">
        <v>315</v>
      </c>
      <c r="E51" s="107" t="s">
        <v>352</v>
      </c>
      <c r="G51" s="102"/>
      <c r="H51" s="98"/>
    </row>
    <row r="52" spans="1:8" ht="12.75">
      <c r="A52" s="142" t="s">
        <v>316</v>
      </c>
      <c r="B52" s="91" t="s">
        <v>146</v>
      </c>
      <c r="C52" s="102">
        <v>21600</v>
      </c>
      <c r="D52" s="102" t="s">
        <v>317</v>
      </c>
      <c r="E52" s="107" t="s">
        <v>353</v>
      </c>
      <c r="G52" s="102"/>
      <c r="H52" s="98"/>
    </row>
    <row r="53" spans="1:10" ht="12.75">
      <c r="A53" s="142" t="s">
        <v>249</v>
      </c>
      <c r="B53" s="91" t="s">
        <v>152</v>
      </c>
      <c r="C53" s="102">
        <v>70000</v>
      </c>
      <c r="D53" s="102" t="s">
        <v>222</v>
      </c>
      <c r="E53" s="107" t="s">
        <v>386</v>
      </c>
      <c r="F53" s="67"/>
      <c r="G53" s="102"/>
      <c r="H53" s="98"/>
      <c r="I53" s="67"/>
      <c r="J53" s="67"/>
    </row>
    <row r="54" spans="1:8" ht="12.75">
      <c r="A54" s="142" t="s">
        <v>160</v>
      </c>
      <c r="B54" s="91" t="s">
        <v>146</v>
      </c>
      <c r="C54" s="102">
        <v>18900</v>
      </c>
      <c r="D54" s="102" t="s">
        <v>261</v>
      </c>
      <c r="E54" s="107" t="s">
        <v>354</v>
      </c>
      <c r="G54" s="102"/>
      <c r="H54" s="98"/>
    </row>
    <row r="55" spans="1:8" ht="12.75">
      <c r="A55" s="142" t="s">
        <v>161</v>
      </c>
      <c r="B55" s="91" t="s">
        <v>146</v>
      </c>
      <c r="C55" s="102">
        <v>18900</v>
      </c>
      <c r="D55" s="102" t="s">
        <v>261</v>
      </c>
      <c r="E55" s="107" t="s">
        <v>354</v>
      </c>
      <c r="G55" s="102"/>
      <c r="H55" s="98"/>
    </row>
    <row r="56" spans="1:8" ht="12.75">
      <c r="A56" s="142" t="s">
        <v>176</v>
      </c>
      <c r="B56" s="91" t="s">
        <v>144</v>
      </c>
      <c r="C56" s="102">
        <v>26800</v>
      </c>
      <c r="D56" s="102" t="s">
        <v>318</v>
      </c>
      <c r="E56" s="107" t="s">
        <v>387</v>
      </c>
      <c r="G56" s="102"/>
      <c r="H56" s="98"/>
    </row>
    <row r="57" spans="1:8" ht="12.75">
      <c r="A57" s="142" t="s">
        <v>177</v>
      </c>
      <c r="B57" s="91" t="s">
        <v>144</v>
      </c>
      <c r="C57" s="102">
        <v>15250</v>
      </c>
      <c r="D57" s="102" t="s">
        <v>319</v>
      </c>
      <c r="E57" s="107" t="s">
        <v>388</v>
      </c>
      <c r="G57" s="102"/>
      <c r="H57" s="98"/>
    </row>
    <row r="58" spans="1:8" ht="12.75">
      <c r="A58" s="154" t="s">
        <v>167</v>
      </c>
      <c r="B58" s="155" t="s">
        <v>143</v>
      </c>
      <c r="C58" s="108">
        <v>5100</v>
      </c>
      <c r="D58" s="108" t="s">
        <v>320</v>
      </c>
      <c r="E58" s="156" t="s">
        <v>355</v>
      </c>
      <c r="G58" s="102"/>
      <c r="H58" s="98"/>
    </row>
    <row r="59" spans="1:8" ht="12.75">
      <c r="A59" s="231" t="s">
        <v>65</v>
      </c>
      <c r="B59" s="231"/>
      <c r="C59" s="231"/>
      <c r="D59" s="231"/>
      <c r="E59" s="231"/>
      <c r="H59" s="98"/>
    </row>
    <row r="60" spans="1:8" ht="12.75">
      <c r="A60" s="152" t="s">
        <v>262</v>
      </c>
      <c r="B60" s="147" t="s">
        <v>142</v>
      </c>
      <c r="C60" s="109">
        <v>1700</v>
      </c>
      <c r="D60" s="109" t="s">
        <v>322</v>
      </c>
      <c r="E60" s="153" t="s">
        <v>356</v>
      </c>
      <c r="G60" s="102"/>
      <c r="H60" s="98"/>
    </row>
    <row r="61" spans="1:8" ht="12.75">
      <c r="A61" s="142" t="s">
        <v>323</v>
      </c>
      <c r="B61" s="91" t="s">
        <v>142</v>
      </c>
      <c r="C61" s="102">
        <v>1850</v>
      </c>
      <c r="D61" s="102" t="s">
        <v>256</v>
      </c>
      <c r="E61" s="107" t="s">
        <v>376</v>
      </c>
      <c r="G61" s="102"/>
      <c r="H61" s="98"/>
    </row>
    <row r="62" spans="1:8" ht="12.75">
      <c r="A62" s="154" t="s">
        <v>178</v>
      </c>
      <c r="B62" s="155" t="s">
        <v>142</v>
      </c>
      <c r="C62" s="108">
        <v>3700</v>
      </c>
      <c r="D62" s="108" t="s">
        <v>321</v>
      </c>
      <c r="E62" s="156" t="s">
        <v>357</v>
      </c>
      <c r="G62" s="102"/>
      <c r="H62" s="98"/>
    </row>
    <row r="63" spans="1:8" ht="12.75">
      <c r="A63" s="257" t="s">
        <v>401</v>
      </c>
      <c r="B63" s="257"/>
      <c r="C63" s="257"/>
      <c r="D63" s="136"/>
      <c r="E63" s="136"/>
      <c r="H63" s="98"/>
    </row>
    <row r="64" spans="1:4" ht="12.75">
      <c r="A64" s="133" t="s">
        <v>403</v>
      </c>
      <c r="B64" s="115"/>
      <c r="C64" s="115"/>
      <c r="D64" s="137"/>
    </row>
  </sheetData>
  <sheetProtection/>
  <mergeCells count="9">
    <mergeCell ref="A1:E1"/>
    <mergeCell ref="A2:E2"/>
    <mergeCell ref="A3:E3"/>
    <mergeCell ref="A4:E4"/>
    <mergeCell ref="A63:C63"/>
    <mergeCell ref="A8:E8"/>
    <mergeCell ref="A25:E25"/>
    <mergeCell ref="A44:E44"/>
    <mergeCell ref="A59:E59"/>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66" r:id="rId1"/>
  <headerFooter>
    <oddHeader>&amp;LODEPA</oddHeader>
    <oddFooter>&amp;C14</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37"/>
  <sheetViews>
    <sheetView view="pageBreakPreview" zoomScaleSheetLayoutView="100" workbookViewId="0" topLeftCell="A1">
      <selection activeCell="A38" sqref="A38"/>
    </sheetView>
  </sheetViews>
  <sheetFormatPr defaultColWidth="11.421875" defaultRowHeight="12.75"/>
  <cols>
    <col min="1" max="1" width="37.57421875" style="0" customWidth="1"/>
    <col min="2" max="2" width="23.7109375" style="0" customWidth="1"/>
    <col min="3" max="3" width="18.421875" style="0" bestFit="1" customWidth="1"/>
    <col min="4" max="4" width="20.421875" style="0" bestFit="1" customWidth="1"/>
    <col min="5" max="5" width="27.00390625" style="0" bestFit="1" customWidth="1"/>
  </cols>
  <sheetData>
    <row r="1" spans="1:5" ht="12.75">
      <c r="A1" s="254" t="s">
        <v>188</v>
      </c>
      <c r="B1" s="254"/>
      <c r="C1" s="254"/>
      <c r="D1" s="254"/>
      <c r="E1" s="254"/>
    </row>
    <row r="2" spans="1:5" ht="12.75">
      <c r="A2" s="252" t="s">
        <v>194</v>
      </c>
      <c r="B2" s="252"/>
      <c r="C2" s="252"/>
      <c r="D2" s="252"/>
      <c r="E2" s="252"/>
    </row>
    <row r="3" spans="1:5" ht="12.75" customHeight="1">
      <c r="A3" s="227" t="s">
        <v>411</v>
      </c>
      <c r="B3" s="227"/>
      <c r="C3" s="227"/>
      <c r="D3" s="227"/>
      <c r="E3" s="227"/>
    </row>
    <row r="4" spans="1:5" ht="12.75">
      <c r="A4" s="269" t="s">
        <v>264</v>
      </c>
      <c r="B4" s="270"/>
      <c r="C4" s="270"/>
      <c r="D4" s="270"/>
      <c r="E4" s="270"/>
    </row>
    <row r="5" spans="1:5" ht="12.75">
      <c r="A5" s="21"/>
      <c r="B5" s="21"/>
      <c r="C5" s="21"/>
      <c r="D5" s="21"/>
      <c r="E5" s="21"/>
    </row>
    <row r="6" spans="1:5" ht="21.75" customHeight="1">
      <c r="A6" s="171" t="s">
        <v>195</v>
      </c>
      <c r="B6" s="172" t="s">
        <v>196</v>
      </c>
      <c r="C6" s="173" t="s">
        <v>197</v>
      </c>
      <c r="D6" s="173" t="s">
        <v>198</v>
      </c>
      <c r="E6" s="173" t="s">
        <v>407</v>
      </c>
    </row>
    <row r="7" spans="1:5" ht="21.75" customHeight="1">
      <c r="A7" s="167"/>
      <c r="B7" s="168"/>
      <c r="C7" s="169"/>
      <c r="D7" s="169"/>
      <c r="E7" s="169"/>
    </row>
    <row r="8" spans="1:5" ht="12.75">
      <c r="A8" s="145" t="s">
        <v>199</v>
      </c>
      <c r="B8" s="145" t="s">
        <v>200</v>
      </c>
      <c r="C8" s="109">
        <v>20500</v>
      </c>
      <c r="D8" s="174">
        <f>C8/50</f>
        <v>410</v>
      </c>
      <c r="E8" s="175">
        <f>D8/472.48</f>
        <v>0.8677615983745344</v>
      </c>
    </row>
    <row r="9" spans="1:5" ht="12.75">
      <c r="A9" s="22" t="s">
        <v>255</v>
      </c>
      <c r="B9" s="22" t="s">
        <v>253</v>
      </c>
      <c r="C9" s="102">
        <v>20500</v>
      </c>
      <c r="D9" s="170">
        <f aca="true" t="shared" si="0" ref="D9:D33">C9/50</f>
        <v>410</v>
      </c>
      <c r="E9" s="134">
        <f aca="true" t="shared" si="1" ref="E9:E33">D9/472.48</f>
        <v>0.8677615983745344</v>
      </c>
    </row>
    <row r="10" spans="1:5" ht="12.75">
      <c r="A10" s="22"/>
      <c r="B10" s="22" t="s">
        <v>283</v>
      </c>
      <c r="C10" s="102">
        <v>20500</v>
      </c>
      <c r="D10" s="176">
        <f t="shared" si="0"/>
        <v>410</v>
      </c>
      <c r="E10" s="134">
        <f t="shared" si="1"/>
        <v>0.8677615983745344</v>
      </c>
    </row>
    <row r="11" spans="1:5" ht="12.75">
      <c r="A11" s="152" t="s">
        <v>389</v>
      </c>
      <c r="B11" s="152" t="s">
        <v>203</v>
      </c>
      <c r="C11" s="109">
        <v>17500</v>
      </c>
      <c r="D11" s="174">
        <f t="shared" si="0"/>
        <v>350</v>
      </c>
      <c r="E11" s="175">
        <f t="shared" si="1"/>
        <v>0.740772096173383</v>
      </c>
    </row>
    <row r="12" spans="1:5" ht="12.75">
      <c r="A12" s="22" t="s">
        <v>255</v>
      </c>
      <c r="B12" s="142" t="s">
        <v>281</v>
      </c>
      <c r="C12" s="102">
        <v>17500</v>
      </c>
      <c r="D12" s="170">
        <f t="shared" si="0"/>
        <v>350</v>
      </c>
      <c r="E12" s="134">
        <f t="shared" si="1"/>
        <v>0.740772096173383</v>
      </c>
    </row>
    <row r="13" spans="1:5" ht="12.75">
      <c r="A13" s="95"/>
      <c r="B13" s="142" t="s">
        <v>282</v>
      </c>
      <c r="C13" s="102">
        <v>17500</v>
      </c>
      <c r="D13" s="170">
        <f t="shared" si="0"/>
        <v>350</v>
      </c>
      <c r="E13" s="134">
        <f t="shared" si="1"/>
        <v>0.740772096173383</v>
      </c>
    </row>
    <row r="14" spans="1:5" ht="12.75">
      <c r="A14" s="22"/>
      <c r="B14" s="142" t="s">
        <v>205</v>
      </c>
      <c r="C14" s="102">
        <v>17500</v>
      </c>
      <c r="D14" s="170">
        <f t="shared" si="0"/>
        <v>350</v>
      </c>
      <c r="E14" s="134">
        <f t="shared" si="1"/>
        <v>0.740772096173383</v>
      </c>
    </row>
    <row r="15" spans="1:5" ht="12.75">
      <c r="A15" s="22"/>
      <c r="B15" s="142" t="s">
        <v>206</v>
      </c>
      <c r="C15" s="102">
        <v>17500</v>
      </c>
      <c r="D15" s="170">
        <f t="shared" si="0"/>
        <v>350</v>
      </c>
      <c r="E15" s="134">
        <f t="shared" si="1"/>
        <v>0.740772096173383</v>
      </c>
    </row>
    <row r="16" spans="1:5" ht="12.75">
      <c r="A16" s="22"/>
      <c r="B16" s="142" t="s">
        <v>254</v>
      </c>
      <c r="C16" s="102">
        <v>17500</v>
      </c>
      <c r="D16" s="170">
        <f t="shared" si="0"/>
        <v>350</v>
      </c>
      <c r="E16" s="134">
        <f t="shared" si="1"/>
        <v>0.740772096173383</v>
      </c>
    </row>
    <row r="17" spans="1:5" ht="12.75">
      <c r="A17" s="22"/>
      <c r="B17" s="142" t="s">
        <v>207</v>
      </c>
      <c r="C17" s="102">
        <v>17500</v>
      </c>
      <c r="D17" s="170">
        <f t="shared" si="0"/>
        <v>350</v>
      </c>
      <c r="E17" s="134">
        <f t="shared" si="1"/>
        <v>0.740772096173383</v>
      </c>
    </row>
    <row r="18" spans="1:5" ht="12.75">
      <c r="A18" s="22"/>
      <c r="B18" s="142" t="s">
        <v>208</v>
      </c>
      <c r="C18" s="102">
        <v>18500</v>
      </c>
      <c r="D18" s="176">
        <f t="shared" si="0"/>
        <v>370</v>
      </c>
      <c r="E18" s="134">
        <f t="shared" si="1"/>
        <v>0.7831019302404334</v>
      </c>
    </row>
    <row r="19" spans="1:5" ht="12.75">
      <c r="A19" s="152" t="s">
        <v>390</v>
      </c>
      <c r="B19" s="152" t="s">
        <v>204</v>
      </c>
      <c r="C19" s="109">
        <v>18500</v>
      </c>
      <c r="D19" s="174">
        <f t="shared" si="0"/>
        <v>370</v>
      </c>
      <c r="E19" s="175">
        <f t="shared" si="1"/>
        <v>0.7831019302404334</v>
      </c>
    </row>
    <row r="20" spans="1:5" ht="12.75">
      <c r="A20" s="22" t="s">
        <v>255</v>
      </c>
      <c r="B20" s="142" t="s">
        <v>201</v>
      </c>
      <c r="C20" s="102">
        <v>18500</v>
      </c>
      <c r="D20" s="170">
        <f t="shared" si="0"/>
        <v>370</v>
      </c>
      <c r="E20" s="134">
        <f t="shared" si="1"/>
        <v>0.7831019302404334</v>
      </c>
    </row>
    <row r="21" spans="1:5" ht="12.75">
      <c r="A21" s="95"/>
      <c r="B21" s="142" t="s">
        <v>202</v>
      </c>
      <c r="C21" s="102">
        <v>18500</v>
      </c>
      <c r="D21" s="170">
        <f t="shared" si="0"/>
        <v>370</v>
      </c>
      <c r="E21" s="134">
        <f t="shared" si="1"/>
        <v>0.7831019302404334</v>
      </c>
    </row>
    <row r="22" spans="1:5" ht="12.75">
      <c r="A22" s="95"/>
      <c r="B22" s="142" t="s">
        <v>391</v>
      </c>
      <c r="C22" s="102">
        <v>18500</v>
      </c>
      <c r="D22" s="170">
        <f t="shared" si="0"/>
        <v>370</v>
      </c>
      <c r="E22" s="134">
        <f t="shared" si="1"/>
        <v>0.7831019302404334</v>
      </c>
    </row>
    <row r="23" spans="1:5" ht="12.75">
      <c r="A23" s="217"/>
      <c r="B23" s="154" t="s">
        <v>392</v>
      </c>
      <c r="C23" s="108">
        <v>18500</v>
      </c>
      <c r="D23" s="176">
        <f t="shared" si="0"/>
        <v>370</v>
      </c>
      <c r="E23" s="177">
        <f t="shared" si="1"/>
        <v>0.7831019302404334</v>
      </c>
    </row>
    <row r="24" spans="1:5" ht="12.75">
      <c r="A24" s="22" t="s">
        <v>209</v>
      </c>
      <c r="B24" s="142" t="s">
        <v>210</v>
      </c>
      <c r="C24" s="102">
        <v>15000</v>
      </c>
      <c r="D24" s="174">
        <f t="shared" si="0"/>
        <v>300</v>
      </c>
      <c r="E24" s="134">
        <f t="shared" si="1"/>
        <v>0.6349475110057569</v>
      </c>
    </row>
    <row r="25" spans="1:5" ht="12.75">
      <c r="A25" s="22" t="s">
        <v>393</v>
      </c>
      <c r="B25" s="142" t="s">
        <v>250</v>
      </c>
      <c r="C25" s="102">
        <v>15000</v>
      </c>
      <c r="D25" s="170">
        <f t="shared" si="0"/>
        <v>300</v>
      </c>
      <c r="E25" s="134">
        <f t="shared" si="1"/>
        <v>0.6349475110057569</v>
      </c>
    </row>
    <row r="26" spans="1:5" ht="12.75">
      <c r="A26" s="22"/>
      <c r="B26" s="142" t="s">
        <v>211</v>
      </c>
      <c r="C26" s="102">
        <v>15000</v>
      </c>
      <c r="D26" s="170">
        <f t="shared" si="0"/>
        <v>300</v>
      </c>
      <c r="E26" s="134">
        <f t="shared" si="1"/>
        <v>0.6349475110057569</v>
      </c>
    </row>
    <row r="27" spans="1:5" ht="12.75">
      <c r="A27" s="149"/>
      <c r="B27" s="154" t="s">
        <v>251</v>
      </c>
      <c r="C27" s="108">
        <v>15000</v>
      </c>
      <c r="D27" s="176">
        <f t="shared" si="0"/>
        <v>300</v>
      </c>
      <c r="E27" s="134">
        <f t="shared" si="1"/>
        <v>0.6349475110057569</v>
      </c>
    </row>
    <row r="28" spans="1:5" ht="12.75">
      <c r="A28" s="22" t="s">
        <v>209</v>
      </c>
      <c r="B28" s="142" t="s">
        <v>210</v>
      </c>
      <c r="C28" s="102">
        <v>13750</v>
      </c>
      <c r="D28" s="174">
        <f t="shared" si="0"/>
        <v>275</v>
      </c>
      <c r="E28" s="175">
        <f t="shared" si="1"/>
        <v>0.5820352184219437</v>
      </c>
    </row>
    <row r="29" spans="1:5" ht="12.75">
      <c r="A29" s="22" t="s">
        <v>394</v>
      </c>
      <c r="B29" s="142" t="s">
        <v>250</v>
      </c>
      <c r="C29" s="102">
        <v>13750</v>
      </c>
      <c r="D29" s="170">
        <f t="shared" si="0"/>
        <v>275</v>
      </c>
      <c r="E29" s="134">
        <f t="shared" si="1"/>
        <v>0.5820352184219437</v>
      </c>
    </row>
    <row r="30" spans="1:5" ht="12.75">
      <c r="A30" s="22"/>
      <c r="B30" s="142" t="s">
        <v>211</v>
      </c>
      <c r="C30" s="102">
        <v>13750</v>
      </c>
      <c r="D30" s="170">
        <f t="shared" si="0"/>
        <v>275</v>
      </c>
      <c r="E30" s="134">
        <f t="shared" si="1"/>
        <v>0.5820352184219437</v>
      </c>
    </row>
    <row r="31" spans="1:5" ht="12.75">
      <c r="A31" s="22"/>
      <c r="B31" s="154" t="s">
        <v>251</v>
      </c>
      <c r="C31" s="102">
        <v>13750</v>
      </c>
      <c r="D31" s="176">
        <f t="shared" si="0"/>
        <v>275</v>
      </c>
      <c r="E31" s="177">
        <f t="shared" si="1"/>
        <v>0.5820352184219437</v>
      </c>
    </row>
    <row r="32" spans="1:5" ht="12.75">
      <c r="A32" s="145" t="s">
        <v>212</v>
      </c>
      <c r="B32" s="152" t="s">
        <v>213</v>
      </c>
      <c r="C32" s="109">
        <v>17500</v>
      </c>
      <c r="D32" s="174">
        <f t="shared" si="0"/>
        <v>350</v>
      </c>
      <c r="E32" s="134">
        <f t="shared" si="1"/>
        <v>0.740772096173383</v>
      </c>
    </row>
    <row r="33" spans="1:5" ht="12.75">
      <c r="A33" s="149" t="s">
        <v>393</v>
      </c>
      <c r="B33" s="154" t="s">
        <v>252</v>
      </c>
      <c r="C33" s="108">
        <v>17500</v>
      </c>
      <c r="D33" s="176">
        <f t="shared" si="0"/>
        <v>350</v>
      </c>
      <c r="E33" s="177">
        <f t="shared" si="1"/>
        <v>0.740772096173383</v>
      </c>
    </row>
    <row r="34" spans="1:5" ht="12.75">
      <c r="A34" s="152" t="s">
        <v>214</v>
      </c>
      <c r="B34" s="263" t="s">
        <v>215</v>
      </c>
      <c r="C34" s="265">
        <v>17500</v>
      </c>
      <c r="D34" s="267">
        <f>C34/50</f>
        <v>350</v>
      </c>
      <c r="E34" s="261">
        <f>D34/472.48</f>
        <v>0.740772096173383</v>
      </c>
    </row>
    <row r="35" spans="1:5" ht="12.75">
      <c r="A35" s="149" t="s">
        <v>393</v>
      </c>
      <c r="B35" s="264"/>
      <c r="C35" s="266"/>
      <c r="D35" s="268"/>
      <c r="E35" s="262"/>
    </row>
    <row r="36" spans="1:5" ht="12.75">
      <c r="A36" s="12" t="s">
        <v>414</v>
      </c>
      <c r="B36" s="21"/>
      <c r="C36" s="21"/>
      <c r="D36" s="21"/>
      <c r="E36" s="21"/>
    </row>
    <row r="37" spans="1:5" ht="12.75">
      <c r="A37" s="12" t="s">
        <v>403</v>
      </c>
      <c r="B37" s="21"/>
      <c r="C37" s="21"/>
      <c r="D37" s="21"/>
      <c r="E37" s="21"/>
    </row>
  </sheetData>
  <sheetProtection/>
  <mergeCells count="8">
    <mergeCell ref="E34:E35"/>
    <mergeCell ref="B34:B35"/>
    <mergeCell ref="C34:C35"/>
    <mergeCell ref="D34:D35"/>
    <mergeCell ref="A1:E1"/>
    <mergeCell ref="A2:E2"/>
    <mergeCell ref="A3:E3"/>
    <mergeCell ref="A4:E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72" r:id="rId1"/>
  <headerFooter>
    <oddFooter>&amp;C15</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22"/>
  <sheetViews>
    <sheetView view="pageBreakPreview" zoomScaleSheetLayoutView="100" zoomScalePageLayoutView="0" workbookViewId="0" topLeftCell="A1">
      <selection activeCell="G12" sqref="G12"/>
    </sheetView>
  </sheetViews>
  <sheetFormatPr defaultColWidth="11.421875" defaultRowHeight="12.75"/>
  <cols>
    <col min="1" max="1" width="27.8515625" style="21" customWidth="1"/>
    <col min="2" max="2" width="17.8515625" style="21" customWidth="1"/>
    <col min="3" max="3" width="11.57421875" style="21" customWidth="1"/>
    <col min="4" max="4" width="30.421875" style="77" customWidth="1"/>
    <col min="5" max="6" width="13.28125" style="3" customWidth="1"/>
    <col min="7" max="16384" width="11.421875" style="3" customWidth="1"/>
  </cols>
  <sheetData>
    <row r="1" spans="1:4" ht="12.75">
      <c r="A1" s="275" t="s">
        <v>193</v>
      </c>
      <c r="B1" s="275"/>
      <c r="C1" s="275"/>
      <c r="D1" s="275"/>
    </row>
    <row r="2" spans="1:7" ht="15" customHeight="1">
      <c r="A2" s="258" t="s">
        <v>162</v>
      </c>
      <c r="B2" s="258"/>
      <c r="C2" s="258"/>
      <c r="D2" s="258"/>
      <c r="E2" s="5"/>
      <c r="F2" s="5"/>
      <c r="G2" s="4"/>
    </row>
    <row r="3" spans="1:7" ht="15" customHeight="1">
      <c r="A3" s="237" t="s">
        <v>406</v>
      </c>
      <c r="B3" s="237"/>
      <c r="C3" s="237"/>
      <c r="D3" s="237"/>
      <c r="E3" s="11"/>
      <c r="F3" s="11"/>
      <c r="G3" s="4"/>
    </row>
    <row r="4" spans="1:7" ht="15" customHeight="1">
      <c r="A4" s="276" t="s">
        <v>360</v>
      </c>
      <c r="B4" s="276"/>
      <c r="C4" s="276"/>
      <c r="D4" s="276"/>
      <c r="F4" s="5"/>
      <c r="G4" s="4"/>
    </row>
    <row r="5" spans="1:7" ht="15" customHeight="1">
      <c r="A5" s="83"/>
      <c r="B5" s="89"/>
      <c r="C5" s="89"/>
      <c r="F5" s="5"/>
      <c r="G5" s="4"/>
    </row>
    <row r="6" spans="1:7" ht="15" customHeight="1">
      <c r="A6" s="249" t="s">
        <v>42</v>
      </c>
      <c r="B6" s="249"/>
      <c r="C6" s="249"/>
      <c r="D6" s="249"/>
      <c r="E6" s="6"/>
      <c r="F6" s="6"/>
      <c r="G6" s="4"/>
    </row>
    <row r="7" spans="1:7" ht="15" customHeight="1">
      <c r="A7" s="278" t="s">
        <v>51</v>
      </c>
      <c r="B7" s="271" t="s">
        <v>48</v>
      </c>
      <c r="C7" s="271" t="s">
        <v>49</v>
      </c>
      <c r="D7" s="273" t="s">
        <v>413</v>
      </c>
      <c r="E7" s="2"/>
      <c r="F7" s="2"/>
      <c r="G7" s="2"/>
    </row>
    <row r="8" spans="1:7" ht="15" customHeight="1">
      <c r="A8" s="279"/>
      <c r="B8" s="272"/>
      <c r="C8" s="272"/>
      <c r="D8" s="274"/>
      <c r="E8" s="2"/>
      <c r="F8" s="2"/>
      <c r="G8" s="2"/>
    </row>
    <row r="9" spans="1:7" ht="15" customHeight="1">
      <c r="A9" s="179" t="s">
        <v>43</v>
      </c>
      <c r="B9" s="180" t="s">
        <v>50</v>
      </c>
      <c r="C9" s="109">
        <v>4537</v>
      </c>
      <c r="D9" s="148">
        <f aca="true" t="shared" si="0" ref="D9:D14">C9/472.48</f>
        <v>9.602522858110396</v>
      </c>
      <c r="E9" s="2"/>
      <c r="F9" s="2"/>
      <c r="G9" s="2"/>
    </row>
    <row r="10" spans="1:7" ht="15" customHeight="1">
      <c r="A10" s="178" t="s">
        <v>44</v>
      </c>
      <c r="B10" s="87" t="s">
        <v>50</v>
      </c>
      <c r="C10" s="102">
        <v>4200</v>
      </c>
      <c r="D10" s="96">
        <f t="shared" si="0"/>
        <v>8.889265154080595</v>
      </c>
      <c r="E10" s="2"/>
      <c r="F10" s="2"/>
      <c r="G10" s="2"/>
    </row>
    <row r="11" spans="1:7" ht="15" customHeight="1">
      <c r="A11" s="178" t="s">
        <v>45</v>
      </c>
      <c r="B11" s="87" t="s">
        <v>50</v>
      </c>
      <c r="C11" s="102">
        <v>4452</v>
      </c>
      <c r="D11" s="96">
        <f t="shared" si="0"/>
        <v>9.422621063325431</v>
      </c>
      <c r="E11" s="2"/>
      <c r="F11" s="2"/>
      <c r="G11" s="2"/>
    </row>
    <row r="12" spans="1:7" ht="15" customHeight="1">
      <c r="A12" s="178" t="s">
        <v>46</v>
      </c>
      <c r="B12" s="87" t="s">
        <v>50</v>
      </c>
      <c r="C12" s="102">
        <v>1645</v>
      </c>
      <c r="D12" s="96">
        <f t="shared" si="0"/>
        <v>3.4816288520149</v>
      </c>
      <c r="E12" s="2"/>
      <c r="F12" s="2"/>
      <c r="G12" s="2"/>
    </row>
    <row r="13" spans="1:7" ht="15" customHeight="1">
      <c r="A13" s="178" t="s">
        <v>52</v>
      </c>
      <c r="B13" s="87" t="s">
        <v>50</v>
      </c>
      <c r="C13" s="102">
        <v>2976</v>
      </c>
      <c r="D13" s="96">
        <f t="shared" si="0"/>
        <v>6.298679309177108</v>
      </c>
      <c r="E13" s="2"/>
      <c r="F13" s="2"/>
      <c r="G13" s="2"/>
    </row>
    <row r="14" spans="1:7" ht="15" customHeight="1">
      <c r="A14" s="181" t="s">
        <v>47</v>
      </c>
      <c r="B14" s="182" t="s">
        <v>50</v>
      </c>
      <c r="C14" s="108">
        <v>2100</v>
      </c>
      <c r="D14" s="151">
        <f t="shared" si="0"/>
        <v>4.444632577040298</v>
      </c>
      <c r="E14" s="2"/>
      <c r="F14" s="2"/>
      <c r="G14" s="2"/>
    </row>
    <row r="15" spans="1:7" ht="15" customHeight="1">
      <c r="A15" s="248" t="s">
        <v>104</v>
      </c>
      <c r="B15" s="248"/>
      <c r="C15" s="248"/>
      <c r="D15" s="248"/>
      <c r="E15" s="2"/>
      <c r="F15" s="2"/>
      <c r="G15" s="2"/>
    </row>
    <row r="16" spans="1:7" ht="15" customHeight="1">
      <c r="A16" s="179" t="s">
        <v>106</v>
      </c>
      <c r="B16" s="183" t="s">
        <v>163</v>
      </c>
      <c r="C16" s="109">
        <v>7742</v>
      </c>
      <c r="D16" s="148">
        <f>C16/472.48</f>
        <v>16.38587876735523</v>
      </c>
      <c r="E16" s="2"/>
      <c r="F16" s="2"/>
      <c r="G16" s="2"/>
    </row>
    <row r="17" spans="1:7" ht="15" customHeight="1">
      <c r="A17" s="181" t="s">
        <v>105</v>
      </c>
      <c r="B17" s="184" t="s">
        <v>164</v>
      </c>
      <c r="C17" s="108">
        <v>11941</v>
      </c>
      <c r="D17" s="151">
        <f>C17/472.48</f>
        <v>25.273027429732476</v>
      </c>
      <c r="E17" s="2"/>
      <c r="F17" s="2"/>
      <c r="G17" s="2"/>
    </row>
    <row r="18" spans="1:7" ht="15" customHeight="1">
      <c r="A18" s="277" t="s">
        <v>410</v>
      </c>
      <c r="B18" s="277"/>
      <c r="C18" s="277"/>
      <c r="D18" s="78"/>
      <c r="E18" s="2"/>
      <c r="F18" s="2" t="s">
        <v>264</v>
      </c>
      <c r="G18" s="2"/>
    </row>
    <row r="19" spans="1:7" ht="15" customHeight="1">
      <c r="A19" s="12" t="s">
        <v>403</v>
      </c>
      <c r="B19" s="135"/>
      <c r="C19" s="135"/>
      <c r="D19" s="78"/>
      <c r="E19" s="2"/>
      <c r="F19" s="2"/>
      <c r="G19" s="4"/>
    </row>
    <row r="20" spans="1:7" ht="12.75">
      <c r="A20" s="22"/>
      <c r="B20" s="22"/>
      <c r="C20" s="22"/>
      <c r="D20" s="79"/>
      <c r="E20" s="4"/>
      <c r="F20" s="4"/>
      <c r="G20" s="4"/>
    </row>
    <row r="21" spans="1:7" ht="12.75">
      <c r="A21" s="22"/>
      <c r="B21" s="22"/>
      <c r="C21" s="22"/>
      <c r="D21" s="79"/>
      <c r="E21" s="4"/>
      <c r="F21" s="4"/>
      <c r="G21" s="4"/>
    </row>
    <row r="22" spans="1:7" ht="12.75">
      <c r="A22" s="23"/>
      <c r="B22" s="23"/>
      <c r="C22" s="23"/>
      <c r="D22" s="80"/>
      <c r="E22" s="4"/>
      <c r="F22" s="4"/>
      <c r="G22" s="4"/>
    </row>
  </sheetData>
  <sheetProtection/>
  <mergeCells count="11">
    <mergeCell ref="A18:C18"/>
    <mergeCell ref="A15:D15"/>
    <mergeCell ref="A6:D6"/>
    <mergeCell ref="A7:A8"/>
    <mergeCell ref="B7:B8"/>
    <mergeCell ref="C7:C8"/>
    <mergeCell ref="D7:D8"/>
    <mergeCell ref="A1:D1"/>
    <mergeCell ref="A2:D2"/>
    <mergeCell ref="A3:D3"/>
    <mergeCell ref="A4:D4"/>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r:id="rId1"/>
  <headerFooter>
    <oddHeader>&amp;LODEPA</oddHeader>
    <oddFooter>&amp;C16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view="pageBreakPreview" zoomScaleSheetLayoutView="100" zoomScalePageLayoutView="0" workbookViewId="0" topLeftCell="A1">
      <selection activeCell="D1" sqref="D1"/>
    </sheetView>
  </sheetViews>
  <sheetFormatPr defaultColWidth="11.421875" defaultRowHeight="12.75"/>
  <cols>
    <col min="1" max="1" width="9.28125" style="25" customWidth="1"/>
    <col min="2" max="2" width="91.7109375" style="25" customWidth="1"/>
    <col min="3" max="3" width="8.421875" style="25" customWidth="1"/>
    <col min="4" max="16384" width="11.421875" style="26" customWidth="1"/>
  </cols>
  <sheetData>
    <row r="1" spans="1:3" ht="21" customHeight="1">
      <c r="A1" s="27"/>
      <c r="B1" s="27" t="s">
        <v>110</v>
      </c>
      <c r="C1" s="28"/>
    </row>
    <row r="2" spans="1:3" ht="12.75">
      <c r="A2" s="10"/>
      <c r="B2" s="7"/>
      <c r="C2" s="10" t="s">
        <v>1</v>
      </c>
    </row>
    <row r="3" spans="1:3" ht="21" customHeight="1">
      <c r="A3" s="68"/>
      <c r="B3" s="30" t="s">
        <v>231</v>
      </c>
      <c r="C3" s="74">
        <v>3</v>
      </c>
    </row>
    <row r="4" spans="1:3" ht="21" customHeight="1">
      <c r="A4" s="71" t="s">
        <v>180</v>
      </c>
      <c r="B4" s="30"/>
      <c r="C4" s="69"/>
    </row>
    <row r="5" spans="1:3" ht="21" customHeight="1">
      <c r="A5" s="68">
        <v>1</v>
      </c>
      <c r="B5" s="30" t="s">
        <v>34</v>
      </c>
      <c r="C5" s="74">
        <v>4</v>
      </c>
    </row>
    <row r="6" spans="1:3" ht="21" customHeight="1">
      <c r="A6" s="68">
        <v>2</v>
      </c>
      <c r="B6" s="70" t="s">
        <v>35</v>
      </c>
      <c r="C6" s="74">
        <v>5</v>
      </c>
    </row>
    <row r="7" spans="1:3" ht="18.75" customHeight="1">
      <c r="A7" s="68">
        <v>3</v>
      </c>
      <c r="B7" s="70" t="s">
        <v>107</v>
      </c>
      <c r="C7" s="74">
        <v>6</v>
      </c>
    </row>
    <row r="8" spans="1:3" ht="21" customHeight="1">
      <c r="A8" s="68">
        <v>4</v>
      </c>
      <c r="B8" s="70" t="s">
        <v>108</v>
      </c>
      <c r="C8" s="74">
        <v>7</v>
      </c>
    </row>
    <row r="9" spans="1:3" ht="21" customHeight="1">
      <c r="A9" s="68">
        <v>5</v>
      </c>
      <c r="B9" s="70" t="s">
        <v>109</v>
      </c>
      <c r="C9" s="74">
        <v>12</v>
      </c>
    </row>
    <row r="10" spans="1:3" ht="21" customHeight="1">
      <c r="A10" s="68">
        <v>6</v>
      </c>
      <c r="B10" s="70" t="s">
        <v>227</v>
      </c>
      <c r="C10" s="74">
        <v>13</v>
      </c>
    </row>
    <row r="11" spans="1:3" ht="21" customHeight="1">
      <c r="A11" s="68">
        <v>7</v>
      </c>
      <c r="B11" s="70" t="s">
        <v>228</v>
      </c>
      <c r="C11" s="74">
        <v>14</v>
      </c>
    </row>
    <row r="12" spans="1:3" ht="21" customHeight="1">
      <c r="A12" s="68">
        <v>8</v>
      </c>
      <c r="B12" s="70" t="s">
        <v>229</v>
      </c>
      <c r="C12" s="74">
        <v>15</v>
      </c>
    </row>
    <row r="13" spans="1:3" ht="21" customHeight="1">
      <c r="A13" s="68">
        <v>9</v>
      </c>
      <c r="B13" s="70" t="s">
        <v>230</v>
      </c>
      <c r="C13" s="74">
        <v>16</v>
      </c>
    </row>
    <row r="14" spans="1:3" ht="24" customHeight="1">
      <c r="A14" s="71" t="s">
        <v>179</v>
      </c>
      <c r="B14" s="70"/>
      <c r="C14" s="72"/>
    </row>
    <row r="15" spans="1:3" ht="33" customHeight="1">
      <c r="A15" s="68">
        <v>1</v>
      </c>
      <c r="B15" s="73" t="s">
        <v>276</v>
      </c>
      <c r="C15" s="74">
        <v>8</v>
      </c>
    </row>
    <row r="16" spans="1:3" ht="33" customHeight="1">
      <c r="A16" s="68">
        <v>2</v>
      </c>
      <c r="B16" s="73" t="s">
        <v>274</v>
      </c>
      <c r="C16" s="74">
        <v>9</v>
      </c>
    </row>
    <row r="17" spans="1:3" ht="33" customHeight="1">
      <c r="A17" s="68">
        <v>3</v>
      </c>
      <c r="B17" s="73" t="s">
        <v>275</v>
      </c>
      <c r="C17" s="74">
        <v>10</v>
      </c>
    </row>
    <row r="18" spans="1:3" ht="33" customHeight="1">
      <c r="A18" s="68">
        <v>4</v>
      </c>
      <c r="B18" s="73" t="s">
        <v>277</v>
      </c>
      <c r="C18" s="74">
        <v>11</v>
      </c>
    </row>
    <row r="19" spans="1:3" ht="12.75">
      <c r="A19" s="7"/>
      <c r="B19" s="34"/>
      <c r="C19" s="33"/>
    </row>
    <row r="20" spans="1:3" ht="10.5" customHeight="1">
      <c r="A20" s="7"/>
      <c r="B20" s="7"/>
      <c r="C20" s="9"/>
    </row>
    <row r="21" spans="1:3" ht="26.25" customHeight="1">
      <c r="A21" s="224" t="s">
        <v>115</v>
      </c>
      <c r="B21" s="224"/>
      <c r="C21" s="224"/>
    </row>
    <row r="22" spans="1:3" ht="18" customHeight="1">
      <c r="A22" s="8" t="s">
        <v>116</v>
      </c>
      <c r="B22" s="37"/>
      <c r="C22" s="29"/>
    </row>
    <row r="23" spans="1:3" ht="21" customHeight="1">
      <c r="A23" s="8" t="s">
        <v>189</v>
      </c>
      <c r="B23" s="38"/>
      <c r="C23" s="8"/>
    </row>
  </sheetData>
  <sheetProtection/>
  <mergeCells count="1">
    <mergeCell ref="A21:C21"/>
  </mergeCells>
  <hyperlinks>
    <hyperlink ref="B6" location="Cuad1!A1" display="Recepción Nacional de Leche y Elaboración de Productos Lácteos."/>
    <hyperlink ref="C5" location="'C1'!A1" display="'C1'!A1"/>
    <hyperlink ref="C6" location="'C2'!A1" display="'C2'!A1"/>
    <hyperlink ref="C7" location="'C3'!A1" display="'C3'!A1"/>
    <hyperlink ref="C8" location="'C4'!A1" display="'C4'!A1"/>
    <hyperlink ref="C9" location="'C5'!A1" display="'C5'!A1"/>
    <hyperlink ref="C10" location="'C6'!A1" display="'C6'!A1"/>
    <hyperlink ref="C11" location="'C7'!A1" display="'C7'!A1"/>
    <hyperlink ref="C16" location="'G2'!A1" display="'G2'!A1"/>
    <hyperlink ref="C18" location="'G4'!A1" display="'G4'!A1"/>
    <hyperlink ref="C17" location="'G3'!A1" display="'G3'!A1"/>
    <hyperlink ref="C3" location="Comentario!A1" display="Comentario!A1"/>
    <hyperlink ref="C15" location="'G1'!A1" display="'G1'!A1"/>
    <hyperlink ref="C13" location="'C9'!A1" display="'C9'!A1"/>
    <hyperlink ref="C12" location="'C8'!A1" display="'C8'!A1"/>
  </hyperlinks>
  <printOptions/>
  <pageMargins left="0.7480314960629921" right="0.7480314960629921" top="0.984251968503937" bottom="0.984251968503937" header="0.31496062992125984" footer="0.31496062992125984"/>
  <pageSetup fitToHeight="1" fitToWidth="1" horizontalDpi="600" verticalDpi="600" orientation="portrait" scale="83" r:id="rId1"/>
  <headerFooter alignWithMargins="0">
    <oddHeader>&amp;LODEPA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1"/>
  <sheetViews>
    <sheetView view="pageBreakPreview" zoomScaleSheetLayoutView="100" zoomScalePageLayoutView="0" workbookViewId="0" topLeftCell="A1">
      <selection activeCell="E30" sqref="E30"/>
    </sheetView>
  </sheetViews>
  <sheetFormatPr defaultColWidth="11.421875" defaultRowHeight="12.75"/>
  <cols>
    <col min="1" max="16384" width="11.421875" style="120" customWidth="1"/>
  </cols>
  <sheetData>
    <row r="1" spans="1:9" ht="12.75">
      <c r="A1" s="225" t="s">
        <v>231</v>
      </c>
      <c r="B1" s="225"/>
      <c r="C1" s="225"/>
      <c r="D1" s="225"/>
      <c r="E1" s="225"/>
      <c r="F1" s="225"/>
      <c r="G1" s="225"/>
      <c r="H1" s="225"/>
      <c r="I1" s="225"/>
    </row>
  </sheetData>
  <sheetProtection/>
  <mergeCells count="1">
    <mergeCell ref="A1:I1"/>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86" r:id="rId2"/>
  <headerFooter>
    <oddHeader>&amp;LODEPA</oddHeader>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54"/>
  <sheetViews>
    <sheetView showZeros="0" view="pageBreakPreview" zoomScaleSheetLayoutView="100" workbookViewId="0" topLeftCell="A22">
      <selection activeCell="A39" sqref="A39"/>
    </sheetView>
  </sheetViews>
  <sheetFormatPr defaultColWidth="11.421875" defaultRowHeight="12.75"/>
  <cols>
    <col min="1" max="1" width="51.28125" style="18" customWidth="1"/>
    <col min="2" max="4" width="11.7109375" style="18" bestFit="1" customWidth="1"/>
    <col min="5" max="5" width="14.8515625" style="18" customWidth="1"/>
    <col min="6" max="6" width="6.8515625" style="18" customWidth="1"/>
    <col min="7" max="9" width="10.421875" style="18" customWidth="1"/>
    <col min="10" max="10" width="16.28125" style="18" customWidth="1"/>
    <col min="11" max="16384" width="11.421875" style="18" customWidth="1"/>
  </cols>
  <sheetData>
    <row r="1" spans="1:10" s="31" customFormat="1" ht="19.5" customHeight="1">
      <c r="A1" s="227" t="s">
        <v>181</v>
      </c>
      <c r="B1" s="227"/>
      <c r="C1" s="227"/>
      <c r="D1" s="227"/>
      <c r="E1" s="227"/>
      <c r="F1" s="227"/>
      <c r="G1" s="227"/>
      <c r="H1" s="227"/>
      <c r="I1" s="227"/>
      <c r="J1" s="227"/>
    </row>
    <row r="2" spans="1:10" s="31" customFormat="1" ht="19.5" customHeight="1">
      <c r="A2" s="228" t="s">
        <v>6</v>
      </c>
      <c r="B2" s="228"/>
      <c r="C2" s="228"/>
      <c r="D2" s="228"/>
      <c r="E2" s="228"/>
      <c r="F2" s="228"/>
      <c r="G2" s="228"/>
      <c r="H2" s="228"/>
      <c r="I2" s="228"/>
      <c r="J2" s="228"/>
    </row>
    <row r="3" spans="1:19" s="32" customFormat="1" ht="12.75">
      <c r="A3" s="13"/>
      <c r="B3" s="231" t="s">
        <v>7</v>
      </c>
      <c r="C3" s="231"/>
      <c r="D3" s="231"/>
      <c r="E3" s="231"/>
      <c r="F3" s="192"/>
      <c r="G3" s="231" t="s">
        <v>269</v>
      </c>
      <c r="H3" s="231"/>
      <c r="I3" s="231"/>
      <c r="J3" s="231"/>
      <c r="K3" s="226"/>
      <c r="L3" s="226"/>
      <c r="M3" s="226"/>
      <c r="N3" s="199"/>
      <c r="O3" s="199"/>
      <c r="P3" s="210"/>
      <c r="Q3" s="210"/>
      <c r="R3" s="210"/>
      <c r="S3" s="199"/>
    </row>
    <row r="4" spans="1:10" s="31" customFormat="1" ht="19.5" customHeight="1">
      <c r="A4" s="13" t="s">
        <v>325</v>
      </c>
      <c r="B4" s="219">
        <v>2012</v>
      </c>
      <c r="C4" s="230" t="s">
        <v>361</v>
      </c>
      <c r="D4" s="230"/>
      <c r="E4" s="230"/>
      <c r="F4" s="192"/>
      <c r="G4" s="219">
        <v>2012</v>
      </c>
      <c r="H4" s="230" t="s">
        <v>361</v>
      </c>
      <c r="I4" s="230"/>
      <c r="J4" s="230"/>
    </row>
    <row r="5" spans="1:10" s="93" customFormat="1" ht="12.75">
      <c r="A5" s="195"/>
      <c r="B5" s="195"/>
      <c r="C5" s="196">
        <v>2012</v>
      </c>
      <c r="D5" s="196">
        <v>2013</v>
      </c>
      <c r="E5" s="209" t="s">
        <v>362</v>
      </c>
      <c r="F5" s="197"/>
      <c r="G5" s="195"/>
      <c r="H5" s="196">
        <v>2012</v>
      </c>
      <c r="I5" s="196">
        <v>2013</v>
      </c>
      <c r="J5" s="209" t="s">
        <v>362</v>
      </c>
    </row>
    <row r="6" spans="1:10" s="93" customFormat="1" ht="12.75">
      <c r="A6" s="198" t="s">
        <v>8</v>
      </c>
      <c r="B6" s="198"/>
      <c r="C6" s="198"/>
      <c r="D6" s="198"/>
      <c r="E6" s="198"/>
      <c r="F6" s="198"/>
      <c r="G6" s="198">
        <v>974920.4689999999</v>
      </c>
      <c r="H6" s="198">
        <v>184153.15999999997</v>
      </c>
      <c r="I6" s="198">
        <v>189552.02700000003</v>
      </c>
      <c r="J6" s="201">
        <v>2.9317265041773197</v>
      </c>
    </row>
    <row r="7" spans="1:11" s="93" customFormat="1" ht="12.75">
      <c r="A7" s="14"/>
      <c r="B7" s="211"/>
      <c r="C7" s="15"/>
      <c r="D7" s="16"/>
      <c r="E7" s="15"/>
      <c r="F7" s="15"/>
      <c r="G7" s="15"/>
      <c r="H7" s="16"/>
      <c r="I7" s="17"/>
      <c r="J7" s="119" t="s">
        <v>363</v>
      </c>
      <c r="K7" s="121"/>
    </row>
    <row r="8" spans="1:10" s="94" customFormat="1" ht="12.75">
      <c r="A8" s="199" t="s">
        <v>9</v>
      </c>
      <c r="B8" s="200">
        <v>1060887.4560000002</v>
      </c>
      <c r="C8" s="200">
        <v>193717.677</v>
      </c>
      <c r="D8" s="200">
        <v>190218.18899999998</v>
      </c>
      <c r="E8" s="201">
        <v>-1.8064887284395894</v>
      </c>
      <c r="F8" s="200"/>
      <c r="G8" s="200">
        <v>558396.5659999999</v>
      </c>
      <c r="H8" s="200">
        <v>99179.35999999999</v>
      </c>
      <c r="I8" s="200">
        <v>94512.649</v>
      </c>
      <c r="J8" s="201">
        <v>-4.705324777252017</v>
      </c>
    </row>
    <row r="9" spans="1:10" s="31" customFormat="1" ht="12.75">
      <c r="A9" s="14" t="s">
        <v>10</v>
      </c>
      <c r="B9" s="104">
        <v>510369.511</v>
      </c>
      <c r="C9" s="104">
        <v>75775.026</v>
      </c>
      <c r="D9" s="104">
        <v>66903.223</v>
      </c>
      <c r="E9" s="119">
        <v>-11.708083082676865</v>
      </c>
      <c r="F9" s="104"/>
      <c r="G9" s="104">
        <v>250067.229</v>
      </c>
      <c r="H9" s="104">
        <v>34813.422</v>
      </c>
      <c r="I9" s="104">
        <v>30703.566</v>
      </c>
      <c r="J9" s="119">
        <v>-11.805377822381274</v>
      </c>
    </row>
    <row r="10" spans="1:10" s="31" customFormat="1" ht="12.75">
      <c r="A10" s="14" t="s">
        <v>11</v>
      </c>
      <c r="B10" s="104">
        <v>106744.615</v>
      </c>
      <c r="C10" s="104">
        <v>29836.51</v>
      </c>
      <c r="D10" s="104">
        <v>14524</v>
      </c>
      <c r="E10" s="119">
        <v>-51.321384438059276</v>
      </c>
      <c r="F10" s="104"/>
      <c r="G10" s="104">
        <v>52017.439</v>
      </c>
      <c r="H10" s="104">
        <v>15416.669</v>
      </c>
      <c r="I10" s="104">
        <v>7030.157</v>
      </c>
      <c r="J10" s="119">
        <v>-54.398988523396326</v>
      </c>
    </row>
    <row r="11" spans="1:10" s="31" customFormat="1" ht="12.75">
      <c r="A11" s="14" t="s">
        <v>395</v>
      </c>
      <c r="B11" s="104">
        <v>63542.41</v>
      </c>
      <c r="C11" s="104">
        <v>31796.93</v>
      </c>
      <c r="D11" s="104">
        <v>24969.756</v>
      </c>
      <c r="E11" s="119">
        <v>-21.471173474923518</v>
      </c>
      <c r="F11" s="104"/>
      <c r="G11" s="104">
        <v>32127.778</v>
      </c>
      <c r="H11" s="104">
        <v>15146.774</v>
      </c>
      <c r="I11" s="104">
        <v>12758.479</v>
      </c>
      <c r="J11" s="119">
        <v>-15.767680959655166</v>
      </c>
    </row>
    <row r="12" spans="1:10" s="31" customFormat="1" ht="12.75">
      <c r="A12" s="14" t="s">
        <v>216</v>
      </c>
      <c r="B12" s="104">
        <v>64509.902</v>
      </c>
      <c r="C12" s="104">
        <v>11704.98</v>
      </c>
      <c r="D12" s="104">
        <v>12811.689</v>
      </c>
      <c r="E12" s="119">
        <v>9.455026834731896</v>
      </c>
      <c r="F12" s="104"/>
      <c r="G12" s="104">
        <v>38174.736</v>
      </c>
      <c r="H12" s="104">
        <v>7460.879</v>
      </c>
      <c r="I12" s="104">
        <v>7024.199</v>
      </c>
      <c r="J12" s="119">
        <v>-5.85292966150503</v>
      </c>
    </row>
    <row r="13" spans="1:10" s="31" customFormat="1" ht="12.75">
      <c r="A13" s="14" t="s">
        <v>396</v>
      </c>
      <c r="B13" s="104">
        <v>70430.839</v>
      </c>
      <c r="C13" s="104">
        <v>10795.056</v>
      </c>
      <c r="D13" s="104">
        <v>9340.879</v>
      </c>
      <c r="E13" s="119">
        <v>-13.47076847030715</v>
      </c>
      <c r="F13" s="104"/>
      <c r="G13" s="104">
        <v>44404.28</v>
      </c>
      <c r="H13" s="104">
        <v>6898.459</v>
      </c>
      <c r="I13" s="104">
        <v>5754.092</v>
      </c>
      <c r="J13" s="119">
        <v>-16.588733802723183</v>
      </c>
    </row>
    <row r="14" spans="1:10" s="31" customFormat="1" ht="12.75">
      <c r="A14" s="14" t="s">
        <v>12</v>
      </c>
      <c r="B14" s="104">
        <v>245290.17900000003</v>
      </c>
      <c r="C14" s="104">
        <v>33809.174999999996</v>
      </c>
      <c r="D14" s="104">
        <v>61668.64199999999</v>
      </c>
      <c r="E14" s="119">
        <v>82.40209055677934</v>
      </c>
      <c r="F14" s="104"/>
      <c r="G14" s="104">
        <v>141605.104</v>
      </c>
      <c r="H14" s="104">
        <v>19443.156999999996</v>
      </c>
      <c r="I14" s="104">
        <v>31242.156000000003</v>
      </c>
      <c r="J14" s="119">
        <v>60.68458429873303</v>
      </c>
    </row>
    <row r="15" spans="1:10" s="31" customFormat="1" ht="12.75">
      <c r="A15" s="14"/>
      <c r="B15" s="15"/>
      <c r="C15" s="15"/>
      <c r="D15" s="15"/>
      <c r="E15" s="119" t="s">
        <v>363</v>
      </c>
      <c r="F15" s="15"/>
      <c r="G15" s="15"/>
      <c r="H15" s="15"/>
      <c r="I15" s="202"/>
      <c r="J15" s="119" t="s">
        <v>363</v>
      </c>
    </row>
    <row r="16" spans="1:10" s="31" customFormat="1" ht="12.75">
      <c r="A16" s="199" t="s">
        <v>399</v>
      </c>
      <c r="B16" s="200">
        <v>38557.793</v>
      </c>
      <c r="C16" s="200">
        <v>9435.617</v>
      </c>
      <c r="D16" s="200">
        <v>9842.113000000001</v>
      </c>
      <c r="E16" s="201">
        <v>4.308101950301733</v>
      </c>
      <c r="F16" s="200"/>
      <c r="G16" s="200">
        <v>288374.048</v>
      </c>
      <c r="H16" s="200">
        <v>55547.072</v>
      </c>
      <c r="I16" s="200">
        <v>58812.771</v>
      </c>
      <c r="J16" s="201">
        <v>5.8791559706333345</v>
      </c>
    </row>
    <row r="17" spans="1:10" s="31" customFormat="1" ht="12.75">
      <c r="A17" s="14" t="s">
        <v>13</v>
      </c>
      <c r="B17" s="203">
        <v>9648.42</v>
      </c>
      <c r="C17" s="104">
        <v>2458.024</v>
      </c>
      <c r="D17" s="104">
        <v>2635.674</v>
      </c>
      <c r="E17" s="119">
        <v>7.227350099104001</v>
      </c>
      <c r="F17" s="203"/>
      <c r="G17" s="104">
        <v>69007.988</v>
      </c>
      <c r="H17" s="104">
        <v>13029.936000000002</v>
      </c>
      <c r="I17" s="104">
        <v>18689.924</v>
      </c>
      <c r="J17" s="119">
        <v>43.43834075624008</v>
      </c>
    </row>
    <row r="18" spans="1:10" s="31" customFormat="1" ht="12.75">
      <c r="A18" s="14" t="s">
        <v>14</v>
      </c>
      <c r="B18" s="203">
        <v>4625.753</v>
      </c>
      <c r="C18" s="104">
        <v>805.149</v>
      </c>
      <c r="D18" s="104">
        <v>920.06</v>
      </c>
      <c r="E18" s="119">
        <v>14.272016732306696</v>
      </c>
      <c r="F18" s="104"/>
      <c r="G18" s="104">
        <v>67126.363</v>
      </c>
      <c r="H18" s="104">
        <v>8831.807</v>
      </c>
      <c r="I18" s="104">
        <v>11496.819</v>
      </c>
      <c r="J18" s="119">
        <v>30.175161209931304</v>
      </c>
    </row>
    <row r="19" spans="1:10" s="31" customFormat="1" ht="12.75">
      <c r="A19" s="14" t="s">
        <v>15</v>
      </c>
      <c r="B19" s="203">
        <v>7897.119</v>
      </c>
      <c r="C19" s="104">
        <v>2079.077</v>
      </c>
      <c r="D19" s="104">
        <v>1652.918</v>
      </c>
      <c r="E19" s="119">
        <v>-20.49750923125984</v>
      </c>
      <c r="F19" s="104"/>
      <c r="G19" s="104">
        <v>85342.827</v>
      </c>
      <c r="H19" s="104">
        <v>15219.313000000002</v>
      </c>
      <c r="I19" s="104">
        <v>11225.09</v>
      </c>
      <c r="J19" s="119">
        <v>-26.244436920378746</v>
      </c>
    </row>
    <row r="20" spans="1:10" s="31" customFormat="1" ht="12.75">
      <c r="A20" s="14" t="s">
        <v>16</v>
      </c>
      <c r="B20" s="203">
        <v>16386.501</v>
      </c>
      <c r="C20" s="104">
        <v>4093.367</v>
      </c>
      <c r="D20" s="104">
        <v>4633.461</v>
      </c>
      <c r="E20" s="119">
        <v>13.19437030688917</v>
      </c>
      <c r="F20" s="104"/>
      <c r="G20" s="104">
        <v>66896.87</v>
      </c>
      <c r="H20" s="104">
        <v>18466.015999999996</v>
      </c>
      <c r="I20" s="104">
        <v>17400.938000000002</v>
      </c>
      <c r="J20" s="119">
        <v>-5.767773622637364</v>
      </c>
    </row>
    <row r="21" spans="1:10" s="31" customFormat="1" ht="12.75">
      <c r="A21" s="14"/>
      <c r="B21" s="104"/>
      <c r="C21" s="104"/>
      <c r="D21" s="104"/>
      <c r="E21" s="119" t="s">
        <v>363</v>
      </c>
      <c r="F21" s="104"/>
      <c r="G21" s="104"/>
      <c r="H21" s="104"/>
      <c r="I21" s="104"/>
      <c r="J21" s="119" t="s">
        <v>363</v>
      </c>
    </row>
    <row r="22" spans="1:10" s="31" customFormat="1" ht="12.75">
      <c r="A22" s="199" t="s">
        <v>17</v>
      </c>
      <c r="B22" s="200">
        <v>2909.3099999999995</v>
      </c>
      <c r="C22" s="200">
        <v>606.079</v>
      </c>
      <c r="D22" s="200">
        <v>650.374</v>
      </c>
      <c r="E22" s="201">
        <v>7.308453188445753</v>
      </c>
      <c r="F22" s="200"/>
      <c r="G22" s="200">
        <v>87192.31</v>
      </c>
      <c r="H22" s="200">
        <v>19648.272</v>
      </c>
      <c r="I22" s="200">
        <v>26779.7</v>
      </c>
      <c r="J22" s="201">
        <v>36.29544623567915</v>
      </c>
    </row>
    <row r="23" spans="1:10" s="31" customFormat="1" ht="12.75">
      <c r="A23" s="14" t="s">
        <v>18</v>
      </c>
      <c r="B23" s="104">
        <v>1427.115</v>
      </c>
      <c r="C23" s="104">
        <v>281.361</v>
      </c>
      <c r="D23" s="104">
        <v>296.887</v>
      </c>
      <c r="E23" s="119">
        <v>5.518177714750806</v>
      </c>
      <c r="F23" s="104"/>
      <c r="G23" s="104">
        <v>15963.489</v>
      </c>
      <c r="H23" s="104">
        <v>3955.12</v>
      </c>
      <c r="I23" s="104">
        <v>3237.784</v>
      </c>
      <c r="J23" s="119">
        <v>-18.136895972814983</v>
      </c>
    </row>
    <row r="24" spans="1:10" s="31" customFormat="1" ht="12.75">
      <c r="A24" s="14" t="s">
        <v>19</v>
      </c>
      <c r="B24" s="104">
        <v>171.894</v>
      </c>
      <c r="C24" s="104">
        <v>42.583</v>
      </c>
      <c r="D24" s="104">
        <v>53.077</v>
      </c>
      <c r="E24" s="119">
        <v>24.643637132188914</v>
      </c>
      <c r="F24" s="104"/>
      <c r="G24" s="104">
        <v>52611.301</v>
      </c>
      <c r="H24" s="104">
        <v>11248.834</v>
      </c>
      <c r="I24" s="104">
        <v>14101.388</v>
      </c>
      <c r="J24" s="119">
        <v>25.358663840181123</v>
      </c>
    </row>
    <row r="25" spans="1:10" s="31" customFormat="1" ht="12.75">
      <c r="A25" s="14" t="s">
        <v>397</v>
      </c>
      <c r="B25" s="104">
        <v>1310.3009999999997</v>
      </c>
      <c r="C25" s="104">
        <v>282.13499999999993</v>
      </c>
      <c r="D25" s="104">
        <v>300.40999999999997</v>
      </c>
      <c r="E25" s="119">
        <v>6.477395573041278</v>
      </c>
      <c r="F25" s="104"/>
      <c r="G25" s="104">
        <v>18617.52</v>
      </c>
      <c r="H25" s="104">
        <v>4444.318</v>
      </c>
      <c r="I25" s="104">
        <v>9440.527999999998</v>
      </c>
      <c r="J25" s="119">
        <v>112.41792328991752</v>
      </c>
    </row>
    <row r="26" spans="1:10" s="31" customFormat="1" ht="12.75">
      <c r="A26" s="14"/>
      <c r="B26" s="15"/>
      <c r="C26" s="15"/>
      <c r="D26" s="15"/>
      <c r="E26" s="119" t="s">
        <v>363</v>
      </c>
      <c r="F26" s="15"/>
      <c r="G26" s="15"/>
      <c r="H26" s="15"/>
      <c r="I26" s="104"/>
      <c r="J26" s="119" t="s">
        <v>363</v>
      </c>
    </row>
    <row r="27" spans="1:10" s="31" customFormat="1" ht="12.75">
      <c r="A27" s="199" t="s">
        <v>397</v>
      </c>
      <c r="B27" s="200"/>
      <c r="C27" s="200"/>
      <c r="D27" s="200"/>
      <c r="E27" s="201" t="s">
        <v>363</v>
      </c>
      <c r="F27" s="200"/>
      <c r="G27" s="200">
        <v>40957.545</v>
      </c>
      <c r="H27" s="200">
        <v>9778.456</v>
      </c>
      <c r="I27" s="200">
        <v>9446.907</v>
      </c>
      <c r="J27" s="201">
        <v>-3.3906068606332127</v>
      </c>
    </row>
    <row r="28" spans="1:10" s="31" customFormat="1" ht="25.5">
      <c r="A28" s="186" t="s">
        <v>20</v>
      </c>
      <c r="B28" s="104">
        <v>705.745</v>
      </c>
      <c r="C28" s="104">
        <v>154.03</v>
      </c>
      <c r="D28" s="104">
        <v>149.547</v>
      </c>
      <c r="E28" s="119">
        <v>-2.9104719859767556</v>
      </c>
      <c r="F28" s="104"/>
      <c r="G28" s="104">
        <v>18143.302</v>
      </c>
      <c r="H28" s="104">
        <v>4261.169</v>
      </c>
      <c r="I28" s="104">
        <v>4375.994000000001</v>
      </c>
      <c r="J28" s="119">
        <v>2.69468307875141</v>
      </c>
    </row>
    <row r="29" spans="1:10" s="31" customFormat="1" ht="12.75">
      <c r="A29" s="14" t="s">
        <v>21</v>
      </c>
      <c r="B29" s="104">
        <v>7473.093999999998</v>
      </c>
      <c r="C29" s="104">
        <v>1771.836</v>
      </c>
      <c r="D29" s="104">
        <v>1637.057</v>
      </c>
      <c r="E29" s="119">
        <v>-7.606742384735384</v>
      </c>
      <c r="F29" s="104"/>
      <c r="G29" s="104">
        <v>22814.243</v>
      </c>
      <c r="H29" s="104">
        <v>5517.287</v>
      </c>
      <c r="I29" s="104">
        <v>5070.912999999999</v>
      </c>
      <c r="J29" s="119">
        <v>-8.090461851993595</v>
      </c>
    </row>
    <row r="30" spans="1:10" s="31" customFormat="1" ht="12.75">
      <c r="A30" s="14"/>
      <c r="B30" s="15"/>
      <c r="C30" s="15"/>
      <c r="D30" s="15"/>
      <c r="E30" s="119" t="s">
        <v>363</v>
      </c>
      <c r="F30" s="15"/>
      <c r="G30" s="15"/>
      <c r="H30" s="15"/>
      <c r="I30" s="16"/>
      <c r="J30" s="119" t="s">
        <v>363</v>
      </c>
    </row>
    <row r="31" spans="1:10" s="31" customFormat="1" ht="12.75">
      <c r="A31" s="198" t="s">
        <v>398</v>
      </c>
      <c r="B31" s="198"/>
      <c r="C31" s="198"/>
      <c r="D31" s="198"/>
      <c r="E31" s="201" t="s">
        <v>363</v>
      </c>
      <c r="F31" s="198"/>
      <c r="G31" s="198">
        <v>711943.0619999998</v>
      </c>
      <c r="H31" s="198">
        <v>154359.00999999998</v>
      </c>
      <c r="I31" s="198">
        <v>185257.58100000003</v>
      </c>
      <c r="J31" s="201">
        <v>20.017342039185166</v>
      </c>
    </row>
    <row r="32" spans="1:10" s="31" customFormat="1" ht="12.75">
      <c r="A32" s="14"/>
      <c r="B32" s="15"/>
      <c r="C32" s="15"/>
      <c r="D32" s="15"/>
      <c r="E32" s="119" t="s">
        <v>363</v>
      </c>
      <c r="F32" s="15"/>
      <c r="G32" s="15"/>
      <c r="H32" s="15"/>
      <c r="I32" s="203"/>
      <c r="J32" s="119" t="s">
        <v>363</v>
      </c>
    </row>
    <row r="33" spans="1:10" s="94" customFormat="1" ht="12.75">
      <c r="A33" s="14" t="s">
        <v>22</v>
      </c>
      <c r="B33" s="104">
        <v>5036</v>
      </c>
      <c r="C33" s="104">
        <v>1040</v>
      </c>
      <c r="D33" s="104">
        <v>1188</v>
      </c>
      <c r="E33" s="119">
        <v>14.230769230769226</v>
      </c>
      <c r="F33" s="104"/>
      <c r="G33" s="104">
        <v>118184.813</v>
      </c>
      <c r="H33" s="104">
        <v>28917.07</v>
      </c>
      <c r="I33" s="104">
        <v>28374.667</v>
      </c>
      <c r="J33" s="119">
        <v>-1.875719082189164</v>
      </c>
    </row>
    <row r="34" spans="1:10" s="31" customFormat="1" ht="12.75">
      <c r="A34" s="14" t="s">
        <v>23</v>
      </c>
      <c r="B34" s="104">
        <v>178</v>
      </c>
      <c r="C34" s="104">
        <v>56</v>
      </c>
      <c r="D34" s="104">
        <v>46</v>
      </c>
      <c r="E34" s="119">
        <v>-17.85714285714286</v>
      </c>
      <c r="F34" s="104"/>
      <c r="G34" s="104">
        <v>18437.46</v>
      </c>
      <c r="H34" s="104">
        <v>6709.064</v>
      </c>
      <c r="I34" s="104">
        <v>3564.076</v>
      </c>
      <c r="J34" s="119">
        <v>-46.87670292010927</v>
      </c>
    </row>
    <row r="35" spans="1:10" s="31" customFormat="1" ht="12.75">
      <c r="A35" s="186" t="s">
        <v>24</v>
      </c>
      <c r="B35" s="104">
        <v>3882</v>
      </c>
      <c r="C35" s="104">
        <v>171</v>
      </c>
      <c r="D35" s="104">
        <v>114</v>
      </c>
      <c r="E35" s="119">
        <v>-33.33333333333334</v>
      </c>
      <c r="F35" s="104"/>
      <c r="G35" s="104">
        <v>7056.256</v>
      </c>
      <c r="H35" s="104">
        <v>1049.705</v>
      </c>
      <c r="I35" s="104">
        <v>2175.879</v>
      </c>
      <c r="J35" s="119">
        <v>107.2848085890798</v>
      </c>
    </row>
    <row r="36" spans="1:10" s="31" customFormat="1" ht="12.75">
      <c r="A36" s="14" t="s">
        <v>25</v>
      </c>
      <c r="B36" s="15"/>
      <c r="C36" s="15"/>
      <c r="D36" s="15"/>
      <c r="E36" s="119" t="s">
        <v>363</v>
      </c>
      <c r="F36" s="15"/>
      <c r="G36" s="104">
        <v>568264.5329999998</v>
      </c>
      <c r="H36" s="104">
        <v>117683.17099999999</v>
      </c>
      <c r="I36" s="104">
        <v>151142.95900000003</v>
      </c>
      <c r="J36" s="119">
        <v>28.432092469704145</v>
      </c>
    </row>
    <row r="37" spans="1:10" s="31" customFormat="1" ht="12.75">
      <c r="A37" s="16"/>
      <c r="B37" s="104"/>
      <c r="C37" s="104"/>
      <c r="D37" s="104"/>
      <c r="E37" s="16"/>
      <c r="F37" s="15"/>
      <c r="G37" s="15"/>
      <c r="H37" s="15"/>
      <c r="I37" s="104"/>
      <c r="J37" s="16"/>
    </row>
    <row r="38" spans="1:10" s="31" customFormat="1" ht="12.75">
      <c r="A38" s="105"/>
      <c r="B38" s="105"/>
      <c r="C38" s="106"/>
      <c r="D38" s="106"/>
      <c r="E38" s="106"/>
      <c r="F38" s="106"/>
      <c r="G38" s="106"/>
      <c r="H38" s="106"/>
      <c r="I38" s="106"/>
      <c r="J38" s="106"/>
    </row>
    <row r="39" spans="1:10" s="31" customFormat="1" ht="12.75">
      <c r="A39" s="14" t="s">
        <v>402</v>
      </c>
      <c r="B39" s="15"/>
      <c r="C39" s="15"/>
      <c r="D39" s="16"/>
      <c r="E39" s="15"/>
      <c r="F39" s="15"/>
      <c r="G39" s="15"/>
      <c r="H39" s="16"/>
      <c r="I39" s="17"/>
      <c r="J39" s="15"/>
    </row>
    <row r="40" spans="1:10" ht="12.75">
      <c r="A40" s="115" t="s">
        <v>284</v>
      </c>
      <c r="B40" s="115"/>
      <c r="C40" s="115"/>
      <c r="D40" s="115"/>
      <c r="E40" s="115"/>
      <c r="F40" s="115"/>
      <c r="G40" s="115"/>
      <c r="H40" s="115"/>
      <c r="I40" s="115"/>
      <c r="J40" s="115"/>
    </row>
    <row r="41" spans="1:10" ht="12.75">
      <c r="A41" s="229" t="s">
        <v>285</v>
      </c>
      <c r="B41" s="229"/>
      <c r="C41" s="229"/>
      <c r="D41" s="229"/>
      <c r="E41" s="229"/>
      <c r="F41" s="229"/>
      <c r="G41" s="229"/>
      <c r="H41" s="229"/>
      <c r="I41" s="229"/>
      <c r="J41" s="229"/>
    </row>
    <row r="42" spans="1:10" ht="12.75">
      <c r="A42" s="115"/>
      <c r="B42" s="115"/>
      <c r="C42" s="115"/>
      <c r="D42" s="115"/>
      <c r="E42" s="115"/>
      <c r="F42" s="115"/>
      <c r="G42" s="115"/>
      <c r="H42" s="115"/>
      <c r="I42" s="115"/>
      <c r="J42" s="115"/>
    </row>
    <row r="54" ht="12.75">
      <c r="E54" s="218"/>
    </row>
  </sheetData>
  <sheetProtection/>
  <mergeCells count="8">
    <mergeCell ref="K3:M3"/>
    <mergeCell ref="A1:J1"/>
    <mergeCell ref="A2:J2"/>
    <mergeCell ref="A41:J41"/>
    <mergeCell ref="C4:E4"/>
    <mergeCell ref="H4:J4"/>
    <mergeCell ref="B3:E3"/>
    <mergeCell ref="G3:J3"/>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56" r:id="rId2"/>
  <headerFooter>
    <oddHeader>&amp;LODEPA</oddHeader>
    <oddFooter>&amp;C4</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O40"/>
  <sheetViews>
    <sheetView showZeros="0" view="pageBreakPreview" zoomScaleSheetLayoutView="100" zoomScalePageLayoutView="0" workbookViewId="0" topLeftCell="A10">
      <selection activeCell="A37" sqref="A37"/>
    </sheetView>
  </sheetViews>
  <sheetFormatPr defaultColWidth="11.421875" defaultRowHeight="12.75"/>
  <cols>
    <col min="1" max="1" width="51.8515625" style="18" customWidth="1"/>
    <col min="2" max="2" width="12.00390625" style="18" bestFit="1" customWidth="1"/>
    <col min="3" max="4" width="11.7109375" style="18" bestFit="1" customWidth="1"/>
    <col min="5" max="5" width="14.00390625" style="18" bestFit="1" customWidth="1"/>
    <col min="6" max="6" width="8.28125" style="18" customWidth="1"/>
    <col min="7" max="7" width="11.7109375" style="18" bestFit="1" customWidth="1"/>
    <col min="8" max="8" width="10.140625" style="18" customWidth="1"/>
    <col min="9" max="9" width="11.7109375" style="18" bestFit="1" customWidth="1"/>
    <col min="10" max="10" width="14.00390625" style="18" bestFit="1" customWidth="1"/>
    <col min="11" max="16384" width="11.421875" style="18" customWidth="1"/>
  </cols>
  <sheetData>
    <row r="1" spans="1:10" s="31" customFormat="1" ht="19.5" customHeight="1">
      <c r="A1" s="227" t="s">
        <v>182</v>
      </c>
      <c r="B1" s="227"/>
      <c r="C1" s="227"/>
      <c r="D1" s="227"/>
      <c r="E1" s="227"/>
      <c r="F1" s="227"/>
      <c r="G1" s="227"/>
      <c r="H1" s="227"/>
      <c r="I1" s="227"/>
      <c r="J1" s="16"/>
    </row>
    <row r="2" spans="1:41" s="16" customFormat="1" ht="12.75" customHeight="1">
      <c r="A2" s="228" t="s">
        <v>265</v>
      </c>
      <c r="B2" s="228"/>
      <c r="C2" s="228"/>
      <c r="D2" s="228"/>
      <c r="E2" s="228"/>
      <c r="F2" s="228"/>
      <c r="G2" s="228"/>
      <c r="H2" s="228"/>
      <c r="I2" s="228"/>
      <c r="J2" s="228"/>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s="14" customFormat="1" ht="12.75">
      <c r="A3" s="13"/>
      <c r="B3" s="231" t="s">
        <v>7</v>
      </c>
      <c r="C3" s="231"/>
      <c r="D3" s="231"/>
      <c r="E3" s="231"/>
      <c r="F3" s="192"/>
      <c r="G3" s="231" t="s">
        <v>269</v>
      </c>
      <c r="H3" s="231"/>
      <c r="I3" s="231"/>
      <c r="J3" s="231"/>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row>
    <row r="4" spans="1:41" s="32" customFormat="1" ht="12.75">
      <c r="A4" s="13" t="s">
        <v>325</v>
      </c>
      <c r="B4" s="194">
        <v>2012</v>
      </c>
      <c r="C4" s="233" t="s">
        <v>361</v>
      </c>
      <c r="D4" s="233"/>
      <c r="E4" s="233"/>
      <c r="F4" s="192"/>
      <c r="G4" s="194">
        <v>2012</v>
      </c>
      <c r="H4" s="233" t="s">
        <v>361</v>
      </c>
      <c r="I4" s="233"/>
      <c r="J4" s="23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row>
    <row r="5" spans="1:41" s="32" customFormat="1" ht="12.75">
      <c r="A5" s="195"/>
      <c r="B5" s="195"/>
      <c r="C5" s="196">
        <v>2012</v>
      </c>
      <c r="D5" s="196">
        <v>2013</v>
      </c>
      <c r="E5" s="209" t="s">
        <v>400</v>
      </c>
      <c r="F5" s="197"/>
      <c r="G5" s="195"/>
      <c r="H5" s="196">
        <v>2012</v>
      </c>
      <c r="I5" s="196">
        <v>2013</v>
      </c>
      <c r="J5" s="209" t="s">
        <v>400</v>
      </c>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row>
    <row r="6" spans="1:41" s="32" customFormat="1" ht="12.75">
      <c r="A6" s="198" t="s">
        <v>8</v>
      </c>
      <c r="B6" s="198"/>
      <c r="C6" s="198"/>
      <c r="D6" s="198"/>
      <c r="E6" s="198"/>
      <c r="F6" s="198"/>
      <c r="G6" s="198">
        <v>1087784.287</v>
      </c>
      <c r="H6" s="198">
        <v>197934.776</v>
      </c>
      <c r="I6" s="198">
        <v>215459.04699999996</v>
      </c>
      <c r="J6" s="201">
        <v>8.85355840653284</v>
      </c>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row>
    <row r="7" spans="1:41" s="15" customFormat="1" ht="12.75">
      <c r="A7" s="14"/>
      <c r="D7" s="16"/>
      <c r="H7" s="16"/>
      <c r="I7" s="17"/>
      <c r="J7" s="119" t="s">
        <v>363</v>
      </c>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row>
    <row r="8" spans="1:41" s="16" customFormat="1" ht="12.75">
      <c r="A8" s="199" t="s">
        <v>9</v>
      </c>
      <c r="B8" s="200">
        <v>1938879.7200000002</v>
      </c>
      <c r="C8" s="200">
        <v>333885.548</v>
      </c>
      <c r="D8" s="200">
        <v>409473.30500000005</v>
      </c>
      <c r="E8" s="201">
        <v>22.638822630322423</v>
      </c>
      <c r="F8" s="200"/>
      <c r="G8" s="200">
        <v>995953.7370000001</v>
      </c>
      <c r="H8" s="200">
        <v>179253.478</v>
      </c>
      <c r="I8" s="200">
        <v>197428.98499999996</v>
      </c>
      <c r="J8" s="201">
        <v>10.139556120634907</v>
      </c>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s="16" customFormat="1" ht="12.75">
      <c r="A9" s="14" t="s">
        <v>10</v>
      </c>
      <c r="B9" s="15">
        <v>6.354</v>
      </c>
      <c r="C9" s="15">
        <v>0.204</v>
      </c>
      <c r="D9" s="15">
        <v>0</v>
      </c>
      <c r="E9" s="119">
        <v>-100</v>
      </c>
      <c r="F9" s="15"/>
      <c r="G9" s="15">
        <v>5.923</v>
      </c>
      <c r="H9" s="15">
        <v>0.245</v>
      </c>
      <c r="I9" s="15">
        <v>0</v>
      </c>
      <c r="J9" s="119">
        <v>-100</v>
      </c>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s="16" customFormat="1" ht="12.75">
      <c r="A10" s="14" t="s">
        <v>11</v>
      </c>
      <c r="B10" s="15">
        <v>6.004</v>
      </c>
      <c r="C10" s="15">
        <v>0</v>
      </c>
      <c r="D10" s="15">
        <v>0</v>
      </c>
      <c r="E10" s="119" t="s">
        <v>363</v>
      </c>
      <c r="F10" s="104"/>
      <c r="G10" s="15">
        <v>4.92</v>
      </c>
      <c r="H10" s="15">
        <v>0</v>
      </c>
      <c r="I10" s="15">
        <v>0</v>
      </c>
      <c r="J10" s="119" t="s">
        <v>363</v>
      </c>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s="16" customFormat="1" ht="12.75">
      <c r="A11" s="14" t="s">
        <v>395</v>
      </c>
      <c r="B11" s="15">
        <v>264228.64</v>
      </c>
      <c r="C11" s="15">
        <v>69425.53</v>
      </c>
      <c r="D11" s="15">
        <v>50090.22</v>
      </c>
      <c r="E11" s="119">
        <v>-27.85043196645384</v>
      </c>
      <c r="F11" s="104"/>
      <c r="G11" s="15">
        <v>134716.627</v>
      </c>
      <c r="H11" s="15">
        <v>36056.587</v>
      </c>
      <c r="I11" s="15">
        <v>27965.28</v>
      </c>
      <c r="J11" s="119">
        <v>-22.440579303859238</v>
      </c>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s="16" customFormat="1" ht="12.75">
      <c r="A12" s="14" t="s">
        <v>216</v>
      </c>
      <c r="B12" s="15">
        <v>0</v>
      </c>
      <c r="C12" s="15">
        <v>0</v>
      </c>
      <c r="D12" s="15">
        <v>1.5</v>
      </c>
      <c r="E12" s="119" t="s">
        <v>363</v>
      </c>
      <c r="F12" s="104"/>
      <c r="G12" s="15">
        <v>0</v>
      </c>
      <c r="H12" s="15">
        <v>0</v>
      </c>
      <c r="I12" s="15">
        <v>4.185</v>
      </c>
      <c r="J12" s="119" t="s">
        <v>363</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s="16" customFormat="1" ht="12.75">
      <c r="A13" s="14" t="s">
        <v>12</v>
      </c>
      <c r="B13" s="15">
        <v>1674638.7220000003</v>
      </c>
      <c r="C13" s="15">
        <v>264459.814</v>
      </c>
      <c r="D13" s="15">
        <v>359381.5850000001</v>
      </c>
      <c r="E13" s="119">
        <v>35.892701263111405</v>
      </c>
      <c r="F13" s="104"/>
      <c r="G13" s="15">
        <v>861226.2670000001</v>
      </c>
      <c r="H13" s="15">
        <v>143196.646</v>
      </c>
      <c r="I13" s="15">
        <v>169459.51999999996</v>
      </c>
      <c r="J13" s="119">
        <v>18.340425375605477</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s="16" customFormat="1" ht="12.75">
      <c r="A14" s="14"/>
      <c r="B14" s="15"/>
      <c r="C14" s="15"/>
      <c r="D14" s="15"/>
      <c r="E14" s="119" t="s">
        <v>363</v>
      </c>
      <c r="F14" s="15"/>
      <c r="G14" s="15"/>
      <c r="H14" s="15"/>
      <c r="I14" s="202"/>
      <c r="J14" s="119" t="s">
        <v>363</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s="16" customFormat="1" ht="12.75">
      <c r="A15" s="199" t="s">
        <v>399</v>
      </c>
      <c r="B15" s="200">
        <v>17376.058</v>
      </c>
      <c r="C15" s="200">
        <v>4797.701</v>
      </c>
      <c r="D15" s="200">
        <v>4313.933</v>
      </c>
      <c r="E15" s="201">
        <v>-10.083329494689224</v>
      </c>
      <c r="F15" s="200"/>
      <c r="G15" s="200">
        <v>83460.861</v>
      </c>
      <c r="H15" s="200">
        <v>16643.028000000002</v>
      </c>
      <c r="I15" s="200">
        <v>16076.747</v>
      </c>
      <c r="J15" s="201">
        <v>-3.402511850607965</v>
      </c>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s="16" customFormat="1" ht="12.75">
      <c r="A16" s="14" t="s">
        <v>13</v>
      </c>
      <c r="B16" s="203">
        <v>339.309</v>
      </c>
      <c r="C16" s="104">
        <v>59.815</v>
      </c>
      <c r="D16" s="104">
        <v>58.7</v>
      </c>
      <c r="E16" s="119">
        <v>-1.8640809161581444</v>
      </c>
      <c r="F16" s="203"/>
      <c r="G16" s="104">
        <v>4100.883</v>
      </c>
      <c r="H16" s="104">
        <v>801.21</v>
      </c>
      <c r="I16" s="104">
        <v>953.011</v>
      </c>
      <c r="J16" s="119">
        <v>18.9464684664445</v>
      </c>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s="16" customFormat="1" ht="12.75">
      <c r="A17" s="14" t="s">
        <v>14</v>
      </c>
      <c r="B17" s="203">
        <v>13164.725</v>
      </c>
      <c r="C17" s="104">
        <v>3595.542</v>
      </c>
      <c r="D17" s="104">
        <v>3547.8210000000004</v>
      </c>
      <c r="E17" s="119">
        <v>-1.3272268826229663</v>
      </c>
      <c r="F17" s="104"/>
      <c r="G17" s="104">
        <v>49606.682</v>
      </c>
      <c r="H17" s="104">
        <v>8578.807999999999</v>
      </c>
      <c r="I17" s="104">
        <v>9408.461</v>
      </c>
      <c r="J17" s="119">
        <v>9.670958949075441</v>
      </c>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s="16" customFormat="1" ht="12.75">
      <c r="A18" s="14" t="s">
        <v>15</v>
      </c>
      <c r="B18" s="203">
        <v>2030.8039999999999</v>
      </c>
      <c r="C18" s="104">
        <v>904.661</v>
      </c>
      <c r="D18" s="104">
        <v>239.55599999999998</v>
      </c>
      <c r="E18" s="119">
        <v>-73.51980465610875</v>
      </c>
      <c r="F18" s="104"/>
      <c r="G18" s="104">
        <v>23970.324999999997</v>
      </c>
      <c r="H18" s="104">
        <v>6632.8060000000005</v>
      </c>
      <c r="I18" s="104">
        <v>3852.0389999999998</v>
      </c>
      <c r="J18" s="119">
        <v>-41.92444344067956</v>
      </c>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s="16" customFormat="1" ht="12.75">
      <c r="A19" s="14" t="s">
        <v>16</v>
      </c>
      <c r="B19" s="203">
        <v>1841.22</v>
      </c>
      <c r="C19" s="104">
        <v>237.683</v>
      </c>
      <c r="D19" s="104">
        <v>467.856</v>
      </c>
      <c r="E19" s="119">
        <v>96.84032934623005</v>
      </c>
      <c r="F19" s="104"/>
      <c r="G19" s="104">
        <v>5782.971</v>
      </c>
      <c r="H19" s="104">
        <v>630.204</v>
      </c>
      <c r="I19" s="104">
        <v>1863.236</v>
      </c>
      <c r="J19" s="119">
        <v>195.6560098000013</v>
      </c>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s="16" customFormat="1" ht="12.75">
      <c r="A20" s="14"/>
      <c r="B20" s="104"/>
      <c r="C20" s="104"/>
      <c r="D20" s="104"/>
      <c r="E20" s="119" t="s">
        <v>363</v>
      </c>
      <c r="F20" s="104"/>
      <c r="G20" s="104"/>
      <c r="H20" s="104"/>
      <c r="I20" s="104"/>
      <c r="J20" s="119" t="s">
        <v>363</v>
      </c>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s="16" customFormat="1" ht="12.75">
      <c r="A21" s="199" t="s">
        <v>17</v>
      </c>
      <c r="B21" s="200">
        <v>1373.695</v>
      </c>
      <c r="C21" s="200">
        <v>361.139</v>
      </c>
      <c r="D21" s="200">
        <v>310.072</v>
      </c>
      <c r="E21" s="201">
        <v>-14.140538684550833</v>
      </c>
      <c r="F21" s="200"/>
      <c r="G21" s="200">
        <v>6120.192999999999</v>
      </c>
      <c r="H21" s="200">
        <v>1716.4830000000002</v>
      </c>
      <c r="I21" s="200">
        <v>1141.46</v>
      </c>
      <c r="J21" s="201">
        <v>-33.500069619099065</v>
      </c>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s="16" customFormat="1" ht="12.75">
      <c r="A22" s="14" t="s">
        <v>18</v>
      </c>
      <c r="B22" s="104">
        <v>161.87699999999998</v>
      </c>
      <c r="C22" s="104">
        <v>92.57000000000001</v>
      </c>
      <c r="D22" s="104">
        <v>21.336000000000002</v>
      </c>
      <c r="E22" s="119">
        <v>-76.95149616506427</v>
      </c>
      <c r="F22" s="104"/>
      <c r="G22" s="104">
        <v>2399.7969999999996</v>
      </c>
      <c r="H22" s="104">
        <v>909.61</v>
      </c>
      <c r="I22" s="104">
        <v>513.217</v>
      </c>
      <c r="J22" s="119">
        <v>-43.57834676399776</v>
      </c>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s="16" customFormat="1" ht="12.75">
      <c r="A23" s="14" t="s">
        <v>19</v>
      </c>
      <c r="B23" s="104">
        <v>0.711</v>
      </c>
      <c r="C23" s="104">
        <v>0</v>
      </c>
      <c r="D23" s="104">
        <v>0.143</v>
      </c>
      <c r="E23" s="119" t="s">
        <v>363</v>
      </c>
      <c r="F23" s="104"/>
      <c r="G23" s="104">
        <v>383.476</v>
      </c>
      <c r="H23" s="104">
        <v>0</v>
      </c>
      <c r="I23" s="104">
        <v>98.833</v>
      </c>
      <c r="J23" s="119" t="s">
        <v>363</v>
      </c>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s="16" customFormat="1" ht="12.75">
      <c r="A24" s="14" t="s">
        <v>397</v>
      </c>
      <c r="B24" s="104">
        <v>1211.107</v>
      </c>
      <c r="C24" s="104">
        <v>268.569</v>
      </c>
      <c r="D24" s="104">
        <v>288.593</v>
      </c>
      <c r="E24" s="119">
        <v>7.45581210042856</v>
      </c>
      <c r="F24" s="104"/>
      <c r="G24" s="104">
        <v>3336.9199999999996</v>
      </c>
      <c r="H24" s="104">
        <v>806.873</v>
      </c>
      <c r="I24" s="104">
        <v>529.41</v>
      </c>
      <c r="J24" s="119">
        <v>-34.38744387282759</v>
      </c>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s="16" customFormat="1" ht="12.75">
      <c r="A25" s="14"/>
      <c r="B25" s="15"/>
      <c r="C25" s="15"/>
      <c r="D25" s="15"/>
      <c r="E25" s="119" t="s">
        <v>363</v>
      </c>
      <c r="F25" s="15"/>
      <c r="G25" s="15"/>
      <c r="H25" s="15"/>
      <c r="I25" s="104"/>
      <c r="J25" s="119" t="s">
        <v>363</v>
      </c>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s="16" customFormat="1" ht="12.75">
      <c r="A26" s="199" t="s">
        <v>397</v>
      </c>
      <c r="B26" s="200"/>
      <c r="C26" s="200"/>
      <c r="D26" s="200"/>
      <c r="E26" s="201" t="s">
        <v>363</v>
      </c>
      <c r="F26" s="200"/>
      <c r="G26" s="200">
        <v>2249.4959999999996</v>
      </c>
      <c r="H26" s="200">
        <v>321.7869999999999</v>
      </c>
      <c r="I26" s="200">
        <v>811.855</v>
      </c>
      <c r="J26" s="201">
        <v>152.29577329102798</v>
      </c>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s="16" customFormat="1" ht="25.5">
      <c r="A27" s="186" t="s">
        <v>20</v>
      </c>
      <c r="B27" s="104">
        <v>4.343</v>
      </c>
      <c r="C27" s="104">
        <v>0.907</v>
      </c>
      <c r="D27" s="104">
        <v>0.296</v>
      </c>
      <c r="E27" s="119">
        <v>-67.36493936052922</v>
      </c>
      <c r="F27" s="104"/>
      <c r="G27" s="104">
        <v>199.828</v>
      </c>
      <c r="H27" s="104">
        <v>13.402</v>
      </c>
      <c r="I27" s="104">
        <v>11.259</v>
      </c>
      <c r="J27" s="119">
        <v>-15.990150723772572</v>
      </c>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s="16" customFormat="1" ht="12.75">
      <c r="A28" s="14" t="s">
        <v>21</v>
      </c>
      <c r="B28" s="104">
        <v>648.067</v>
      </c>
      <c r="C28" s="104">
        <v>124.644</v>
      </c>
      <c r="D28" s="104">
        <v>229.10999999999999</v>
      </c>
      <c r="E28" s="119">
        <v>83.81149513815345</v>
      </c>
      <c r="F28" s="104"/>
      <c r="G28" s="104">
        <v>2049.6679999999997</v>
      </c>
      <c r="H28" s="104">
        <v>308.38499999999993</v>
      </c>
      <c r="I28" s="104">
        <v>800.596</v>
      </c>
      <c r="J28" s="119">
        <v>159.6092546654345</v>
      </c>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s="16" customFormat="1" ht="12.75">
      <c r="A29" s="14"/>
      <c r="B29" s="15"/>
      <c r="C29" s="15"/>
      <c r="D29" s="15"/>
      <c r="E29" s="119" t="s">
        <v>363</v>
      </c>
      <c r="F29" s="15"/>
      <c r="G29" s="15"/>
      <c r="H29" s="15"/>
      <c r="J29" s="119" t="s">
        <v>363</v>
      </c>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s="16" customFormat="1" ht="12.75">
      <c r="A30" s="198" t="s">
        <v>398</v>
      </c>
      <c r="B30" s="198"/>
      <c r="C30" s="198"/>
      <c r="D30" s="198"/>
      <c r="E30" s="201" t="s">
        <v>363</v>
      </c>
      <c r="F30" s="198"/>
      <c r="G30" s="198">
        <v>76208.43100000001</v>
      </c>
      <c r="H30" s="198">
        <v>5111.168</v>
      </c>
      <c r="I30" s="198">
        <v>6139.188000000001</v>
      </c>
      <c r="J30" s="201">
        <v>20.11321091382638</v>
      </c>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s="15" customFormat="1" ht="12.75">
      <c r="A31" s="14"/>
      <c r="E31" s="119" t="s">
        <v>363</v>
      </c>
      <c r="I31" s="203"/>
      <c r="J31" s="119" t="s">
        <v>363</v>
      </c>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row>
    <row r="32" spans="1:41" s="16" customFormat="1" ht="12.75">
      <c r="A32" s="14" t="s">
        <v>22</v>
      </c>
      <c r="B32" s="104">
        <v>31</v>
      </c>
      <c r="C32" s="104">
        <v>3</v>
      </c>
      <c r="D32" s="104">
        <v>11</v>
      </c>
      <c r="E32" s="119">
        <v>266.66666666666663</v>
      </c>
      <c r="F32" s="104"/>
      <c r="G32" s="104">
        <v>563.909</v>
      </c>
      <c r="H32" s="104">
        <v>55.028</v>
      </c>
      <c r="I32" s="104">
        <v>369.914</v>
      </c>
      <c r="J32" s="119">
        <v>572.2286835792687</v>
      </c>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s="16" customFormat="1" ht="12.75">
      <c r="A33" s="14" t="s">
        <v>23</v>
      </c>
      <c r="B33" s="104">
        <v>2</v>
      </c>
      <c r="C33" s="104">
        <v>1</v>
      </c>
      <c r="D33" s="104">
        <v>0</v>
      </c>
      <c r="E33" s="119">
        <v>-100</v>
      </c>
      <c r="F33" s="104"/>
      <c r="G33" s="104">
        <v>163.45</v>
      </c>
      <c r="H33" s="104">
        <v>4.95</v>
      </c>
      <c r="I33" s="104">
        <v>0</v>
      </c>
      <c r="J33" s="119">
        <v>-100</v>
      </c>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s="16" customFormat="1" ht="12.75">
      <c r="A34" s="186" t="s">
        <v>24</v>
      </c>
      <c r="B34" s="104">
        <v>4</v>
      </c>
      <c r="C34" s="104">
        <v>0</v>
      </c>
      <c r="D34" s="104">
        <v>0</v>
      </c>
      <c r="E34" s="119" t="s">
        <v>363</v>
      </c>
      <c r="F34" s="104"/>
      <c r="G34" s="104">
        <v>108.778</v>
      </c>
      <c r="H34" s="104">
        <v>0</v>
      </c>
      <c r="I34" s="104">
        <v>0</v>
      </c>
      <c r="J34" s="119" t="s">
        <v>363</v>
      </c>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s="16" customFormat="1" ht="12.75">
      <c r="A35" s="14" t="s">
        <v>25</v>
      </c>
      <c r="B35" s="104"/>
      <c r="C35" s="104"/>
      <c r="D35" s="104"/>
      <c r="E35" s="119" t="s">
        <v>363</v>
      </c>
      <c r="F35" s="15"/>
      <c r="G35" s="104">
        <v>75372.29400000001</v>
      </c>
      <c r="H35" s="104">
        <v>5051.19</v>
      </c>
      <c r="I35" s="104">
        <v>5769.274000000001</v>
      </c>
      <c r="J35" s="119">
        <v>14.216135207743164</v>
      </c>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2:41" s="16" customFormat="1" ht="12.75">
      <c r="B36" s="15"/>
      <c r="C36" s="15"/>
      <c r="D36" s="15"/>
      <c r="F36" s="15"/>
      <c r="G36" s="15"/>
      <c r="H36" s="15"/>
      <c r="I36" s="104"/>
      <c r="J36" s="119"/>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10" s="31" customFormat="1" ht="12.75">
      <c r="A37" s="187" t="s">
        <v>402</v>
      </c>
      <c r="B37" s="188"/>
      <c r="C37" s="188"/>
      <c r="D37" s="187"/>
      <c r="E37" s="188"/>
      <c r="F37" s="188"/>
      <c r="G37" s="188"/>
      <c r="H37" s="187"/>
      <c r="I37" s="189"/>
      <c r="J37" s="188"/>
    </row>
    <row r="38" spans="1:10" ht="12.75">
      <c r="A38" s="142" t="s">
        <v>284</v>
      </c>
      <c r="B38" s="142"/>
      <c r="C38" s="142"/>
      <c r="D38" s="142"/>
      <c r="E38" s="142"/>
      <c r="F38" s="142"/>
      <c r="G38" s="142"/>
      <c r="H38" s="142"/>
      <c r="I38" s="142"/>
      <c r="J38" s="142"/>
    </row>
    <row r="39" spans="1:10" ht="12.75">
      <c r="A39" s="232" t="s">
        <v>285</v>
      </c>
      <c r="B39" s="232"/>
      <c r="C39" s="232"/>
      <c r="D39" s="232"/>
      <c r="E39" s="232"/>
      <c r="F39" s="232"/>
      <c r="G39" s="232"/>
      <c r="H39" s="232"/>
      <c r="I39" s="232"/>
      <c r="J39" s="232"/>
    </row>
    <row r="40" spans="1:10" ht="12.75">
      <c r="A40" s="115"/>
      <c r="B40" s="115"/>
      <c r="C40" s="115"/>
      <c r="D40" s="115"/>
      <c r="E40" s="115"/>
      <c r="F40" s="115"/>
      <c r="G40" s="115"/>
      <c r="H40" s="115"/>
      <c r="I40" s="115"/>
      <c r="J40" s="115"/>
    </row>
  </sheetData>
  <sheetProtection/>
  <mergeCells count="7">
    <mergeCell ref="A39:J39"/>
    <mergeCell ref="A1:I1"/>
    <mergeCell ref="A2:J2"/>
    <mergeCell ref="B3:E3"/>
    <mergeCell ref="G3:J3"/>
    <mergeCell ref="C4:E4"/>
    <mergeCell ref="H4:J4"/>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56" r:id="rId2"/>
  <headerFooter>
    <oddHeader>&amp;LODEPA</oddHeader>
    <oddFooter>&amp;C5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FG31"/>
  <sheetViews>
    <sheetView view="pageBreakPreview" zoomScaleSheetLayoutView="100" zoomScalePageLayoutView="0" workbookViewId="0" topLeftCell="A7">
      <selection activeCell="A22" sqref="A22"/>
    </sheetView>
  </sheetViews>
  <sheetFormatPr defaultColWidth="12.140625" defaultRowHeight="12.75"/>
  <cols>
    <col min="1" max="1" width="17.421875" style="129" customWidth="1"/>
    <col min="2" max="5" width="12.140625" style="129" customWidth="1"/>
    <col min="6" max="6" width="14.7109375" style="129" customWidth="1"/>
    <col min="7" max="10" width="12.140625" style="129" customWidth="1"/>
    <col min="11" max="163" width="12.140625" style="125" customWidth="1"/>
    <col min="164" max="16384" width="12.140625" style="129" customWidth="1"/>
  </cols>
  <sheetData>
    <row r="1" spans="1:163" s="127" customFormat="1" ht="21.75" customHeight="1">
      <c r="A1" s="235" t="s">
        <v>183</v>
      </c>
      <c r="B1" s="235"/>
      <c r="C1" s="235"/>
      <c r="D1" s="235"/>
      <c r="E1" s="235"/>
      <c r="F1" s="235"/>
      <c r="G1" s="235"/>
      <c r="H1" s="122"/>
      <c r="I1" s="122"/>
      <c r="J1" s="126"/>
      <c r="K1" s="126"/>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c r="FE1" s="122"/>
      <c r="FF1" s="122"/>
      <c r="FG1" s="122"/>
    </row>
    <row r="2" spans="1:163" s="127" customFormat="1" ht="12" customHeight="1">
      <c r="A2" s="236" t="s">
        <v>232</v>
      </c>
      <c r="B2" s="236"/>
      <c r="C2" s="236"/>
      <c r="D2" s="236"/>
      <c r="E2" s="236"/>
      <c r="F2" s="236"/>
      <c r="G2" s="236"/>
      <c r="H2" s="123"/>
      <c r="I2" s="123"/>
      <c r="J2" s="126"/>
      <c r="K2" s="126"/>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row>
    <row r="3" spans="1:163" s="127" customFormat="1" ht="24.75" customHeight="1">
      <c r="A3" s="237" t="s">
        <v>266</v>
      </c>
      <c r="B3" s="237"/>
      <c r="C3" s="237"/>
      <c r="D3" s="237"/>
      <c r="E3" s="237"/>
      <c r="F3" s="237"/>
      <c r="G3" s="237"/>
      <c r="H3" s="124"/>
      <c r="I3" s="124"/>
      <c r="J3" s="122"/>
      <c r="K3" s="20"/>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row>
    <row r="4" spans="1:163" s="127" customFormat="1" ht="17.25" customHeight="1">
      <c r="A4" s="125"/>
      <c r="B4" s="125"/>
      <c r="C4" s="125"/>
      <c r="D4" s="125"/>
      <c r="E4" s="125"/>
      <c r="F4" s="122"/>
      <c r="G4" s="122"/>
      <c r="H4" s="20"/>
      <c r="I4" s="122"/>
      <c r="J4" s="122"/>
      <c r="K4" s="20"/>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row>
    <row r="5" spans="1:163" s="127" customFormat="1" ht="46.5" customHeight="1">
      <c r="A5" s="214" t="s">
        <v>36</v>
      </c>
      <c r="B5" s="214" t="s">
        <v>216</v>
      </c>
      <c r="C5" s="214" t="s">
        <v>37</v>
      </c>
      <c r="D5" s="214" t="s">
        <v>38</v>
      </c>
      <c r="E5" s="214" t="s">
        <v>39</v>
      </c>
      <c r="F5" s="214" t="s">
        <v>40</v>
      </c>
      <c r="G5" s="214" t="s">
        <v>10</v>
      </c>
      <c r="H5" s="20"/>
      <c r="I5" s="205"/>
      <c r="J5" s="205"/>
      <c r="K5" s="205"/>
      <c r="L5" s="205"/>
      <c r="M5" s="205"/>
      <c r="N5" s="205"/>
      <c r="O5" s="205"/>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2"/>
      <c r="FG5" s="122"/>
    </row>
    <row r="6" spans="1:163" s="127" customFormat="1" ht="18" customHeight="1">
      <c r="A6" s="204" t="s">
        <v>286</v>
      </c>
      <c r="B6" s="213">
        <v>900.23</v>
      </c>
      <c r="C6" s="213">
        <v>947.67</v>
      </c>
      <c r="D6" s="213">
        <v>947.67</v>
      </c>
      <c r="E6" s="213">
        <v>1005.36</v>
      </c>
      <c r="F6" s="213">
        <v>725.54</v>
      </c>
      <c r="G6" s="213">
        <v>666.46</v>
      </c>
      <c r="H6" s="122"/>
      <c r="I6" s="206"/>
      <c r="J6" s="207"/>
      <c r="K6" s="207"/>
      <c r="L6" s="207"/>
      <c r="M6" s="208"/>
      <c r="N6" s="207"/>
      <c r="O6" s="207"/>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row>
    <row r="7" spans="1:163" s="127" customFormat="1" ht="18" customHeight="1">
      <c r="A7" s="132" t="s">
        <v>287</v>
      </c>
      <c r="B7" s="185">
        <v>899.12</v>
      </c>
      <c r="C7" s="185">
        <v>946.5</v>
      </c>
      <c r="D7" s="185">
        <v>946.5</v>
      </c>
      <c r="E7" s="185">
        <v>1004.12</v>
      </c>
      <c r="F7" s="185">
        <v>721.55</v>
      </c>
      <c r="G7" s="185">
        <v>740.74</v>
      </c>
      <c r="H7" s="122"/>
      <c r="I7" s="128"/>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row>
    <row r="8" spans="1:163" s="127" customFormat="1" ht="18" customHeight="1">
      <c r="A8" s="132" t="s">
        <v>288</v>
      </c>
      <c r="B8" s="185">
        <v>879.06</v>
      </c>
      <c r="C8" s="185">
        <v>925.39</v>
      </c>
      <c r="D8" s="185">
        <v>925.39</v>
      </c>
      <c r="E8" s="185">
        <v>981.71</v>
      </c>
      <c r="F8" s="185">
        <v>683.33</v>
      </c>
      <c r="G8" s="185">
        <v>735.28</v>
      </c>
      <c r="H8" s="122"/>
      <c r="I8" s="128"/>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row>
    <row r="9" spans="1:163" s="127" customFormat="1" ht="18" customHeight="1">
      <c r="A9" s="132" t="s">
        <v>289</v>
      </c>
      <c r="B9" s="185">
        <v>757.47</v>
      </c>
      <c r="C9" s="185">
        <v>909.76</v>
      </c>
      <c r="D9" s="185">
        <v>909.76</v>
      </c>
      <c r="E9" s="185">
        <v>965.13</v>
      </c>
      <c r="F9" s="185">
        <v>645.73</v>
      </c>
      <c r="G9" s="185">
        <v>705.06</v>
      </c>
      <c r="H9" s="122"/>
      <c r="I9" s="128"/>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row>
    <row r="10" spans="1:163" s="127" customFormat="1" ht="18" customHeight="1">
      <c r="A10" s="132" t="s">
        <v>290</v>
      </c>
      <c r="B10" s="185">
        <v>778.57</v>
      </c>
      <c r="C10" s="185">
        <v>914.76</v>
      </c>
      <c r="D10" s="185">
        <v>914.76</v>
      </c>
      <c r="E10" s="185">
        <v>971.68</v>
      </c>
      <c r="F10" s="185">
        <v>656.6</v>
      </c>
      <c r="G10" s="185">
        <v>717.58</v>
      </c>
      <c r="H10" s="122"/>
      <c r="I10" s="128"/>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row>
    <row r="11" spans="1:163" s="127" customFormat="1" ht="18" customHeight="1">
      <c r="A11" s="132" t="s">
        <v>291</v>
      </c>
      <c r="B11" s="185">
        <v>796.27</v>
      </c>
      <c r="C11" s="185">
        <v>956.36</v>
      </c>
      <c r="D11" s="185">
        <v>956.36</v>
      </c>
      <c r="E11" s="185">
        <v>1014.57</v>
      </c>
      <c r="F11" s="185">
        <v>678.81</v>
      </c>
      <c r="G11" s="185">
        <v>713.25</v>
      </c>
      <c r="H11" s="122"/>
      <c r="I11" s="128"/>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row>
    <row r="12" spans="1:163" s="127" customFormat="1" ht="18" customHeight="1">
      <c r="A12" s="132" t="s">
        <v>292</v>
      </c>
      <c r="B12" s="185">
        <v>806.37</v>
      </c>
      <c r="C12" s="185">
        <v>968.48</v>
      </c>
      <c r="D12" s="185">
        <v>968.48</v>
      </c>
      <c r="E12" s="185">
        <v>1027.43</v>
      </c>
      <c r="F12" s="185">
        <v>687.41</v>
      </c>
      <c r="G12" s="185">
        <v>722.29</v>
      </c>
      <c r="H12" s="122"/>
      <c r="I12" s="128"/>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row>
    <row r="13" spans="1:163" s="127" customFormat="1" ht="18" customHeight="1">
      <c r="A13" s="132" t="s">
        <v>293</v>
      </c>
      <c r="B13" s="185">
        <v>805.71</v>
      </c>
      <c r="C13" s="185">
        <v>967.69</v>
      </c>
      <c r="D13" s="185">
        <v>967.69</v>
      </c>
      <c r="E13" s="185">
        <v>1039.21</v>
      </c>
      <c r="F13" s="185">
        <v>686.85</v>
      </c>
      <c r="G13" s="185">
        <v>692.24</v>
      </c>
      <c r="H13" s="122"/>
      <c r="I13" s="128"/>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row>
    <row r="14" spans="1:163" s="127" customFormat="1" ht="18" customHeight="1">
      <c r="A14" s="132" t="s">
        <v>294</v>
      </c>
      <c r="B14" s="185">
        <v>799.05</v>
      </c>
      <c r="C14" s="185">
        <v>957.2</v>
      </c>
      <c r="D14" s="185">
        <v>957.2</v>
      </c>
      <c r="E14" s="185">
        <v>1027.95</v>
      </c>
      <c r="F14" s="185">
        <v>679.4</v>
      </c>
      <c r="G14" s="185">
        <v>684.74</v>
      </c>
      <c r="H14" s="122"/>
      <c r="I14" s="128"/>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row>
    <row r="15" spans="1:163" s="127" customFormat="1" ht="18" customHeight="1">
      <c r="A15" s="132" t="s">
        <v>295</v>
      </c>
      <c r="B15" s="185">
        <v>804.81</v>
      </c>
      <c r="C15" s="185">
        <v>953.62</v>
      </c>
      <c r="D15" s="185">
        <v>964.1</v>
      </c>
      <c r="E15" s="185">
        <v>1016.49</v>
      </c>
      <c r="F15" s="185">
        <v>684.3</v>
      </c>
      <c r="G15" s="185">
        <v>681.29</v>
      </c>
      <c r="H15" s="122"/>
      <c r="I15" s="128"/>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row>
    <row r="16" spans="1:163" s="127" customFormat="1" ht="18" customHeight="1">
      <c r="A16" s="212" t="s">
        <v>326</v>
      </c>
      <c r="B16" s="185">
        <v>812.41</v>
      </c>
      <c r="C16" s="185">
        <v>962.62</v>
      </c>
      <c r="D16" s="185">
        <v>973.19</v>
      </c>
      <c r="E16" s="185">
        <v>1026.09</v>
      </c>
      <c r="F16" s="185">
        <v>690.76</v>
      </c>
      <c r="G16" s="185">
        <v>687.72</v>
      </c>
      <c r="H16" s="122"/>
      <c r="I16" s="128"/>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row>
    <row r="17" spans="1:163" s="127" customFormat="1" ht="18" customHeight="1">
      <c r="A17" s="212" t="s">
        <v>364</v>
      </c>
      <c r="B17" s="185">
        <v>804.51</v>
      </c>
      <c r="C17" s="185">
        <v>969.64</v>
      </c>
      <c r="D17" s="185">
        <v>973.87</v>
      </c>
      <c r="E17" s="185">
        <v>1026.8</v>
      </c>
      <c r="F17" s="185">
        <v>684.89</v>
      </c>
      <c r="G17" s="185">
        <v>697.73</v>
      </c>
      <c r="H17" s="122"/>
      <c r="I17" s="128"/>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row>
    <row r="18" spans="1:163" s="127" customFormat="1" ht="18" customHeight="1">
      <c r="A18" s="193" t="s">
        <v>365</v>
      </c>
      <c r="B18" s="191">
        <v>804.27</v>
      </c>
      <c r="C18" s="191">
        <v>969.35</v>
      </c>
      <c r="D18" s="191">
        <v>1047.66</v>
      </c>
      <c r="E18" s="191">
        <v>1026.5</v>
      </c>
      <c r="F18" s="191">
        <v>693.15</v>
      </c>
      <c r="G18" s="191">
        <v>697.52</v>
      </c>
      <c r="H18" s="122"/>
      <c r="I18" s="128"/>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row>
    <row r="19" spans="1:163" s="127" customFormat="1" ht="29.25" customHeight="1">
      <c r="A19" s="190" t="s">
        <v>366</v>
      </c>
      <c r="B19" s="216">
        <f aca="true" t="shared" si="0" ref="B19:G19">((B18/B6)-1)*100</f>
        <v>-10.659498128256118</v>
      </c>
      <c r="C19" s="216">
        <f t="shared" si="0"/>
        <v>2.2877161881245556</v>
      </c>
      <c r="D19" s="216">
        <f t="shared" si="0"/>
        <v>10.551141220044968</v>
      </c>
      <c r="E19" s="216">
        <f t="shared" si="0"/>
        <v>2.1027293705737193</v>
      </c>
      <c r="F19" s="216">
        <f t="shared" si="0"/>
        <v>-4.464261102075695</v>
      </c>
      <c r="G19" s="216">
        <f t="shared" si="0"/>
        <v>4.66044473786873</v>
      </c>
      <c r="H19" s="122"/>
      <c r="I19" s="128"/>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row>
    <row r="20" spans="1:10" ht="12.75">
      <c r="A20" s="234" t="s">
        <v>401</v>
      </c>
      <c r="B20" s="234"/>
      <c r="C20" s="234"/>
      <c r="D20" s="234"/>
      <c r="E20" s="234"/>
      <c r="F20" s="234"/>
      <c r="G20" s="234"/>
      <c r="H20" s="125"/>
      <c r="I20" s="125"/>
      <c r="J20" s="125"/>
    </row>
    <row r="21" spans="1:7" s="125" customFormat="1" ht="12.75">
      <c r="A21" s="140" t="s">
        <v>403</v>
      </c>
      <c r="B21" s="141"/>
      <c r="C21" s="141"/>
      <c r="D21" s="141"/>
      <c r="E21" s="141"/>
      <c r="F21" s="141"/>
      <c r="G21" s="141"/>
    </row>
    <row r="22" spans="1:7" s="125" customFormat="1" ht="12.75">
      <c r="A22" s="130"/>
      <c r="B22" s="130"/>
      <c r="C22" s="130"/>
      <c r="D22" s="130"/>
      <c r="E22" s="130"/>
      <c r="F22" s="130"/>
      <c r="G22" s="130"/>
    </row>
    <row r="23" spans="1:7" ht="12.75">
      <c r="A23" s="215"/>
      <c r="B23" s="215"/>
      <c r="C23" s="215"/>
      <c r="D23" s="215"/>
      <c r="E23" s="215"/>
      <c r="F23" s="215"/>
      <c r="G23" s="215"/>
    </row>
    <row r="24" spans="1:7" ht="12.75">
      <c r="A24" s="215"/>
      <c r="B24" s="215"/>
      <c r="C24" s="215"/>
      <c r="D24" s="215"/>
      <c r="E24" s="215"/>
      <c r="F24" s="215"/>
      <c r="G24" s="215"/>
    </row>
    <row r="25" spans="1:7" ht="12.75">
      <c r="A25" s="215"/>
      <c r="B25" s="215"/>
      <c r="C25" s="215"/>
      <c r="D25" s="215"/>
      <c r="E25" s="215"/>
      <c r="F25" s="215"/>
      <c r="G25" s="215"/>
    </row>
    <row r="26" spans="1:7" s="125" customFormat="1" ht="12.75">
      <c r="A26" s="215"/>
      <c r="B26" s="215"/>
      <c r="C26" s="215"/>
      <c r="D26" s="215"/>
      <c r="E26" s="215"/>
      <c r="F26" s="215"/>
      <c r="G26" s="215"/>
    </row>
    <row r="27" spans="1:7" s="125" customFormat="1" ht="12.75">
      <c r="A27" s="215"/>
      <c r="B27" s="215"/>
      <c r="C27" s="215"/>
      <c r="D27" s="215"/>
      <c r="E27" s="215"/>
      <c r="F27" s="215"/>
      <c r="G27" s="215"/>
    </row>
    <row r="28" spans="1:7" s="125" customFormat="1" ht="12.75">
      <c r="A28" s="215"/>
      <c r="B28" s="215"/>
      <c r="C28" s="215"/>
      <c r="D28" s="215"/>
      <c r="E28" s="215"/>
      <c r="F28" s="215"/>
      <c r="G28" s="215"/>
    </row>
    <row r="29" s="125" customFormat="1" ht="12.75"/>
    <row r="30" s="125" customFormat="1" ht="12.75"/>
    <row r="31" spans="1:7" s="125" customFormat="1" ht="12.75">
      <c r="A31" s="130"/>
      <c r="B31" s="130"/>
      <c r="C31" s="130"/>
      <c r="D31" s="130"/>
      <c r="E31" s="130"/>
      <c r="F31" s="130"/>
      <c r="G31" s="130"/>
    </row>
    <row r="32" s="125" customFormat="1" ht="12.75"/>
    <row r="33" s="125" customFormat="1" ht="12.75"/>
    <row r="34" s="125" customFormat="1" ht="12.75"/>
    <row r="35" s="125" customFormat="1" ht="12.75"/>
    <row r="36" s="125" customFormat="1" ht="12.75"/>
    <row r="37" s="125" customFormat="1" ht="12.75"/>
    <row r="38" s="125" customFormat="1" ht="12.75"/>
    <row r="39" s="125" customFormat="1" ht="12.75"/>
    <row r="40" s="125" customFormat="1" ht="12.75"/>
    <row r="41" s="125" customFormat="1" ht="12.75"/>
    <row r="42" s="125" customFormat="1" ht="12.75"/>
    <row r="43" s="125" customFormat="1" ht="12.75"/>
    <row r="44" s="125" customFormat="1" ht="12.75"/>
    <row r="45" s="125" customFormat="1" ht="12.75"/>
    <row r="46" s="125" customFormat="1" ht="12.75"/>
    <row r="47" s="125" customFormat="1" ht="12.75"/>
    <row r="48" s="125" customFormat="1" ht="12.75"/>
    <row r="49" s="125" customFormat="1" ht="12.75"/>
    <row r="50" s="125" customFormat="1" ht="12.75"/>
    <row r="51" s="125" customFormat="1" ht="12.75"/>
    <row r="52" s="125" customFormat="1" ht="12.75"/>
    <row r="53" s="125" customFormat="1" ht="12.75"/>
    <row r="54" s="125" customFormat="1" ht="12.75"/>
    <row r="55" s="125" customFormat="1" ht="12.75"/>
    <row r="56" s="125" customFormat="1" ht="12.75"/>
    <row r="57" s="125" customFormat="1" ht="12.75"/>
    <row r="58" s="125" customFormat="1" ht="12.75"/>
    <row r="59" s="125" customFormat="1" ht="12.75"/>
    <row r="60" s="125" customFormat="1" ht="12.75"/>
    <row r="61" s="125" customFormat="1" ht="12.75"/>
    <row r="62" s="125" customFormat="1" ht="12.75"/>
    <row r="63" s="125" customFormat="1" ht="12.75"/>
    <row r="64" s="125" customFormat="1" ht="12.75"/>
    <row r="65" s="125" customFormat="1" ht="12.75"/>
    <row r="66" s="125" customFormat="1" ht="12.75"/>
    <row r="67" s="125" customFormat="1" ht="12.75"/>
    <row r="68" s="125" customFormat="1" ht="12.75"/>
    <row r="69" s="125" customFormat="1" ht="12.75"/>
    <row r="70" s="125" customFormat="1" ht="12.75"/>
    <row r="71" s="125" customFormat="1" ht="12.75"/>
    <row r="72" s="125" customFormat="1" ht="12.75"/>
    <row r="73" s="125" customFormat="1" ht="12.75"/>
    <row r="74" s="125" customFormat="1" ht="12.75"/>
    <row r="75" s="125" customFormat="1" ht="12.75"/>
    <row r="76" s="125" customFormat="1" ht="12.75"/>
    <row r="77" s="125" customFormat="1" ht="12.75"/>
    <row r="78" s="125" customFormat="1" ht="12.75"/>
    <row r="79" s="125" customFormat="1" ht="12.75"/>
    <row r="80" s="125" customFormat="1" ht="12.75"/>
    <row r="81" s="125" customFormat="1" ht="12.75"/>
    <row r="82" s="125" customFormat="1" ht="12.75"/>
    <row r="83" s="125" customFormat="1" ht="12.75"/>
    <row r="84" s="125" customFormat="1" ht="12.75"/>
    <row r="85" s="125" customFormat="1" ht="12.75"/>
    <row r="86" s="125" customFormat="1" ht="12.75"/>
    <row r="87" s="125" customFormat="1" ht="12.75"/>
    <row r="88" s="125" customFormat="1" ht="12.75"/>
    <row r="89" s="125" customFormat="1" ht="12.75"/>
    <row r="90" s="125" customFormat="1" ht="12.75"/>
    <row r="91" s="125" customFormat="1" ht="12.75"/>
    <row r="92" s="125" customFormat="1" ht="12.75"/>
    <row r="93" s="125" customFormat="1" ht="12.75"/>
    <row r="94" s="125" customFormat="1" ht="12.75"/>
    <row r="95" s="125" customFormat="1" ht="12.75"/>
    <row r="96" s="125" customFormat="1" ht="12.75"/>
    <row r="97" s="125" customFormat="1" ht="12.75"/>
    <row r="98" s="125" customFormat="1" ht="12.75"/>
    <row r="99" s="125" customFormat="1" ht="12.75"/>
    <row r="100" s="125" customFormat="1" ht="12.75"/>
    <row r="101" s="125" customFormat="1" ht="12.75"/>
    <row r="102" s="125" customFormat="1" ht="12.75"/>
    <row r="103" s="125" customFormat="1" ht="12.75"/>
    <row r="104" s="125" customFormat="1" ht="12.75"/>
    <row r="105" s="125" customFormat="1" ht="12.75"/>
    <row r="106" s="125" customFormat="1" ht="12.75"/>
    <row r="107" s="125" customFormat="1" ht="12.75"/>
    <row r="108" s="125" customFormat="1" ht="12.75"/>
    <row r="109" s="125" customFormat="1" ht="12.75"/>
    <row r="110" s="125" customFormat="1" ht="12.75"/>
    <row r="111" s="125" customFormat="1" ht="12.75"/>
    <row r="112" s="125" customFormat="1" ht="12.75"/>
    <row r="113" s="125" customFormat="1" ht="12.75"/>
    <row r="114" s="125" customFormat="1" ht="12.75"/>
    <row r="115" s="125" customFormat="1" ht="12.75"/>
    <row r="116" s="125" customFormat="1" ht="12.75"/>
    <row r="117" s="125" customFormat="1" ht="12.75"/>
    <row r="118" s="125" customFormat="1" ht="12.75"/>
    <row r="119" s="125" customFormat="1" ht="12.75"/>
    <row r="120" s="125" customFormat="1" ht="12.75"/>
    <row r="121" s="125" customFormat="1" ht="12.75"/>
    <row r="122" s="125" customFormat="1" ht="12.75"/>
    <row r="123" s="125" customFormat="1" ht="12.75"/>
    <row r="124" s="125" customFormat="1" ht="12.75"/>
    <row r="125" s="125" customFormat="1" ht="12.75"/>
    <row r="126" s="125" customFormat="1" ht="12.75"/>
    <row r="127" s="125" customFormat="1" ht="12.75"/>
    <row r="128" s="125" customFormat="1" ht="12.75"/>
    <row r="129" s="125" customFormat="1" ht="12.75"/>
    <row r="130" s="125" customFormat="1" ht="12.75"/>
    <row r="131" s="125" customFormat="1" ht="12.75"/>
    <row r="132" s="125" customFormat="1" ht="12.75"/>
    <row r="133" s="125" customFormat="1" ht="12.75"/>
    <row r="134" s="125" customFormat="1" ht="12.75"/>
    <row r="135" s="125" customFormat="1" ht="12.75"/>
    <row r="136" s="125" customFormat="1" ht="12.75"/>
    <row r="137" s="125" customFormat="1" ht="12.75"/>
    <row r="138" s="125" customFormat="1" ht="12.75"/>
    <row r="139" s="125" customFormat="1" ht="12.75"/>
    <row r="140" s="125" customFormat="1" ht="12.75"/>
    <row r="141" s="125" customFormat="1" ht="12.75"/>
    <row r="142" s="125" customFormat="1" ht="12.75"/>
    <row r="143" s="125" customFormat="1" ht="12.75"/>
    <row r="144" s="125" customFormat="1" ht="12.75"/>
    <row r="145" s="125" customFormat="1" ht="12.75"/>
    <row r="146" s="125" customFormat="1" ht="12.75"/>
    <row r="147" s="125" customFormat="1" ht="12.75"/>
    <row r="148" s="125" customFormat="1" ht="12.75"/>
    <row r="149" s="125" customFormat="1" ht="12.75"/>
    <row r="150" s="125" customFormat="1" ht="12.75"/>
    <row r="151" s="125" customFormat="1" ht="12.75"/>
    <row r="152" s="125" customFormat="1" ht="12.75"/>
    <row r="153" s="125" customFormat="1" ht="12.75"/>
    <row r="154" s="125" customFormat="1" ht="12.75"/>
    <row r="155" s="125" customFormat="1" ht="12.75"/>
    <row r="156" s="125" customFormat="1" ht="12.75"/>
    <row r="157" s="125" customFormat="1" ht="12.75"/>
    <row r="158" s="125" customFormat="1" ht="12.75"/>
    <row r="159" s="125" customFormat="1" ht="12.75"/>
    <row r="160" s="125" customFormat="1" ht="12.75"/>
    <row r="161" s="125" customFormat="1" ht="12.75"/>
    <row r="162" s="125" customFormat="1" ht="12.75"/>
    <row r="163" s="125" customFormat="1" ht="12.75"/>
    <row r="164" s="125" customFormat="1" ht="12.75"/>
    <row r="165" s="125" customFormat="1" ht="12.75"/>
    <row r="166" s="125" customFormat="1" ht="12.75"/>
    <row r="167" s="125" customFormat="1" ht="12.75"/>
    <row r="168" s="125" customFormat="1" ht="12.75"/>
    <row r="169" s="125" customFormat="1" ht="12.75"/>
    <row r="170" s="125" customFormat="1" ht="12.75"/>
    <row r="171" s="125" customFormat="1" ht="12.75"/>
    <row r="172" s="125" customFormat="1" ht="12.75"/>
    <row r="173" s="125" customFormat="1" ht="12.75"/>
    <row r="174" s="125" customFormat="1" ht="12.75"/>
    <row r="175" s="125" customFormat="1" ht="12.75"/>
    <row r="176" s="125" customFormat="1" ht="12.75"/>
    <row r="177" s="125" customFormat="1" ht="12.75"/>
    <row r="178" s="125" customFormat="1" ht="12.75"/>
    <row r="179" s="125" customFormat="1" ht="12.75"/>
    <row r="180" s="125" customFormat="1" ht="12.75"/>
    <row r="181" s="125" customFormat="1" ht="12.75"/>
    <row r="182" s="125" customFormat="1" ht="12.75"/>
    <row r="183" s="125" customFormat="1" ht="12.75"/>
    <row r="184" s="125" customFormat="1" ht="12.75"/>
    <row r="185" s="125" customFormat="1" ht="12.75"/>
    <row r="186" s="125" customFormat="1" ht="12.75"/>
    <row r="187" s="125" customFormat="1" ht="12.75"/>
    <row r="188" s="125" customFormat="1" ht="12.75"/>
    <row r="189" s="125" customFormat="1" ht="12.75"/>
    <row r="190" s="125" customFormat="1" ht="12.75"/>
    <row r="191" s="125" customFormat="1" ht="12.75"/>
    <row r="192" s="125" customFormat="1" ht="12.75"/>
    <row r="193" s="125" customFormat="1" ht="12.75"/>
    <row r="194" s="125" customFormat="1" ht="12.75"/>
    <row r="195" s="125" customFormat="1" ht="12.75"/>
    <row r="196" s="125" customFormat="1" ht="12.75"/>
    <row r="197" s="125" customFormat="1" ht="12.75"/>
    <row r="198" s="125" customFormat="1" ht="12.75"/>
    <row r="199" s="125" customFormat="1" ht="12.75"/>
    <row r="200" s="125" customFormat="1" ht="12.75"/>
    <row r="201" s="125" customFormat="1" ht="12.75"/>
    <row r="202" s="125" customFormat="1" ht="12.75"/>
    <row r="203" s="125" customFormat="1" ht="12.75"/>
    <row r="204" s="125" customFormat="1" ht="12.75"/>
    <row r="205" s="125" customFormat="1" ht="12.75"/>
    <row r="206" s="125" customFormat="1" ht="12.75"/>
    <row r="207" s="125" customFormat="1" ht="12.75"/>
    <row r="208" s="125" customFormat="1" ht="12.75"/>
    <row r="209" s="125" customFormat="1" ht="12.75"/>
    <row r="210" s="125" customFormat="1" ht="12.75"/>
    <row r="211" s="125" customFormat="1" ht="12.75"/>
    <row r="212" s="125" customFormat="1" ht="12.75"/>
    <row r="213" s="125" customFormat="1" ht="12.75"/>
    <row r="214" s="125" customFormat="1" ht="12.75"/>
    <row r="215" s="125" customFormat="1" ht="12.75"/>
    <row r="216" s="125" customFormat="1" ht="12.75"/>
    <row r="217" s="125" customFormat="1" ht="12.75"/>
    <row r="218" s="125" customFormat="1" ht="12.75"/>
    <row r="219" s="125" customFormat="1" ht="12.75"/>
    <row r="220" s="125" customFormat="1" ht="12.75"/>
    <row r="221" s="125" customFormat="1" ht="12.75"/>
    <row r="222" s="125" customFormat="1" ht="12.75"/>
    <row r="223" s="125" customFormat="1" ht="12.75"/>
    <row r="224" s="125" customFormat="1" ht="12.75"/>
    <row r="225" s="125" customFormat="1" ht="12.75"/>
    <row r="226" s="125" customFormat="1" ht="12.75"/>
    <row r="227" s="125" customFormat="1" ht="12.75"/>
    <row r="228" s="125" customFormat="1" ht="12.75"/>
    <row r="229" s="125" customFormat="1" ht="12.75"/>
    <row r="230" s="125" customFormat="1" ht="12.75"/>
    <row r="231" s="125" customFormat="1" ht="12.75"/>
    <row r="232" s="125" customFormat="1" ht="12.75"/>
    <row r="233" s="125" customFormat="1" ht="12.75"/>
    <row r="234" s="125" customFormat="1" ht="12.75"/>
    <row r="235" s="125" customFormat="1" ht="12.75"/>
    <row r="236" s="125" customFormat="1" ht="12.75"/>
    <row r="237" s="125" customFormat="1" ht="12.75"/>
    <row r="238" s="125" customFormat="1" ht="12.75"/>
    <row r="239" s="125" customFormat="1" ht="12.75"/>
    <row r="240" s="125" customFormat="1" ht="12.75"/>
    <row r="241" s="125" customFormat="1" ht="12.75"/>
    <row r="242" s="125" customFormat="1" ht="12.75"/>
    <row r="243" s="125" customFormat="1" ht="12.75"/>
    <row r="244" s="125" customFormat="1" ht="12.75"/>
    <row r="245" s="125" customFormat="1" ht="12.75"/>
    <row r="246" s="125" customFormat="1" ht="12.75"/>
    <row r="247" s="125" customFormat="1" ht="12.75"/>
    <row r="248" s="125" customFormat="1" ht="12.75"/>
    <row r="249" s="125" customFormat="1" ht="12.75"/>
    <row r="250" s="125" customFormat="1" ht="12.75"/>
    <row r="251" s="125" customFormat="1" ht="12.75"/>
    <row r="252" s="125" customFormat="1" ht="12.75"/>
    <row r="253" s="125" customFormat="1" ht="12.75"/>
    <row r="254" s="125" customFormat="1" ht="12.75"/>
    <row r="255" s="125" customFormat="1" ht="12.75"/>
    <row r="256" s="125" customFormat="1" ht="12.75"/>
    <row r="257" s="125" customFormat="1" ht="12.75"/>
    <row r="258" s="125" customFormat="1" ht="12.75"/>
    <row r="259" s="125" customFormat="1" ht="12.75"/>
    <row r="260" s="125" customFormat="1" ht="12.75"/>
    <row r="261" s="125" customFormat="1" ht="12.75"/>
    <row r="262" s="125" customFormat="1" ht="12.75"/>
    <row r="263" s="125" customFormat="1" ht="12.75"/>
    <row r="264" s="125" customFormat="1" ht="12.75"/>
    <row r="265" s="125" customFormat="1" ht="12.75"/>
    <row r="266" s="125" customFormat="1" ht="12.75"/>
    <row r="267" s="125" customFormat="1" ht="12.75"/>
    <row r="268" s="125" customFormat="1" ht="12.75"/>
    <row r="269" s="125" customFormat="1" ht="12.75"/>
    <row r="270" s="125" customFormat="1" ht="12.75"/>
    <row r="271" s="125" customFormat="1" ht="12.75"/>
    <row r="272" s="125" customFormat="1" ht="12.75"/>
    <row r="273" s="125" customFormat="1" ht="12.75"/>
    <row r="274" s="125" customFormat="1" ht="12.75"/>
    <row r="275" s="125" customFormat="1" ht="12.75"/>
    <row r="276" s="125" customFormat="1" ht="12.75"/>
    <row r="277" s="125" customFormat="1" ht="12.75"/>
    <row r="278" s="125" customFormat="1" ht="12.75"/>
    <row r="279" s="125" customFormat="1" ht="12.75"/>
    <row r="280" s="125" customFormat="1" ht="12.75"/>
    <row r="281" s="125" customFormat="1" ht="12.75"/>
    <row r="282" s="125" customFormat="1" ht="12.75"/>
    <row r="283" s="125" customFormat="1" ht="12.75"/>
    <row r="284" s="125" customFormat="1" ht="12.75"/>
    <row r="285" s="125" customFormat="1" ht="12.75"/>
    <row r="286" s="125" customFormat="1" ht="12.75"/>
    <row r="287" s="125" customFormat="1" ht="12.75"/>
    <row r="288" s="125" customFormat="1" ht="12.75"/>
    <row r="289" s="125" customFormat="1" ht="12.75"/>
    <row r="290" s="125" customFormat="1" ht="12.75"/>
    <row r="291" s="125" customFormat="1" ht="12.75"/>
    <row r="292" s="125" customFormat="1" ht="12.75"/>
    <row r="293" s="125" customFormat="1" ht="12.75"/>
    <row r="294" s="125" customFormat="1" ht="12.75"/>
    <row r="295" s="125" customFormat="1" ht="12.75"/>
    <row r="296" s="125" customFormat="1" ht="12.75"/>
    <row r="297" s="125" customFormat="1" ht="12.75"/>
  </sheetData>
  <sheetProtection/>
  <mergeCells count="4">
    <mergeCell ref="A20:G20"/>
    <mergeCell ref="A1:G1"/>
    <mergeCell ref="A2:G2"/>
    <mergeCell ref="A3:G3"/>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96" r:id="rId2"/>
  <headerFooter>
    <oddHeader>&amp;LODEPA</oddHeader>
    <oddFooter>&amp;C6</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C20"/>
  <sheetViews>
    <sheetView view="pageBreakPreview" zoomScaleSheetLayoutView="100" zoomScalePageLayoutView="0" workbookViewId="0" topLeftCell="A7">
      <selection activeCell="H30" sqref="H30"/>
    </sheetView>
  </sheetViews>
  <sheetFormatPr defaultColWidth="11.421875" defaultRowHeight="12.75"/>
  <cols>
    <col min="1" max="2" width="11.421875" style="21" customWidth="1"/>
    <col min="3" max="3" width="12.7109375" style="21" customWidth="1"/>
    <col min="4" max="4" width="12.28125" style="21" customWidth="1"/>
    <col min="5" max="8" width="11.421875" style="21" customWidth="1"/>
    <col min="9" max="29" width="11.421875" style="7" customWidth="1"/>
    <col min="30" max="16384" width="11.421875" style="21" customWidth="1"/>
  </cols>
  <sheetData>
    <row r="1" spans="1:29" s="18" customFormat="1" ht="12.75">
      <c r="A1" s="238" t="s">
        <v>184</v>
      </c>
      <c r="B1" s="239"/>
      <c r="C1" s="239"/>
      <c r="D1" s="239"/>
      <c r="E1" s="239"/>
      <c r="F1" s="240"/>
      <c r="G1" s="35"/>
      <c r="H1" s="7"/>
      <c r="I1" s="7"/>
      <c r="J1" s="7"/>
      <c r="K1" s="7"/>
      <c r="L1" s="7"/>
      <c r="M1" s="7"/>
      <c r="N1" s="7"/>
      <c r="O1" s="7"/>
      <c r="P1" s="7"/>
      <c r="Q1" s="7"/>
      <c r="R1" s="7"/>
      <c r="S1" s="7"/>
      <c r="T1" s="7"/>
      <c r="U1" s="7"/>
      <c r="V1" s="7"/>
      <c r="W1" s="7"/>
      <c r="X1" s="7"/>
      <c r="Y1" s="7"/>
      <c r="Z1" s="7"/>
      <c r="AA1" s="7"/>
      <c r="AB1" s="7"/>
      <c r="AC1" s="7"/>
    </row>
    <row r="2" spans="1:29" s="18" customFormat="1" ht="17.25" customHeight="1">
      <c r="A2" s="241" t="s">
        <v>127</v>
      </c>
      <c r="B2" s="242"/>
      <c r="C2" s="242"/>
      <c r="D2" s="242"/>
      <c r="E2" s="242"/>
      <c r="F2" s="243"/>
      <c r="G2" s="36"/>
      <c r="H2" s="7"/>
      <c r="I2" s="7"/>
      <c r="J2" s="7"/>
      <c r="K2" s="7"/>
      <c r="L2" s="7"/>
      <c r="M2" s="7"/>
      <c r="N2" s="7"/>
      <c r="O2" s="7"/>
      <c r="P2" s="7"/>
      <c r="Q2" s="7"/>
      <c r="R2" s="7"/>
      <c r="S2" s="7"/>
      <c r="T2" s="7"/>
      <c r="U2" s="7"/>
      <c r="V2" s="7"/>
      <c r="W2" s="7"/>
      <c r="X2" s="7"/>
      <c r="Y2" s="7"/>
      <c r="Z2" s="7"/>
      <c r="AA2" s="7"/>
      <c r="AB2" s="7"/>
      <c r="AC2" s="7"/>
    </row>
    <row r="3" spans="1:29" s="18" customFormat="1" ht="12.75">
      <c r="A3" s="244" t="s">
        <v>404</v>
      </c>
      <c r="B3" s="235"/>
      <c r="C3" s="235"/>
      <c r="D3" s="235"/>
      <c r="E3" s="235"/>
      <c r="F3" s="245"/>
      <c r="G3" s="8"/>
      <c r="H3" s="7"/>
      <c r="I3" s="7"/>
      <c r="J3" s="7"/>
      <c r="K3" s="7"/>
      <c r="L3" s="7"/>
      <c r="M3" s="7"/>
      <c r="N3" s="7"/>
      <c r="O3" s="7"/>
      <c r="P3" s="7"/>
      <c r="Q3" s="7"/>
      <c r="R3" s="7"/>
      <c r="S3" s="7"/>
      <c r="T3" s="7"/>
      <c r="U3" s="7"/>
      <c r="V3" s="7"/>
      <c r="W3" s="7"/>
      <c r="X3" s="7"/>
      <c r="Y3" s="7"/>
      <c r="Z3" s="7"/>
      <c r="AA3" s="7"/>
      <c r="AB3" s="7"/>
      <c r="AC3" s="7"/>
    </row>
    <row r="4" spans="1:29" s="18" customFormat="1" ht="16.5" customHeight="1">
      <c r="A4" s="117"/>
      <c r="B4" s="19"/>
      <c r="C4" s="19"/>
      <c r="D4" s="19"/>
      <c r="E4" s="19"/>
      <c r="F4" s="118"/>
      <c r="G4" s="7"/>
      <c r="H4" s="7"/>
      <c r="I4" s="7"/>
      <c r="J4" s="7"/>
      <c r="K4" s="7"/>
      <c r="L4" s="7"/>
      <c r="M4" s="7"/>
      <c r="N4" s="7"/>
      <c r="O4" s="7"/>
      <c r="P4" s="7"/>
      <c r="Q4" s="7"/>
      <c r="R4" s="7"/>
      <c r="S4" s="7"/>
      <c r="T4" s="7"/>
      <c r="U4" s="7"/>
      <c r="V4" s="7"/>
      <c r="W4" s="7"/>
      <c r="X4" s="7"/>
      <c r="Y4" s="7"/>
      <c r="Z4" s="7"/>
      <c r="AA4" s="7"/>
      <c r="AB4" s="7"/>
      <c r="AC4" s="7"/>
    </row>
    <row r="5" spans="1:29" s="18" customFormat="1" ht="63.75">
      <c r="A5" s="214" t="s">
        <v>41</v>
      </c>
      <c r="B5" s="214" t="s">
        <v>128</v>
      </c>
      <c r="C5" s="214" t="s">
        <v>112</v>
      </c>
      <c r="D5" s="214" t="s">
        <v>111</v>
      </c>
      <c r="E5" s="214" t="s">
        <v>113</v>
      </c>
      <c r="F5" s="214" t="s">
        <v>114</v>
      </c>
      <c r="G5" s="7"/>
      <c r="H5" s="7"/>
      <c r="I5" s="7"/>
      <c r="J5" s="7"/>
      <c r="K5" s="7"/>
      <c r="L5" s="7"/>
      <c r="M5" s="7"/>
      <c r="N5" s="7"/>
      <c r="O5" s="7"/>
      <c r="P5" s="7"/>
      <c r="Q5" s="7"/>
      <c r="R5" s="7"/>
      <c r="S5" s="7"/>
      <c r="T5" s="7"/>
      <c r="U5" s="7"/>
      <c r="V5" s="7"/>
      <c r="W5" s="7"/>
      <c r="X5" s="7"/>
      <c r="Y5" s="7"/>
      <c r="Z5" s="7"/>
      <c r="AA5" s="7"/>
      <c r="AB5" s="7"/>
      <c r="AC5" s="7"/>
    </row>
    <row r="6" spans="1:29" s="18" customFormat="1" ht="12.75">
      <c r="A6" s="204" t="s">
        <v>286</v>
      </c>
      <c r="B6" s="213">
        <v>503.7</v>
      </c>
      <c r="C6" s="213">
        <v>510</v>
      </c>
      <c r="D6" s="213">
        <v>495</v>
      </c>
      <c r="E6" s="213">
        <v>185</v>
      </c>
      <c r="F6" s="213">
        <v>535.38</v>
      </c>
      <c r="G6" s="7"/>
      <c r="H6" s="7"/>
      <c r="I6" s="7"/>
      <c r="J6" s="7"/>
      <c r="K6" s="7"/>
      <c r="L6" s="7"/>
      <c r="M6" s="7"/>
      <c r="N6" s="7"/>
      <c r="O6" s="7"/>
      <c r="P6" s="7"/>
      <c r="Q6" s="7"/>
      <c r="R6" s="7"/>
      <c r="S6" s="7"/>
      <c r="T6" s="7"/>
      <c r="U6" s="7"/>
      <c r="V6" s="7"/>
      <c r="W6" s="7"/>
      <c r="X6" s="7"/>
      <c r="Y6" s="7"/>
      <c r="Z6" s="7"/>
      <c r="AA6" s="7"/>
      <c r="AB6" s="7"/>
      <c r="AC6" s="7"/>
    </row>
    <row r="7" spans="1:29" s="18" customFormat="1" ht="12.75">
      <c r="A7" s="132" t="s">
        <v>287</v>
      </c>
      <c r="B7" s="185">
        <v>525.6</v>
      </c>
      <c r="C7" s="185">
        <v>492.5</v>
      </c>
      <c r="D7" s="185">
        <v>477.5</v>
      </c>
      <c r="E7" s="185">
        <v>185</v>
      </c>
      <c r="F7" s="185">
        <v>660</v>
      </c>
      <c r="G7" s="7"/>
      <c r="H7" s="7"/>
      <c r="I7" s="7"/>
      <c r="J7" s="7"/>
      <c r="K7" s="7"/>
      <c r="L7" s="7"/>
      <c r="M7" s="7"/>
      <c r="N7" s="7"/>
      <c r="O7" s="7"/>
      <c r="P7" s="7"/>
      <c r="Q7" s="7"/>
      <c r="R7" s="7"/>
      <c r="S7" s="7"/>
      <c r="T7" s="7"/>
      <c r="U7" s="7"/>
      <c r="V7" s="7"/>
      <c r="W7" s="7"/>
      <c r="X7" s="7"/>
      <c r="Y7" s="7"/>
      <c r="Z7" s="7"/>
      <c r="AA7" s="7"/>
      <c r="AB7" s="7"/>
      <c r="AC7" s="7"/>
    </row>
    <row r="8" spans="1:29" s="18" customFormat="1" ht="12.75">
      <c r="A8" s="132" t="s">
        <v>288</v>
      </c>
      <c r="B8" s="185">
        <v>557.2</v>
      </c>
      <c r="C8" s="185">
        <v>492.5</v>
      </c>
      <c r="D8" s="185">
        <v>477.5</v>
      </c>
      <c r="E8" s="185">
        <v>195</v>
      </c>
      <c r="F8" s="185">
        <v>666.3</v>
      </c>
      <c r="G8" s="7"/>
      <c r="H8" s="7"/>
      <c r="I8" s="7"/>
      <c r="J8" s="7"/>
      <c r="K8" s="7"/>
      <c r="L8" s="7"/>
      <c r="M8" s="7"/>
      <c r="N8" s="7"/>
      <c r="O8" s="7"/>
      <c r="P8" s="7"/>
      <c r="Q8" s="7"/>
      <c r="R8" s="7"/>
      <c r="S8" s="7"/>
      <c r="T8" s="7"/>
      <c r="U8" s="7"/>
      <c r="V8" s="7"/>
      <c r="W8" s="7"/>
      <c r="X8" s="7"/>
      <c r="Y8" s="7"/>
      <c r="Z8" s="7"/>
      <c r="AA8" s="7"/>
      <c r="AB8" s="7"/>
      <c r="AC8" s="7"/>
    </row>
    <row r="9" spans="1:29" s="18" customFormat="1" ht="12.75">
      <c r="A9" s="132" t="s">
        <v>289</v>
      </c>
      <c r="B9" s="185">
        <v>559.1</v>
      </c>
      <c r="C9" s="185">
        <v>492.5</v>
      </c>
      <c r="D9" s="185">
        <v>477.5</v>
      </c>
      <c r="E9" s="185">
        <v>193.1</v>
      </c>
      <c r="F9" s="185">
        <v>491.1</v>
      </c>
      <c r="G9" s="7"/>
      <c r="H9" s="7"/>
      <c r="I9" s="7"/>
      <c r="J9" s="7"/>
      <c r="K9" s="7"/>
      <c r="L9" s="7"/>
      <c r="M9" s="7"/>
      <c r="N9" s="7"/>
      <c r="O9" s="7"/>
      <c r="P9" s="7"/>
      <c r="Q9" s="7"/>
      <c r="R9" s="7"/>
      <c r="S9" s="7"/>
      <c r="T9" s="7"/>
      <c r="U9" s="7"/>
      <c r="V9" s="7"/>
      <c r="W9" s="7"/>
      <c r="X9" s="7"/>
      <c r="Y9" s="7"/>
      <c r="Z9" s="7"/>
      <c r="AA9" s="7"/>
      <c r="AB9" s="7"/>
      <c r="AC9" s="7"/>
    </row>
    <row r="10" spans="1:29" s="18" customFormat="1" ht="12.75">
      <c r="A10" s="132" t="s">
        <v>290</v>
      </c>
      <c r="B10" s="185">
        <v>553.4</v>
      </c>
      <c r="C10" s="185">
        <v>492.5</v>
      </c>
      <c r="D10" s="185">
        <v>477.5</v>
      </c>
      <c r="E10" s="185">
        <v>188.5</v>
      </c>
      <c r="F10" s="185">
        <v>443.8</v>
      </c>
      <c r="G10" s="7"/>
      <c r="H10" s="7"/>
      <c r="I10" s="7"/>
      <c r="J10" s="7"/>
      <c r="K10" s="7"/>
      <c r="L10" s="7"/>
      <c r="M10" s="7"/>
      <c r="N10" s="7"/>
      <c r="O10" s="7"/>
      <c r="P10" s="7"/>
      <c r="Q10" s="7"/>
      <c r="R10" s="7"/>
      <c r="S10" s="7"/>
      <c r="T10" s="7"/>
      <c r="U10" s="7"/>
      <c r="V10" s="7"/>
      <c r="W10" s="7"/>
      <c r="X10" s="7"/>
      <c r="Y10" s="7"/>
      <c r="Z10" s="7"/>
      <c r="AA10" s="7"/>
      <c r="AB10" s="7"/>
      <c r="AC10" s="7"/>
    </row>
    <row r="11" spans="1:29" s="18" customFormat="1" ht="12.75">
      <c r="A11" s="132" t="s">
        <v>291</v>
      </c>
      <c r="B11" s="185">
        <v>555.2</v>
      </c>
      <c r="C11" s="185">
        <v>492.5</v>
      </c>
      <c r="D11" s="185">
        <v>477.5</v>
      </c>
      <c r="E11" s="185">
        <v>182.5</v>
      </c>
      <c r="F11" s="185">
        <v>436.3</v>
      </c>
      <c r="G11" s="7"/>
      <c r="H11" s="7"/>
      <c r="I11" s="7"/>
      <c r="J11" s="7"/>
      <c r="K11" s="7"/>
      <c r="L11" s="7"/>
      <c r="M11" s="7"/>
      <c r="N11" s="7"/>
      <c r="O11" s="7"/>
      <c r="P11" s="7"/>
      <c r="Q11" s="7"/>
      <c r="R11" s="7"/>
      <c r="S11" s="7"/>
      <c r="T11" s="7"/>
      <c r="U11" s="7"/>
      <c r="V11" s="7"/>
      <c r="W11" s="7"/>
      <c r="X11" s="7"/>
      <c r="Y11" s="7"/>
      <c r="Z11" s="7"/>
      <c r="AA11" s="7"/>
      <c r="AB11" s="7"/>
      <c r="AC11" s="7"/>
    </row>
    <row r="12" spans="1:29" s="18" customFormat="1" ht="12.75">
      <c r="A12" s="132" t="s">
        <v>292</v>
      </c>
      <c r="B12" s="185">
        <v>551</v>
      </c>
      <c r="C12" s="185">
        <v>492.5</v>
      </c>
      <c r="D12" s="185">
        <v>477.5</v>
      </c>
      <c r="E12" s="185">
        <v>182.5</v>
      </c>
      <c r="F12" s="185">
        <v>429.1</v>
      </c>
      <c r="G12" s="7"/>
      <c r="H12" s="7"/>
      <c r="I12" s="7"/>
      <c r="J12" s="7"/>
      <c r="K12" s="7"/>
      <c r="L12" s="7"/>
      <c r="M12" s="7"/>
      <c r="N12" s="7"/>
      <c r="O12" s="7"/>
      <c r="P12" s="7"/>
      <c r="Q12" s="7"/>
      <c r="R12" s="7"/>
      <c r="S12" s="7"/>
      <c r="T12" s="7"/>
      <c r="U12" s="7"/>
      <c r="V12" s="7"/>
      <c r="W12" s="7"/>
      <c r="X12" s="7"/>
      <c r="Y12" s="7"/>
      <c r="Z12" s="7"/>
      <c r="AA12" s="7"/>
      <c r="AB12" s="7"/>
      <c r="AC12" s="7"/>
    </row>
    <row r="13" spans="1:29" s="18" customFormat="1" ht="12.75">
      <c r="A13" s="132" t="s">
        <v>293</v>
      </c>
      <c r="B13" s="185">
        <v>550</v>
      </c>
      <c r="C13" s="185">
        <v>492.5</v>
      </c>
      <c r="D13" s="185">
        <v>477.5</v>
      </c>
      <c r="E13" s="185">
        <v>182.5</v>
      </c>
      <c r="F13" s="185">
        <v>428.7</v>
      </c>
      <c r="G13" s="7"/>
      <c r="H13" s="7"/>
      <c r="I13" s="7"/>
      <c r="J13" s="7"/>
      <c r="K13" s="7"/>
      <c r="L13" s="7"/>
      <c r="M13" s="7"/>
      <c r="N13" s="7"/>
      <c r="O13" s="7"/>
      <c r="P13" s="7"/>
      <c r="Q13" s="7"/>
      <c r="R13" s="7"/>
      <c r="S13" s="7"/>
      <c r="T13" s="7"/>
      <c r="U13" s="7"/>
      <c r="V13" s="7"/>
      <c r="W13" s="7"/>
      <c r="X13" s="7"/>
      <c r="Y13" s="7"/>
      <c r="Z13" s="7"/>
      <c r="AA13" s="7"/>
      <c r="AB13" s="7"/>
      <c r="AC13" s="7"/>
    </row>
    <row r="14" spans="1:29" s="18" customFormat="1" ht="12.75">
      <c r="A14" s="132" t="s">
        <v>294</v>
      </c>
      <c r="B14" s="185">
        <v>515</v>
      </c>
      <c r="C14" s="185">
        <v>429.5</v>
      </c>
      <c r="D14" s="185">
        <v>477.5</v>
      </c>
      <c r="E14" s="185">
        <v>182.5</v>
      </c>
      <c r="F14" s="185">
        <v>396.1</v>
      </c>
      <c r="G14" s="7"/>
      <c r="H14" s="7"/>
      <c r="I14" s="7"/>
      <c r="J14" s="7"/>
      <c r="K14" s="7"/>
      <c r="L14" s="7"/>
      <c r="M14" s="7"/>
      <c r="N14" s="7"/>
      <c r="O14" s="7"/>
      <c r="P14" s="7"/>
      <c r="Q14" s="7"/>
      <c r="R14" s="7"/>
      <c r="S14" s="7"/>
      <c r="T14" s="7"/>
      <c r="U14" s="7"/>
      <c r="V14" s="7"/>
      <c r="W14" s="7"/>
      <c r="X14" s="7"/>
      <c r="Y14" s="7"/>
      <c r="Z14" s="7"/>
      <c r="AA14" s="7"/>
      <c r="AB14" s="7"/>
      <c r="AC14" s="7"/>
    </row>
    <row r="15" spans="1:29" s="18" customFormat="1" ht="12.75">
      <c r="A15" s="132" t="s">
        <v>295</v>
      </c>
      <c r="B15" s="185">
        <v>495.83</v>
      </c>
      <c r="C15" s="185">
        <v>492.5</v>
      </c>
      <c r="D15" s="185">
        <v>477.5</v>
      </c>
      <c r="E15" s="185">
        <v>182.5</v>
      </c>
      <c r="F15" s="185">
        <v>402</v>
      </c>
      <c r="G15" s="7"/>
      <c r="H15" s="7"/>
      <c r="I15" s="7"/>
      <c r="J15" s="7"/>
      <c r="K15" s="7"/>
      <c r="L15" s="7"/>
      <c r="M15" s="7"/>
      <c r="N15" s="7"/>
      <c r="O15" s="7"/>
      <c r="P15" s="7"/>
      <c r="Q15" s="7"/>
      <c r="R15" s="7"/>
      <c r="S15" s="7"/>
      <c r="T15" s="7"/>
      <c r="U15" s="7"/>
      <c r="V15" s="7"/>
      <c r="W15" s="7"/>
      <c r="X15" s="7"/>
      <c r="Y15" s="7"/>
      <c r="Z15" s="7"/>
      <c r="AA15" s="7"/>
      <c r="AB15" s="7"/>
      <c r="AC15" s="7"/>
    </row>
    <row r="16" spans="1:29" s="18" customFormat="1" ht="12.75">
      <c r="A16" s="212" t="s">
        <v>326</v>
      </c>
      <c r="B16" s="185">
        <v>477.5</v>
      </c>
      <c r="C16" s="185">
        <v>410</v>
      </c>
      <c r="D16" s="185">
        <v>395</v>
      </c>
      <c r="E16" s="185">
        <v>182.5</v>
      </c>
      <c r="F16" s="185">
        <v>409.1</v>
      </c>
      <c r="G16" s="7"/>
      <c r="H16" s="7"/>
      <c r="I16" s="7"/>
      <c r="J16" s="7"/>
      <c r="K16" s="7"/>
      <c r="L16" s="7"/>
      <c r="M16" s="7"/>
      <c r="N16" s="7"/>
      <c r="O16" s="7"/>
      <c r="P16" s="7"/>
      <c r="Q16" s="7"/>
      <c r="R16" s="7"/>
      <c r="S16" s="7"/>
      <c r="T16" s="7"/>
      <c r="U16" s="7"/>
      <c r="V16" s="7"/>
      <c r="W16" s="7"/>
      <c r="X16" s="7"/>
      <c r="Y16" s="7"/>
      <c r="Z16" s="7"/>
      <c r="AA16" s="7"/>
      <c r="AB16" s="7"/>
      <c r="AC16" s="7"/>
    </row>
    <row r="17" spans="1:29" s="18" customFormat="1" ht="12.75">
      <c r="A17" s="212" t="s">
        <v>364</v>
      </c>
      <c r="B17" s="185">
        <v>590.83</v>
      </c>
      <c r="C17" s="185">
        <v>450</v>
      </c>
      <c r="D17" s="185">
        <v>435</v>
      </c>
      <c r="E17" s="185">
        <v>195</v>
      </c>
      <c r="F17" s="185">
        <v>397.5</v>
      </c>
      <c r="G17" s="7"/>
      <c r="H17" s="7"/>
      <c r="I17" s="7"/>
      <c r="J17" s="7"/>
      <c r="K17" s="7"/>
      <c r="L17" s="7"/>
      <c r="M17" s="7"/>
      <c r="N17" s="7"/>
      <c r="O17" s="7"/>
      <c r="P17" s="7"/>
      <c r="Q17" s="7"/>
      <c r="R17" s="7"/>
      <c r="S17" s="7"/>
      <c r="T17" s="7"/>
      <c r="U17" s="7"/>
      <c r="V17" s="7"/>
      <c r="W17" s="7"/>
      <c r="X17" s="7"/>
      <c r="Y17" s="7"/>
      <c r="Z17" s="7"/>
      <c r="AA17" s="7"/>
      <c r="AB17" s="7"/>
      <c r="AC17" s="7"/>
    </row>
    <row r="18" spans="1:29" s="18" customFormat="1" ht="12.75">
      <c r="A18" s="193" t="s">
        <v>365</v>
      </c>
      <c r="B18" s="191">
        <v>504.88</v>
      </c>
      <c r="C18" s="191">
        <v>410</v>
      </c>
      <c r="D18" s="191">
        <v>395</v>
      </c>
      <c r="E18" s="191">
        <v>160</v>
      </c>
      <c r="F18" s="191">
        <v>401.9</v>
      </c>
      <c r="G18" s="7"/>
      <c r="H18" s="7"/>
      <c r="I18" s="7"/>
      <c r="J18" s="7"/>
      <c r="K18" s="7"/>
      <c r="L18" s="7"/>
      <c r="M18" s="7"/>
      <c r="N18" s="7"/>
      <c r="O18" s="7"/>
      <c r="P18" s="7"/>
      <c r="Q18" s="7"/>
      <c r="R18" s="7"/>
      <c r="S18" s="7"/>
      <c r="T18" s="7"/>
      <c r="U18" s="7"/>
      <c r="V18" s="7"/>
      <c r="W18" s="7"/>
      <c r="X18" s="7"/>
      <c r="Y18" s="7"/>
      <c r="Z18" s="7"/>
      <c r="AA18" s="7"/>
      <c r="AB18" s="7"/>
      <c r="AC18" s="7"/>
    </row>
    <row r="19" spans="1:29" s="18" customFormat="1" ht="25.5">
      <c r="A19" s="190" t="s">
        <v>367</v>
      </c>
      <c r="B19" s="191">
        <f>((B18/B6)-1)*100</f>
        <v>0.2342664284296303</v>
      </c>
      <c r="C19" s="191">
        <f>((C18/C6)-1)*100</f>
        <v>-19.6078431372549</v>
      </c>
      <c r="D19" s="191">
        <f>((D18/D6)-1)*100</f>
        <v>-20.2020202020202</v>
      </c>
      <c r="E19" s="191">
        <f>((E18/E6)-1)*100</f>
        <v>-13.513513513513509</v>
      </c>
      <c r="F19" s="191">
        <f>((F18/F6)-1)*100</f>
        <v>-24.93182412492062</v>
      </c>
      <c r="G19" s="7"/>
      <c r="H19" s="7"/>
      <c r="I19" s="7"/>
      <c r="J19" s="7"/>
      <c r="K19" s="7"/>
      <c r="L19" s="7"/>
      <c r="M19" s="7"/>
      <c r="N19" s="7"/>
      <c r="O19" s="7"/>
      <c r="P19" s="7"/>
      <c r="Q19" s="7"/>
      <c r="R19" s="7"/>
      <c r="S19" s="7"/>
      <c r="T19" s="7"/>
      <c r="U19" s="7"/>
      <c r="V19" s="7"/>
      <c r="W19" s="7"/>
      <c r="X19" s="7"/>
      <c r="Y19" s="7"/>
      <c r="Z19" s="7"/>
      <c r="AA19" s="7"/>
      <c r="AB19" s="7"/>
      <c r="AC19" s="7"/>
    </row>
    <row r="20" spans="1:29" s="18" customFormat="1" ht="42.75" customHeight="1">
      <c r="A20" s="246" t="s">
        <v>405</v>
      </c>
      <c r="B20" s="246"/>
      <c r="C20" s="246"/>
      <c r="D20" s="246"/>
      <c r="E20" s="246"/>
      <c r="F20" s="246"/>
      <c r="G20" s="19"/>
      <c r="H20" s="7"/>
      <c r="I20" s="7"/>
      <c r="J20" s="7"/>
      <c r="K20" s="7"/>
      <c r="L20" s="7"/>
      <c r="M20" s="7"/>
      <c r="N20" s="7"/>
      <c r="O20" s="7"/>
      <c r="P20" s="7"/>
      <c r="Q20" s="7"/>
      <c r="R20" s="7"/>
      <c r="S20" s="7"/>
      <c r="T20" s="7"/>
      <c r="U20" s="7"/>
      <c r="V20" s="7"/>
      <c r="W20" s="7"/>
      <c r="X20" s="7"/>
      <c r="Y20" s="7"/>
      <c r="Z20" s="7"/>
      <c r="AA20" s="7"/>
      <c r="AB20" s="7"/>
      <c r="AC20" s="7"/>
    </row>
  </sheetData>
  <sheetProtection/>
  <mergeCells count="4">
    <mergeCell ref="A1:F1"/>
    <mergeCell ref="A2:F2"/>
    <mergeCell ref="A3:F3"/>
    <mergeCell ref="A20:F20"/>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r:id="rId2"/>
  <headerFooter>
    <oddHeader>&amp;LODEPA</oddHeader>
    <oddFooter>&amp;C7</oddFooter>
  </headerFooter>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L9" sqref="L9"/>
    </sheetView>
  </sheetViews>
  <sheetFormatPr defaultColWidth="11.421875" defaultRowHeight="12.75" customHeight="1"/>
  <cols>
    <col min="1" max="13" width="11.421875" style="12" customWidth="1"/>
    <col min="14" max="16384" width="11.421875" style="1" customWidth="1"/>
  </cols>
  <sheetData>
    <row r="30" ht="11.25"/>
  </sheetData>
  <sheetProtection/>
  <printOptions horizontalCentered="1"/>
  <pageMargins left="0.7480314960629921" right="0.7480314960629921" top="0.984251968503937" bottom="0.984251968503937" header="0.31496062992125984" footer="0.31496062992125984"/>
  <pageSetup fitToHeight="1" fitToWidth="1" horizontalDpi="600" verticalDpi="600" orientation="portrait" scale="78" r:id="rId2"/>
  <headerFooter>
    <oddHeader>&amp;LODEPA</oddHeader>
    <oddFooter>&amp;C8</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39:J40"/>
  <sheetViews>
    <sheetView view="pageBreakPreview" zoomScaleSheetLayoutView="100" workbookViewId="0" topLeftCell="A1">
      <selection activeCell="K37" sqref="K37"/>
    </sheetView>
  </sheetViews>
  <sheetFormatPr defaultColWidth="11.421875" defaultRowHeight="12.75"/>
  <sheetData>
    <row r="39" spans="1:10" ht="12.75">
      <c r="A39" s="247"/>
      <c r="B39" s="247"/>
      <c r="C39" s="247"/>
      <c r="D39" s="247"/>
      <c r="E39" s="247"/>
      <c r="F39" s="247"/>
      <c r="G39" s="247"/>
      <c r="H39" s="247"/>
      <c r="I39" s="247"/>
      <c r="J39" s="247"/>
    </row>
    <row r="40" spans="1:10" ht="12.75">
      <c r="A40" s="247"/>
      <c r="B40" s="247"/>
      <c r="C40" s="247"/>
      <c r="D40" s="247"/>
      <c r="E40" s="247"/>
      <c r="F40" s="247"/>
      <c r="G40" s="247"/>
      <c r="H40" s="247"/>
      <c r="I40" s="247"/>
      <c r="J40" s="247"/>
    </row>
  </sheetData>
  <sheetProtection/>
  <mergeCells count="1">
    <mergeCell ref="A39:J40"/>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78" r:id="rId2"/>
  <headerFooter>
    <oddHeader>&amp;LODEPA</oddHeader>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 de Agricultura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Odepa</dc:creator>
  <cp:keywords/>
  <dc:description/>
  <cp:lastModifiedBy>Guillermo Pino González</cp:lastModifiedBy>
  <cp:lastPrinted>2013-03-25T20:39:19Z</cp:lastPrinted>
  <dcterms:created xsi:type="dcterms:W3CDTF">1999-11-18T22:07:59Z</dcterms:created>
  <dcterms:modified xsi:type="dcterms:W3CDTF">2018-07-23T20:31:37Z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