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0755" windowHeight="11985" activeTab="2"/>
  </bookViews>
  <sheets>
    <sheet name="portada" sheetId="1" r:id="rId1"/>
    <sheet name="indice" sheetId="2" r:id="rId2"/>
    <sheet name="Exportacion_regional " sheetId="3" r:id="rId3"/>
    <sheet name="Exportacion_region_sector" sheetId="4" r:id="rId4"/>
    <sheet name="Principales_destinos" sheetId="5" r:id="rId5"/>
    <sheet name="Principales_productos" sheetId="6" r:id="rId6"/>
  </sheets>
  <definedNames>
    <definedName name="_xlnm.Print_Area" localSheetId="3">'Exportacion_region_sector'!$A$1:$G$69</definedName>
    <definedName name="_xlnm.Print_Area" localSheetId="2">'Exportacion_regional '!$A$1:$F$63</definedName>
    <definedName name="_xlnm.Print_Area" localSheetId="4">'Principales_destinos'!$A$1:$D$120</definedName>
    <definedName name="_xlnm.Print_Area" localSheetId="5">'Principales_productos'!$A$1:$J$415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<sst xmlns="http://schemas.openxmlformats.org/spreadsheetml/2006/main" count="1066" uniqueCount="333">
  <si>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</si>
  <si>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</si>
  <si>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</si>
  <si>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</si>
  <si>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</si>
  <si>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</si>
  <si>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</si>
  <si>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</si>
  <si>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</si>
  <si>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</si>
  <si>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</si>
  <si>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</si>
  <si>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</si>
  <si>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</si>
  <si>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</si>
  <si>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</si>
  <si>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VALOR DE LAS EXPORTACIONES A NIVEL REGIONAL</t>
  </si>
  <si>
    <t xml:space="preserve">  Nº 2</t>
  </si>
  <si>
    <t>VALOR DE LAS EXPORTACIONES POR SECTOR A NIVEL REGIONAL</t>
  </si>
  <si>
    <t xml:space="preserve">  Nº 3</t>
  </si>
  <si>
    <t>PRINCIPALES DESTINOS DE LAS EXPORTACIONES A NIVEL REGIONAL</t>
  </si>
  <si>
    <t xml:space="preserve">  Nº 4</t>
  </si>
  <si>
    <t>PRINCIPALES PRODUCTOS  EXPORTADOS REGION DE TARAPACA</t>
  </si>
  <si>
    <t xml:space="preserve">  Nº 5</t>
  </si>
  <si>
    <t>PRINCIPALES PRODUCTOS  EXPORTADOS REGION DE ANTOFAGASTA</t>
  </si>
  <si>
    <t xml:space="preserve">  Nº 6</t>
  </si>
  <si>
    <t>PRINCIPALES PRODUCTOS  EXPORTADOS REGION DE ATACAMA</t>
  </si>
  <si>
    <t xml:space="preserve">  Nº 7</t>
  </si>
  <si>
    <t>PRINCIPALES PRODUCTOS  EXPORTADOS REGION DE COQUIMBO</t>
  </si>
  <si>
    <t xml:space="preserve">  Nº 8</t>
  </si>
  <si>
    <t>PRINCIPALES PRODUCTOS  EXPORTADOS REGION DE VALAPARAISO</t>
  </si>
  <si>
    <t xml:space="preserve">  Nº 9</t>
  </si>
  <si>
    <t>PRINCIPALES PRODUCTOS  EXPORTADOS REGION METROPOLITANA</t>
  </si>
  <si>
    <t xml:space="preserve">  Nº 10</t>
  </si>
  <si>
    <t>PRINCIPALES PRODUCTOS  EXPORTADOS REGION DE O'HIGGINS</t>
  </si>
  <si>
    <t xml:space="preserve">  Nº 11</t>
  </si>
  <si>
    <t>PRINCIPALES PRODUCTOS  EXPORTADOS REGION DEL MAULE</t>
  </si>
  <si>
    <t xml:space="preserve">  Nº 12</t>
  </si>
  <si>
    <t>PRINCIPALES PRODUCTOS  EXPORTADOS REGION DE BIO BIO</t>
  </si>
  <si>
    <t xml:space="preserve">  Nº 13</t>
  </si>
  <si>
    <t>PRINCIPALES PRODUCTOS  EXPORTADOS REGION DE LA ARAUCANIA</t>
  </si>
  <si>
    <t xml:space="preserve">  Nº 14</t>
  </si>
  <si>
    <t>PRINCIPALES PRODUCTOS  EXPORTADOS REGION DE LOS LAGOS</t>
  </si>
  <si>
    <t xml:space="preserve">  Nº 15</t>
  </si>
  <si>
    <t>PRINCIPALES PRODUCTOS  EXPORTADOS REGION DE AYSEN</t>
  </si>
  <si>
    <t xml:space="preserve">  Nº 16</t>
  </si>
  <si>
    <t>PRINCIPALES PRODUCTOS  EXPORTADOS REGION DE MAGALLANES</t>
  </si>
  <si>
    <t>Gráfico</t>
  </si>
  <si>
    <t>EXPORTACIONES SILVOAGROPECUARIAS POR REGION</t>
  </si>
  <si>
    <t>Cuadro N°  1</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</si>
  <si>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</si>
  <si>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</si>
  <si>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</si>
  <si>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</si>
  <si>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</si>
  <si>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</si>
  <si>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</si>
  <si>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</si>
  <si>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</si>
  <si>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</si>
  <si>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</si>
  <si>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</si>
  <si>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</si>
  <si>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</si>
  <si>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</si>
  <si>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</si>
  <si>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</si>
  <si>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</si>
  <si>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</si>
  <si>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</si>
  <si>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</si>
  <si>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</si>
  <si>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</si>
  <si>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</si>
  <si>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</si>
  <si>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</si>
  <si>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Cuadro N°  3 continuación</t>
  </si>
  <si>
    <t>Cuadro N° 4</t>
  </si>
  <si>
    <t xml:space="preserve">Principales productos silvoagropecuarios exportados </t>
  </si>
  <si>
    <t>Cuadro N° 5</t>
  </si>
  <si>
    <t>Cuadro N° 6</t>
  </si>
  <si>
    <t>Cuadro N° 8</t>
  </si>
  <si>
    <t xml:space="preserve"> Región de Valparaíso</t>
  </si>
  <si>
    <t>Región del Libertador Bernardo O'higgins</t>
  </si>
  <si>
    <t>Cuadro N° 16</t>
  </si>
  <si>
    <t>Unidad</t>
  </si>
  <si>
    <t>Importancia</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</si>
  <si>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</si>
  <si>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</si>
  <si>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</si>
  <si>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</si>
  <si>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</si>
  <si>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</si>
  <si>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</si>
  <si>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</si>
  <si>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</si>
  <si>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</si>
  <si>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</si>
  <si>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</si>
  <si>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</si>
  <si>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</si>
  <si>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</si>
  <si>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</si>
  <si>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</si>
  <si>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</si>
  <si>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</si>
  <si>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</si>
  <si>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</si>
  <si>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</si>
  <si>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Cajas, cajita, jaulas, tambores, y envases similares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</si>
  <si>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</si>
  <si>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</si>
  <si>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</si>
  <si>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</si>
  <si>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</si>
  <si>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</si>
  <si>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</si>
  <si>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</si>
  <si>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</si>
  <si>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</si>
  <si>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</si>
  <si>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</si>
  <si>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</si>
  <si>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</si>
  <si>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</si>
  <si>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</si>
  <si>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</si>
  <si>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</si>
  <si>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</si>
  <si>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</si>
  <si>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</si>
  <si>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</si>
  <si>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</si>
  <si>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</si>
  <si>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</si>
  <si>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Albaricoques (damascos, chabacanos), frescos</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</si>
  <si>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</si>
  <si>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</si>
  <si>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</si>
  <si>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</si>
  <si>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</si>
  <si>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</si>
  <si>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</si>
  <si>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</si>
  <si>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</si>
  <si>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</si>
  <si>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</si>
  <si>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</si>
  <si>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</si>
  <si>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</si>
  <si>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</si>
  <si>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</si>
  <si>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</si>
  <si>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</si>
  <si>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</si>
  <si>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</si>
  <si>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</si>
  <si>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</si>
  <si>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</si>
  <si>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</si>
  <si>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</si>
  <si>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</si>
  <si>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</si>
  <si>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</si>
  <si>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</si>
  <si>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</si>
  <si>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</si>
  <si>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</si>
  <si>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</si>
  <si>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</si>
  <si>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</si>
  <si>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</si>
  <si>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</si>
  <si>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</si>
  <si>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</si>
  <si>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</si>
  <si>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</si>
  <si>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</si>
  <si>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</si>
  <si>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</si>
  <si>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</si>
  <si>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</si>
  <si>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</si>
  <si>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</si>
  <si>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</si>
  <si>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</si>
  <si>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</si>
  <si>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</si>
  <si>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</si>
  <si>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</si>
  <si>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</si>
  <si>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</si>
  <si>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</si>
  <si>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</si>
  <si>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</si>
  <si>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</si>
  <si>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</si>
  <si>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</si>
  <si>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</si>
  <si>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</si>
  <si>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</si>
  <si>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</si>
  <si>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</si>
  <si>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</si>
  <si>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</si>
  <si>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</si>
  <si>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</si>
  <si>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</si>
  <si>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</si>
  <si>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</si>
  <si>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</si>
  <si>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</si>
  <si>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</si>
  <si>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</si>
  <si>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</si>
  <si>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</si>
  <si>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</si>
  <si>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</si>
  <si>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</si>
  <si>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</si>
  <si>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</si>
  <si>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</si>
  <si>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</si>
  <si>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</si>
  <si>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</si>
  <si>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</si>
  <si>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Productos que representan el 93,3 % de las exportaciones regionales</t>
  </si>
  <si>
    <t>% Participación</t>
  </si>
  <si>
    <t>Volumen</t>
  </si>
  <si>
    <t>Variación</t>
  </si>
  <si>
    <t>08/07</t>
  </si>
  <si>
    <t>Total participación regional</t>
  </si>
  <si>
    <t>Productos que representan el 95,6% de las exportaciones regionales</t>
  </si>
  <si>
    <t>Productos que representan el 99,9% de las exportaciones regionales</t>
  </si>
  <si>
    <t>Productos que representan el 98,2% de las exportaciones regionales</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</si>
  <si>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</si>
  <si>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</si>
  <si>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</si>
  <si>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</si>
  <si>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</si>
  <si>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</si>
  <si>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</si>
  <si>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</si>
  <si>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</si>
  <si>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</si>
  <si>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</si>
  <si>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</si>
  <si>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</si>
  <si>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</si>
  <si>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</si>
  <si>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</si>
  <si>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</si>
  <si>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</si>
  <si>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</si>
  <si>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</si>
  <si>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</si>
  <si>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</si>
  <si>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</si>
  <si>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</si>
  <si>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</si>
  <si>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</si>
  <si>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</si>
  <si>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</si>
  <si>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</si>
  <si>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</si>
  <si>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</si>
  <si>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</si>
  <si>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</si>
  <si>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</si>
  <si>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</si>
  <si>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 xml:space="preserve">Principales destinos de las exportaciones silvoagropecuarias regionales </t>
  </si>
  <si>
    <t>País</t>
  </si>
  <si>
    <t>Reino Unido</t>
  </si>
  <si>
    <t>Perú</t>
  </si>
  <si>
    <t>Holanda</t>
  </si>
  <si>
    <t>México</t>
  </si>
  <si>
    <t>Brasil</t>
  </si>
  <si>
    <t>Argentina</t>
  </si>
  <si>
    <t>Taiwán</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</si>
  <si>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</si>
  <si>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</si>
  <si>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</si>
  <si>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</si>
  <si>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</si>
  <si>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</si>
  <si>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</si>
  <si>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</si>
  <si>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</si>
  <si>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</si>
  <si>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</si>
  <si>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</si>
  <si>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Indonesia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</si>
  <si>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</si>
  <si>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</si>
  <si>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</si>
  <si>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</si>
  <si>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</si>
  <si>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</si>
  <si>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</si>
  <si>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</si>
  <si>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</si>
  <si>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</si>
  <si>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</si>
  <si>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</si>
  <si>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Estados Unidos</t>
  </si>
  <si>
    <t>Otras</t>
  </si>
  <si>
    <t>Bio Bio</t>
  </si>
  <si>
    <t>O'Higgins</t>
  </si>
  <si>
    <t>Metropolitana</t>
  </si>
  <si>
    <t>Maule</t>
  </si>
  <si>
    <t>Valparaíso</t>
  </si>
  <si>
    <t>La Araucanía</t>
  </si>
  <si>
    <t>Coquimbo</t>
  </si>
  <si>
    <t>Los Lagos</t>
  </si>
  <si>
    <t>Atacama</t>
  </si>
  <si>
    <t>Otros</t>
  </si>
  <si>
    <t>orden</t>
  </si>
  <si>
    <t>España</t>
  </si>
  <si>
    <t>Total regional</t>
  </si>
  <si>
    <t>Peonía</t>
  </si>
  <si>
    <t>Valor (dólares FOB)*</t>
  </si>
  <si>
    <t>Polonia</t>
  </si>
  <si>
    <t>Tailandia</t>
  </si>
  <si>
    <t xml:space="preserve">Valor de las exportaciones silvoagropecuarias a nivel regional </t>
  </si>
  <si>
    <t xml:space="preserve">Valor de las exportaciones silvoagropecuarias por sector a nivel regional </t>
  </si>
  <si>
    <t>AVANCE MENSUAL JUNIO 2008</t>
  </si>
  <si>
    <t>JULIO 2008</t>
  </si>
  <si>
    <t>Avance mensual junio 2008</t>
  </si>
  <si>
    <t>Julio 2008</t>
  </si>
  <si>
    <t>ene- jun</t>
  </si>
  <si>
    <t>Enero-Junio</t>
  </si>
  <si>
    <t>Belice</t>
  </si>
  <si>
    <t>Australia</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</si>
</sst>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0">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9.25"/>
      <name val="Arial"/>
      <family val="0"/>
    </font>
    <font>
      <sz val="7"/>
      <name val="Arial"/>
      <family val="2"/>
    </font>
    <font>
      <b/>
      <sz val="1"/>
      <name val="Arial"/>
      <family val="2"/>
    </font>
    <font>
      <sz val="1"/>
      <name val="Arial"/>
      <family val="0"/>
    </font>
    <font>
      <b/>
      <sz val="12"/>
      <name val="Arial"/>
      <family val="2"/>
    </font>
    <font>
      <sz val="10"/>
      <color indexed="10"/>
      <name val="Arial"/>
      <family val="0"/>
    </font>
    <font>
      <b/>
      <sz val="9"/>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lightDown">
        <fgColor indexed="27"/>
        <bgColor indexed="9"/>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41">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10"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10"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7" fillId="0" borderId="6" xfId="0" applyFont="1" applyBorder="1" applyAlignment="1">
      <alignment vertical="distributed"/>
    </xf>
    <xf numFmtId="164" fontId="17" fillId="0" borderId="6" xfId="0" applyNumberFormat="1" applyFont="1" applyBorder="1" applyAlignment="1">
      <alignment horizontal="center" vertical="distributed"/>
    </xf>
    <xf numFmtId="0" fontId="0" fillId="0" borderId="0" xfId="0" applyFont="1" applyAlignment="1">
      <alignment/>
    </xf>
    <xf numFmtId="0" fontId="17" fillId="0" borderId="0" xfId="0" applyFont="1" applyBorder="1" applyAlignment="1">
      <alignment vertical="distributed"/>
    </xf>
    <xf numFmtId="1" fontId="17" fillId="0" borderId="0" xfId="0" applyNumberFormat="1" applyFont="1" applyBorder="1" applyAlignment="1">
      <alignment horizontal="center" vertical="distributed"/>
    </xf>
    <xf numFmtId="16" fontId="17" fillId="0" borderId="0" xfId="0" applyNumberFormat="1" applyFont="1" applyBorder="1" applyAlignment="1" quotePrefix="1">
      <alignment horizontal="center" vertical="distributed"/>
    </xf>
    <xf numFmtId="0" fontId="17" fillId="0" borderId="4" xfId="0" applyFont="1" applyBorder="1" applyAlignment="1">
      <alignment vertical="distributed"/>
    </xf>
    <xf numFmtId="164" fontId="17" fillId="0" borderId="4" xfId="0" applyNumberFormat="1" applyFont="1" applyBorder="1" applyAlignment="1">
      <alignment vertical="distributed"/>
    </xf>
    <xf numFmtId="0" fontId="17" fillId="0" borderId="4" xfId="0" applyFont="1" applyBorder="1" applyAlignment="1">
      <alignment horizontal="center" vertical="distributed"/>
    </xf>
    <xf numFmtId="16" fontId="17"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8"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0" fontId="17" fillId="4" borderId="4" xfId="0" applyFont="1" applyFill="1" applyBorder="1" applyAlignment="1">
      <alignment horizontal="center" vertical="center" wrapText="1"/>
    </xf>
    <xf numFmtId="9" fontId="0" fillId="0" borderId="0" xfId="0" applyNumberFormat="1" applyAlignment="1">
      <alignment/>
    </xf>
    <xf numFmtId="0" fontId="0" fillId="0" borderId="0" xfId="0" applyFill="1" applyBorder="1" applyAlignment="1">
      <alignment/>
    </xf>
    <xf numFmtId="3" fontId="18" fillId="0" borderId="0" xfId="0" applyNumberFormat="1" applyFont="1" applyBorder="1" applyAlignment="1">
      <alignment/>
    </xf>
    <xf numFmtId="0" fontId="0" fillId="0" borderId="3" xfId="0" applyBorder="1" applyAlignment="1">
      <alignment/>
    </xf>
    <xf numFmtId="10" fontId="0" fillId="0" borderId="3" xfId="0" applyNumberFormat="1"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0" fontId="0" fillId="0" borderId="6" xfId="0" applyNumberFormat="1" applyBorder="1" applyAlignment="1">
      <alignment/>
    </xf>
    <xf numFmtId="208" fontId="0" fillId="0" borderId="6" xfId="0" applyNumberFormat="1" applyBorder="1" applyAlignment="1">
      <alignment/>
    </xf>
    <xf numFmtId="3" fontId="0" fillId="0" borderId="0" xfId="0" applyNumberFormat="1" applyAlignment="1">
      <alignment horizontal="right"/>
    </xf>
    <xf numFmtId="3" fontId="8" fillId="0" borderId="0" xfId="0" applyNumberFormat="1" applyFont="1" applyAlignment="1">
      <alignment vertical="center"/>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3" fillId="0" borderId="0" xfId="0" applyFont="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9"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3" fillId="4"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center"/>
    </xf>
    <xf numFmtId="0" fontId="0" fillId="0" borderId="0" xfId="0" applyBorder="1" applyAlignment="1">
      <alignment/>
    </xf>
    <xf numFmtId="0" fontId="0" fillId="0" borderId="6"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17" fillId="4" borderId="0" xfId="0" applyFont="1" applyFill="1" applyBorder="1" applyAlignment="1">
      <alignment horizontal="center" vertical="center" wrapText="1"/>
    </xf>
    <xf numFmtId="0" fontId="17" fillId="4" borderId="6" xfId="0" applyFont="1" applyFill="1" applyBorder="1" applyAlignment="1">
      <alignment horizontal="center" vertical="center" wrapText="1"/>
    </xf>
    <xf numFmtId="3" fontId="17" fillId="0" borderId="6" xfId="0" applyNumberFormat="1" applyFont="1" applyBorder="1" applyAlignment="1">
      <alignment horizontal="center" vertical="distributed"/>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Nº 1
Exportaciones silvoagropecuarias por región 
Miles dólares FOB
 Enero - Junio 2008
</a:t>
            </a:r>
          </a:p>
        </c:rich>
      </c:tx>
      <c:layout>
        <c:manualLayout>
          <c:xMode val="factor"/>
          <c:yMode val="factor"/>
          <c:x val="-0.111"/>
          <c:y val="-0.02075"/>
        </c:manualLayout>
      </c:layout>
      <c:spPr>
        <a:noFill/>
        <a:ln>
          <a:noFill/>
        </a:ln>
      </c:spPr>
    </c:title>
    <c:plotArea>
      <c:layout>
        <c:manualLayout>
          <c:xMode val="edge"/>
          <c:yMode val="edge"/>
          <c:x val="0.05875"/>
          <c:y val="0.19775"/>
          <c:w val="0.82075"/>
          <c:h val="0.518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99FF"/>
              </a:solidFill>
            </c:spPr>
          </c:dPt>
          <c:dPt>
            <c:idx val="2"/>
            <c:invertIfNegative val="0"/>
            <c:spPr>
              <a:solidFill>
                <a:srgbClr val="9999FF"/>
              </a:solidFill>
            </c:spPr>
          </c:dPt>
          <c:dPt>
            <c:idx val="4"/>
            <c:invertIfNegative val="0"/>
            <c:spPr>
              <a:solidFill>
                <a:srgbClr val="9999FF"/>
              </a:solidFill>
            </c:spPr>
          </c:dPt>
          <c:dPt>
            <c:idx val="5"/>
            <c:invertIfNegative val="0"/>
            <c:spPr>
              <a:solidFill>
                <a:srgbClr val="9999FF"/>
              </a:solidFill>
            </c:spPr>
          </c:dPt>
          <c:dPt>
            <c:idx val="6"/>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numFmt formatCode="General" sourceLinked="1"/>
            <c:showLegendKey val="0"/>
            <c:showVal val="0"/>
            <c:showBubbleSize val="0"/>
            <c:showCatName val="0"/>
            <c:showSerName val="0"/>
            <c:showPercent val="0"/>
          </c:dLbls>
          <c:cat>
            <c:strRef>
              <c:f>'Exportacion_regional '!$P$9:$P$18</c:f>
              <c:strCache/>
            </c:strRef>
          </c:cat>
          <c:val>
            <c:numRef>
              <c:f>'Exportacion_regional '!$Q$9:$Q$18</c:f>
              <c:numCache/>
            </c:numRef>
          </c:val>
        </c:ser>
        <c:overlap val="30"/>
        <c:axId val="47125001"/>
        <c:axId val="21471826"/>
      </c:barChart>
      <c:catAx>
        <c:axId val="47125001"/>
        <c:scaling>
          <c:orientation val="minMax"/>
        </c:scaling>
        <c:axPos val="b"/>
        <c:delete val="0"/>
        <c:numFmt formatCode="General" sourceLinked="1"/>
        <c:majorTickMark val="out"/>
        <c:minorTickMark val="none"/>
        <c:tickLblPos val="nextTo"/>
        <c:txPr>
          <a:bodyPr vert="horz" rot="3300000"/>
          <a:lstStyle/>
          <a:p>
            <a:pPr>
              <a:defRPr lang="en-US" cap="none" sz="900" b="0" i="0" u="none" baseline="0">
                <a:latin typeface="Arial"/>
                <a:ea typeface="Arial"/>
                <a:cs typeface="Arial"/>
              </a:defRPr>
            </a:pPr>
          </a:p>
        </c:txPr>
        <c:crossAx val="21471826"/>
        <c:crosses val="autoZero"/>
        <c:auto val="1"/>
        <c:lblOffset val="360"/>
        <c:noMultiLvlLbl val="0"/>
      </c:catAx>
      <c:valAx>
        <c:axId val="21471826"/>
        <c:scaling>
          <c:orientation val="minMax"/>
          <c:max val="2350000"/>
          <c:min val="0"/>
        </c:scaling>
        <c:axPos val="l"/>
        <c:title>
          <c:tx>
            <c:rich>
              <a:bodyPr vert="horz" rot="-5400000" anchor="ctr"/>
              <a:lstStyle/>
              <a:p>
                <a:pPr algn="ctr">
                  <a:defRPr/>
                </a:pPr>
                <a:r>
                  <a:rPr lang="en-US" cap="none" sz="900" b="1" i="0" u="none" baseline="0">
                    <a:latin typeface="Arial"/>
                    <a:ea typeface="Arial"/>
                    <a:cs typeface="Arial"/>
                  </a:rPr>
                  <a:t>Miles dólares FOB</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7125001"/>
        <c:crossesAt val="1"/>
        <c:crossBetween val="between"/>
        <c:dispUnits/>
        <c:majorUnit val="200000"/>
      </c:valAx>
      <c:spPr>
        <a:noFill/>
        <a:ln>
          <a:noFill/>
        </a:ln>
      </c:spPr>
    </c:plotArea>
    <c:plotVisOnly val="1"/>
    <c:dispBlanksAs val="gap"/>
    <c:showDLblsOverMax val="0"/>
  </c:chart>
  <c:spPr>
    <a:noFill/>
    <a:ln w="3175">
      <a:solidFill>
        <a:srgbClr val="FFFFFF"/>
      </a:solid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381625"/>
          <a:ext cx="1828800"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05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102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78375" y="0"/>
          <a:ext cx="3400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27</xdr:row>
      <xdr:rowOff>114300</xdr:rowOff>
    </xdr:from>
    <xdr:to>
      <xdr:col>5</xdr:col>
      <xdr:colOff>457200</xdr:colOff>
      <xdr:row>61</xdr:row>
      <xdr:rowOff>123825</xdr:rowOff>
    </xdr:to>
    <xdr:graphicFrame>
      <xdr:nvGraphicFramePr>
        <xdr:cNvPr id="4" name="Chart 4"/>
        <xdr:cNvGraphicFramePr/>
      </xdr:nvGraphicFramePr>
      <xdr:xfrm>
        <a:off x="581025" y="4638675"/>
        <a:ext cx="5895975" cy="55149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cdr:y>
    </cdr:from>
    <cdr:to>
      <cdr:x>0.2925</cdr:x>
      <cdr:y>0.692</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3259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85"/>
  <sheetViews>
    <sheetView workbookViewId="0" topLeftCell="A1">
      <selection activeCell="A1" sqref="A1"/>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40.5" customHeight="1">
      <c r="A7" s="124" t="s">
        <v>0</v>
      </c>
      <c r="B7" s="124"/>
      <c r="C7" s="124"/>
      <c r="D7" s="124"/>
      <c r="E7" s="124"/>
      <c r="F7" s="124"/>
      <c r="G7" s="124"/>
    </row>
    <row r="8" spans="1:7" ht="20.25">
      <c r="A8" s="123"/>
      <c r="B8" s="123"/>
      <c r="C8" s="123"/>
      <c r="D8" s="123"/>
      <c r="E8" s="123"/>
      <c r="F8" s="123"/>
      <c r="G8" s="123"/>
    </row>
    <row r="9" spans="1:7" ht="20.25">
      <c r="A9" s="123"/>
      <c r="B9" s="123"/>
      <c r="C9" s="123"/>
      <c r="D9" s="123"/>
      <c r="E9" s="123"/>
      <c r="F9" s="123"/>
      <c r="G9" s="123"/>
    </row>
    <row r="10" spans="1:7" ht="20.25">
      <c r="A10" s="4"/>
      <c r="B10" s="3"/>
      <c r="C10" s="3"/>
      <c r="D10" s="3"/>
      <c r="E10" s="3"/>
      <c r="F10" s="3"/>
      <c r="G10" s="3"/>
    </row>
    <row r="11" spans="1:7" ht="20.25">
      <c r="A11" s="4"/>
      <c r="B11" s="3"/>
      <c r="C11" s="3"/>
      <c r="D11" s="3"/>
      <c r="E11" s="3"/>
      <c r="F11" s="3"/>
      <c r="G11" s="3"/>
    </row>
    <row r="12" spans="1:7" ht="20.25">
      <c r="A12" s="123" t="s">
        <v>325</v>
      </c>
      <c r="B12" s="123"/>
      <c r="C12" s="123"/>
      <c r="D12" s="123"/>
      <c r="E12" s="123"/>
      <c r="F12" s="123"/>
      <c r="G12" s="123"/>
    </row>
    <row r="13" spans="1:7" ht="20.25">
      <c r="A13" s="123"/>
      <c r="B13" s="123"/>
      <c r="C13" s="123"/>
      <c r="D13" s="123"/>
      <c r="E13" s="123"/>
      <c r="F13" s="123"/>
      <c r="G13" s="123"/>
    </row>
    <row r="14" spans="1:7" ht="20.25">
      <c r="A14" s="4"/>
      <c r="B14" s="3"/>
      <c r="C14" s="3"/>
      <c r="D14" s="3"/>
      <c r="E14" s="3"/>
      <c r="F14" s="3"/>
      <c r="G14" s="3"/>
    </row>
    <row r="15" spans="1:7" ht="20.25">
      <c r="A15" s="4"/>
      <c r="B15" s="3"/>
      <c r="C15" s="3"/>
      <c r="D15" s="3"/>
      <c r="E15" s="3"/>
      <c r="F15" s="3"/>
      <c r="G15" s="3"/>
    </row>
    <row r="16" spans="1:7" ht="20.25">
      <c r="A16" s="4"/>
      <c r="B16" s="3"/>
      <c r="C16" s="3"/>
      <c r="D16" s="3"/>
      <c r="E16" s="3"/>
      <c r="F16" s="3"/>
      <c r="G16" s="3"/>
    </row>
    <row r="17" spans="1:7" ht="20.25">
      <c r="A17" s="125"/>
      <c r="B17" s="123"/>
      <c r="C17" s="123"/>
      <c r="D17" s="123"/>
      <c r="E17" s="123"/>
      <c r="F17" s="123"/>
      <c r="G17" s="123"/>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21"/>
      <c r="B31" s="122"/>
      <c r="C31" s="122"/>
      <c r="D31" s="122"/>
      <c r="E31" s="122"/>
      <c r="F31" s="122"/>
      <c r="G31" s="122"/>
    </row>
    <row r="32" spans="1:7" ht="18">
      <c r="A32" s="121" t="s">
        <v>326</v>
      </c>
      <c r="B32" s="122"/>
      <c r="C32" s="122"/>
      <c r="D32" s="122"/>
      <c r="E32" s="122"/>
      <c r="F32" s="122"/>
      <c r="G32" s="122"/>
    </row>
    <row r="33" spans="1:7" ht="20.25">
      <c r="A33" s="5"/>
      <c r="B33" s="3"/>
      <c r="C33" s="3"/>
      <c r="D33" s="3"/>
      <c r="E33" s="3"/>
      <c r="F33" s="3"/>
      <c r="G33" s="3"/>
    </row>
    <row r="34" spans="1:7" ht="13.5" thickBot="1">
      <c r="A34" s="6"/>
      <c r="B34" s="6"/>
      <c r="C34" s="6"/>
      <c r="D34" s="6"/>
      <c r="E34" s="6"/>
      <c r="F34" s="6"/>
      <c r="G34" s="6"/>
    </row>
    <row r="40" spans="1:7" ht="12.75">
      <c r="A40" s="120" t="s">
        <v>1</v>
      </c>
      <c r="B40" s="120"/>
      <c r="C40" s="120"/>
      <c r="D40" s="120"/>
      <c r="E40" s="120"/>
      <c r="F40" s="120"/>
      <c r="G40" s="120"/>
    </row>
    <row r="41" spans="1:7" ht="12.75">
      <c r="A41" s="120" t="s">
        <v>327</v>
      </c>
      <c r="B41" s="120"/>
      <c r="C41" s="120"/>
      <c r="D41" s="120"/>
      <c r="E41" s="120"/>
      <c r="F41" s="120"/>
      <c r="G41" s="120"/>
    </row>
    <row r="42" spans="1:7" ht="12.75">
      <c r="A42" s="120"/>
      <c r="B42" s="120"/>
      <c r="C42" s="120"/>
      <c r="D42" s="120"/>
      <c r="E42" s="120"/>
      <c r="F42" s="120"/>
      <c r="G42" s="120"/>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17"/>
      <c r="B46" s="117"/>
      <c r="C46" s="117"/>
      <c r="D46" s="117"/>
      <c r="E46" s="117"/>
      <c r="F46" s="117"/>
      <c r="G46" s="117"/>
    </row>
    <row r="47" spans="1:7" ht="12.75">
      <c r="A47" s="117"/>
      <c r="B47" s="117"/>
      <c r="C47" s="117"/>
      <c r="D47" s="117"/>
      <c r="E47" s="117"/>
      <c r="F47" s="117"/>
      <c r="G47" s="117"/>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17" t="s">
        <v>2</v>
      </c>
      <c r="B52" s="117"/>
      <c r="C52" s="117"/>
      <c r="D52" s="117"/>
      <c r="E52" s="117"/>
      <c r="F52" s="117"/>
      <c r="G52" s="117"/>
    </row>
    <row r="53" spans="1:7" ht="12.75">
      <c r="A53" s="117" t="s">
        <v>3</v>
      </c>
      <c r="B53" s="117"/>
      <c r="C53" s="117"/>
      <c r="D53" s="117"/>
      <c r="E53" s="117"/>
      <c r="F53" s="117"/>
      <c r="G53" s="117"/>
    </row>
    <row r="54" spans="1:7" ht="12.75">
      <c r="A54" s="8"/>
      <c r="B54" s="7"/>
      <c r="C54" s="7"/>
      <c r="D54" s="7"/>
      <c r="E54" s="7"/>
      <c r="F54" s="7"/>
      <c r="G54" s="7"/>
    </row>
    <row r="55" spans="1:7" ht="12.75">
      <c r="A55" s="8"/>
      <c r="B55" s="7"/>
      <c r="C55" s="7"/>
      <c r="D55" s="7"/>
      <c r="E55" s="7"/>
      <c r="F55" s="7"/>
      <c r="G55" s="7"/>
    </row>
    <row r="56" spans="1:7" ht="12.75">
      <c r="A56" s="117" t="s">
        <v>4</v>
      </c>
      <c r="B56" s="117"/>
      <c r="C56" s="117"/>
      <c r="D56" s="117"/>
      <c r="E56" s="117"/>
      <c r="F56" s="117"/>
      <c r="G56" s="117"/>
    </row>
    <row r="57" spans="1:7" ht="12.75">
      <c r="A57" s="117" t="s">
        <v>5</v>
      </c>
      <c r="B57" s="117"/>
      <c r="C57" s="117"/>
      <c r="D57" s="117"/>
      <c r="E57" s="117"/>
      <c r="F57" s="117"/>
      <c r="G57" s="117"/>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17" t="s">
        <v>6</v>
      </c>
      <c r="B63" s="117"/>
      <c r="C63" s="117"/>
      <c r="D63" s="117"/>
      <c r="E63" s="117"/>
      <c r="F63" s="117"/>
      <c r="G63" s="117"/>
    </row>
    <row r="64" spans="1:7" ht="12.75">
      <c r="A64" s="119" t="s">
        <v>7</v>
      </c>
      <c r="B64" s="119"/>
      <c r="C64" s="119"/>
      <c r="D64" s="119"/>
      <c r="E64" s="119"/>
      <c r="F64" s="119"/>
      <c r="G64" s="119"/>
    </row>
    <row r="65" spans="1:7" ht="12.75">
      <c r="A65" s="117" t="s">
        <v>8</v>
      </c>
      <c r="B65" s="117"/>
      <c r="C65" s="117"/>
      <c r="D65" s="117"/>
      <c r="E65" s="117"/>
      <c r="F65" s="117"/>
      <c r="G65" s="117"/>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18" t="s">
        <v>328</v>
      </c>
      <c r="B81" s="117"/>
      <c r="C81" s="117"/>
      <c r="D81" s="117"/>
      <c r="E81" s="117"/>
      <c r="F81" s="117"/>
      <c r="G81" s="117"/>
    </row>
    <row r="82" spans="1:7" ht="12.75">
      <c r="A82" s="7"/>
      <c r="B82" s="7"/>
      <c r="C82" s="7"/>
      <c r="D82" s="7"/>
      <c r="E82" s="7"/>
      <c r="F82" s="7"/>
      <c r="G82" s="7"/>
    </row>
    <row r="83" spans="1:7" ht="12.75">
      <c r="A83" s="117" t="s">
        <v>9</v>
      </c>
      <c r="B83" s="117"/>
      <c r="C83" s="117"/>
      <c r="D83" s="117"/>
      <c r="E83" s="117"/>
      <c r="F83" s="117"/>
      <c r="G83" s="117"/>
    </row>
    <row r="84" spans="1:7" ht="12.75">
      <c r="A84" s="117" t="s">
        <v>10</v>
      </c>
      <c r="B84" s="117"/>
      <c r="C84" s="117"/>
      <c r="D84" s="117"/>
      <c r="E84" s="117"/>
      <c r="F84" s="117"/>
      <c r="G84" s="117"/>
    </row>
    <row r="85" spans="1:7" ht="12.75">
      <c r="A85" s="117"/>
      <c r="B85" s="117"/>
      <c r="C85" s="117"/>
      <c r="D85" s="117"/>
      <c r="E85" s="117"/>
      <c r="F85" s="117"/>
      <c r="G85" s="117"/>
    </row>
  </sheetData>
  <mergeCells count="24">
    <mergeCell ref="A32:G32"/>
    <mergeCell ref="A13:G13"/>
    <mergeCell ref="A7:G7"/>
    <mergeCell ref="A8:G8"/>
    <mergeCell ref="A12:G12"/>
    <mergeCell ref="A17:G17"/>
    <mergeCell ref="A9:G9"/>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2"/>
  <sheetViews>
    <sheetView workbookViewId="0" topLeftCell="A1">
      <selection activeCell="J14" sqref="J14"/>
    </sheetView>
  </sheetViews>
  <sheetFormatPr defaultColWidth="11.421875" defaultRowHeight="12.75"/>
  <cols>
    <col min="6" max="6" width="13.71093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26" t="s">
        <v>11</v>
      </c>
      <c r="B7" s="126"/>
      <c r="C7" s="126"/>
      <c r="D7" s="126"/>
      <c r="E7" s="126"/>
      <c r="F7" s="126"/>
      <c r="G7" s="126"/>
    </row>
    <row r="8" spans="1:7" ht="12.75">
      <c r="A8" s="14"/>
      <c r="B8" s="14"/>
      <c r="C8" s="14"/>
      <c r="D8" s="14"/>
      <c r="E8" s="14"/>
      <c r="F8" s="14"/>
      <c r="G8" s="14"/>
    </row>
    <row r="9" spans="1:7" ht="12.75">
      <c r="A9" s="14"/>
      <c r="B9" s="14"/>
      <c r="C9" s="14"/>
      <c r="D9" s="14"/>
      <c r="E9" s="14"/>
      <c r="F9" s="14"/>
      <c r="G9" s="14"/>
    </row>
    <row r="10" spans="1:7" ht="12.75">
      <c r="A10" s="15" t="s">
        <v>12</v>
      </c>
      <c r="B10" s="16" t="s">
        <v>13</v>
      </c>
      <c r="C10" s="16"/>
      <c r="D10" s="16"/>
      <c r="E10" s="16"/>
      <c r="F10" s="16"/>
      <c r="G10" s="17" t="s">
        <v>14</v>
      </c>
    </row>
    <row r="11" spans="1:7" ht="12.75">
      <c r="A11" s="14"/>
      <c r="B11" s="14"/>
      <c r="C11" s="14"/>
      <c r="D11" s="14"/>
      <c r="E11" s="14"/>
      <c r="F11" s="14"/>
      <c r="G11" s="18"/>
    </row>
    <row r="12" spans="1:7" ht="12.75">
      <c r="A12" s="19" t="s">
        <v>15</v>
      </c>
      <c r="B12" s="14" t="s">
        <v>16</v>
      </c>
      <c r="C12" s="14"/>
      <c r="D12" s="14"/>
      <c r="E12" s="14"/>
      <c r="F12" s="14"/>
      <c r="G12" s="20">
        <v>4</v>
      </c>
    </row>
    <row r="13" spans="1:7" ht="12.75">
      <c r="A13" s="19" t="s">
        <v>17</v>
      </c>
      <c r="B13" s="14" t="s">
        <v>18</v>
      </c>
      <c r="C13" s="14"/>
      <c r="D13" s="14"/>
      <c r="E13" s="14"/>
      <c r="F13" s="14"/>
      <c r="G13" s="20">
        <v>5</v>
      </c>
    </row>
    <row r="14" spans="1:7" ht="12.75">
      <c r="A14" s="19" t="s">
        <v>19</v>
      </c>
      <c r="B14" s="14" t="s">
        <v>20</v>
      </c>
      <c r="C14" s="14"/>
      <c r="D14" s="14"/>
      <c r="E14" s="14"/>
      <c r="F14" s="14"/>
      <c r="G14" s="20">
        <v>6</v>
      </c>
    </row>
    <row r="15" spans="1:7" ht="12.75">
      <c r="A15" s="19" t="s">
        <v>21</v>
      </c>
      <c r="B15" s="14" t="s">
        <v>22</v>
      </c>
      <c r="C15" s="14"/>
      <c r="D15" s="14"/>
      <c r="E15" s="14"/>
      <c r="F15" s="14"/>
      <c r="G15" s="20">
        <v>8</v>
      </c>
    </row>
    <row r="16" spans="1:7" ht="12.75">
      <c r="A16" s="19" t="s">
        <v>23</v>
      </c>
      <c r="B16" s="14" t="s">
        <v>24</v>
      </c>
      <c r="C16" s="14"/>
      <c r="D16" s="14"/>
      <c r="E16" s="14"/>
      <c r="F16" s="14"/>
      <c r="G16" s="20">
        <v>9</v>
      </c>
    </row>
    <row r="17" spans="1:7" ht="12.75">
      <c r="A17" s="19" t="s">
        <v>25</v>
      </c>
      <c r="B17" s="14" t="s">
        <v>26</v>
      </c>
      <c r="C17" s="14"/>
      <c r="D17" s="14"/>
      <c r="E17" s="14"/>
      <c r="F17" s="14"/>
      <c r="G17" s="20">
        <v>10</v>
      </c>
    </row>
    <row r="18" spans="1:7" ht="12.75">
      <c r="A18" s="19" t="s">
        <v>27</v>
      </c>
      <c r="B18" s="14" t="s">
        <v>28</v>
      </c>
      <c r="C18" s="14"/>
      <c r="D18" s="14"/>
      <c r="E18" s="14"/>
      <c r="F18" s="14"/>
      <c r="G18" s="20">
        <v>11</v>
      </c>
    </row>
    <row r="19" spans="1:7" ht="12.75">
      <c r="A19" s="19" t="s">
        <v>29</v>
      </c>
      <c r="B19" s="14" t="s">
        <v>30</v>
      </c>
      <c r="C19" s="14"/>
      <c r="D19" s="14"/>
      <c r="E19" s="14"/>
      <c r="F19" s="14"/>
      <c r="G19" s="20">
        <v>12</v>
      </c>
    </row>
    <row r="20" spans="1:7" ht="12.75">
      <c r="A20" s="19" t="s">
        <v>31</v>
      </c>
      <c r="B20" s="14" t="s">
        <v>32</v>
      </c>
      <c r="C20" s="14"/>
      <c r="D20" s="14"/>
      <c r="E20" s="14"/>
      <c r="F20" s="14"/>
      <c r="G20" s="20">
        <v>13</v>
      </c>
    </row>
    <row r="21" spans="1:7" ht="12.75">
      <c r="A21" s="19" t="s">
        <v>33</v>
      </c>
      <c r="B21" s="14" t="s">
        <v>34</v>
      </c>
      <c r="C21" s="14"/>
      <c r="D21" s="14"/>
      <c r="E21" s="14"/>
      <c r="F21" s="14"/>
      <c r="G21" s="20">
        <v>14</v>
      </c>
    </row>
    <row r="22" spans="1:7" ht="12.75">
      <c r="A22" s="19" t="s">
        <v>35</v>
      </c>
      <c r="B22" s="14" t="s">
        <v>36</v>
      </c>
      <c r="C22" s="14"/>
      <c r="D22" s="14"/>
      <c r="E22" s="14"/>
      <c r="F22" s="14"/>
      <c r="G22" s="20">
        <v>15</v>
      </c>
    </row>
    <row r="23" spans="1:7" ht="12.75">
      <c r="A23" s="19" t="s">
        <v>37</v>
      </c>
      <c r="B23" s="14" t="s">
        <v>38</v>
      </c>
      <c r="C23" s="14"/>
      <c r="D23" s="14"/>
      <c r="E23" s="14"/>
      <c r="F23" s="14"/>
      <c r="G23" s="20">
        <v>16</v>
      </c>
    </row>
    <row r="24" spans="1:7" ht="12.75">
      <c r="A24" s="19" t="s">
        <v>39</v>
      </c>
      <c r="B24" s="14" t="s">
        <v>40</v>
      </c>
      <c r="C24" s="14"/>
      <c r="D24" s="14"/>
      <c r="E24" s="14"/>
      <c r="F24" s="14"/>
      <c r="G24" s="20">
        <v>17</v>
      </c>
    </row>
    <row r="25" spans="1:7" ht="12.75">
      <c r="A25" s="19" t="s">
        <v>41</v>
      </c>
      <c r="B25" s="14" t="s">
        <v>42</v>
      </c>
      <c r="C25" s="14"/>
      <c r="D25" s="14"/>
      <c r="E25" s="14"/>
      <c r="F25" s="14"/>
      <c r="G25" s="20">
        <v>18</v>
      </c>
    </row>
    <row r="26" spans="1:7" ht="12.75">
      <c r="A26" s="19" t="s">
        <v>43</v>
      </c>
      <c r="B26" s="14" t="s">
        <v>44</v>
      </c>
      <c r="C26" s="14"/>
      <c r="D26" s="14"/>
      <c r="E26" s="14"/>
      <c r="F26" s="14"/>
      <c r="G26" s="20">
        <v>19</v>
      </c>
    </row>
    <row r="27" spans="1:7" ht="12.75">
      <c r="A27" s="19" t="s">
        <v>45</v>
      </c>
      <c r="B27" s="14" t="s">
        <v>46</v>
      </c>
      <c r="C27" s="14"/>
      <c r="D27" s="14"/>
      <c r="E27" s="14"/>
      <c r="F27" s="14"/>
      <c r="G27" s="20">
        <v>20</v>
      </c>
    </row>
    <row r="28" spans="1:7" ht="12.75">
      <c r="A28" s="19"/>
      <c r="B28" s="14"/>
      <c r="C28" s="14"/>
      <c r="D28" s="14"/>
      <c r="E28" s="14"/>
      <c r="F28" s="14"/>
      <c r="G28" s="20"/>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5" t="s">
        <v>47</v>
      </c>
      <c r="B32" s="16" t="s">
        <v>13</v>
      </c>
      <c r="C32" s="16"/>
      <c r="D32" s="16"/>
      <c r="E32" s="16"/>
      <c r="F32" s="16"/>
      <c r="G32" s="17" t="s">
        <v>14</v>
      </c>
    </row>
    <row r="33" spans="1:7" ht="12.75">
      <c r="A33" s="21"/>
      <c r="B33" s="14"/>
      <c r="C33" s="14"/>
      <c r="D33" s="14"/>
      <c r="E33" s="14"/>
      <c r="F33" s="14"/>
      <c r="G33" s="20"/>
    </row>
    <row r="34" spans="1:7" s="3" customFormat="1" ht="12.75">
      <c r="A34" s="19" t="s">
        <v>15</v>
      </c>
      <c r="B34" s="19" t="s">
        <v>48</v>
      </c>
      <c r="C34" s="14"/>
      <c r="D34" s="14"/>
      <c r="E34" s="14"/>
      <c r="F34" s="14"/>
      <c r="G34" s="20">
        <v>4</v>
      </c>
    </row>
    <row r="35" spans="1:7" ht="12.75">
      <c r="A35" s="22"/>
      <c r="B35" s="22"/>
      <c r="C35" s="23"/>
      <c r="D35" s="23"/>
      <c r="E35" s="23"/>
      <c r="F35" s="23"/>
      <c r="G35" s="24"/>
    </row>
    <row r="36" spans="1:7" ht="12.75">
      <c r="A36" s="19"/>
      <c r="B36" s="14"/>
      <c r="C36" s="14"/>
      <c r="D36" s="14"/>
      <c r="E36" s="14"/>
      <c r="F36" s="14"/>
      <c r="G36" s="20"/>
    </row>
    <row r="37" spans="1:7" ht="81.75" customHeight="1">
      <c r="A37" s="127" t="s">
        <v>303</v>
      </c>
      <c r="B37" s="127"/>
      <c r="C37" s="127"/>
      <c r="D37" s="127"/>
      <c r="E37" s="127"/>
      <c r="F37" s="127"/>
      <c r="G37" s="127"/>
    </row>
    <row r="39" spans="1:7" ht="12.75">
      <c r="A39" s="3"/>
      <c r="B39" s="3"/>
      <c r="C39" s="3"/>
      <c r="D39" s="3"/>
      <c r="E39" s="3"/>
      <c r="F39" s="3"/>
      <c r="G39" s="3"/>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sheetData>
  <mergeCells count="2">
    <mergeCell ref="A7:G7"/>
    <mergeCell ref="A37:G37"/>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tabSelected="1" view="pageBreakPreview" zoomScaleSheetLayoutView="100" workbookViewId="0" topLeftCell="A16">
      <selection activeCell="I32" sqref="I32"/>
    </sheetView>
  </sheetViews>
  <sheetFormatPr defaultColWidth="11.421875" defaultRowHeight="12.75"/>
  <cols>
    <col min="1" max="1" width="34.42187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9.28125" style="46" customWidth="1"/>
    <col min="20" max="20" width="20.28125" style="46" customWidth="1"/>
    <col min="21" max="16384" width="11.421875" style="46" customWidth="1"/>
  </cols>
  <sheetData>
    <row r="1" spans="1:26" s="7" customFormat="1" ht="15.75" customHeight="1">
      <c r="A1" s="128" t="s">
        <v>49</v>
      </c>
      <c r="B1" s="128"/>
      <c r="C1" s="128"/>
      <c r="D1" s="128"/>
      <c r="E1" s="128"/>
      <c r="F1" s="128"/>
      <c r="G1" s="25"/>
      <c r="P1" s="25"/>
      <c r="Q1" s="25"/>
      <c r="R1" s="25"/>
      <c r="S1" s="25"/>
      <c r="T1" s="25"/>
      <c r="W1" s="26"/>
      <c r="X1" s="26"/>
      <c r="Y1" s="26"/>
      <c r="Z1" s="25"/>
    </row>
    <row r="2" spans="1:26" s="7" customFormat="1" ht="15.75" customHeight="1">
      <c r="A2" s="129" t="s">
        <v>323</v>
      </c>
      <c r="B2" s="129"/>
      <c r="C2" s="129"/>
      <c r="D2" s="129"/>
      <c r="E2" s="129"/>
      <c r="F2" s="129"/>
      <c r="G2" s="25"/>
      <c r="P2" s="25"/>
      <c r="Q2" s="25"/>
      <c r="R2" s="25"/>
      <c r="S2" s="25"/>
      <c r="T2" s="25"/>
      <c r="W2" s="26"/>
      <c r="Z2" s="25"/>
    </row>
    <row r="3" spans="1:26" s="7" customFormat="1" ht="15.75" customHeight="1">
      <c r="A3" s="129" t="s">
        <v>50</v>
      </c>
      <c r="B3" s="129"/>
      <c r="C3" s="129"/>
      <c r="D3" s="129"/>
      <c r="E3" s="129"/>
      <c r="F3" s="129"/>
      <c r="G3" s="25"/>
      <c r="P3" s="25"/>
      <c r="Q3" s="25"/>
      <c r="R3" s="25"/>
      <c r="S3" s="25"/>
      <c r="T3" s="25"/>
      <c r="V3" s="2"/>
      <c r="W3" s="26"/>
      <c r="X3" s="26"/>
      <c r="Y3" s="26"/>
      <c r="Z3" s="25"/>
    </row>
    <row r="4" spans="1:26" s="7" customFormat="1" ht="15.75" customHeight="1">
      <c r="A4" s="130"/>
      <c r="B4" s="130"/>
      <c r="C4" s="130"/>
      <c r="D4" s="130"/>
      <c r="E4" s="130"/>
      <c r="F4" s="130"/>
      <c r="G4" s="25"/>
      <c r="I4" s="26"/>
      <c r="P4" s="25"/>
      <c r="Q4" s="25"/>
      <c r="R4" s="25"/>
      <c r="S4" s="25"/>
      <c r="T4" s="25"/>
      <c r="Z4" s="25"/>
    </row>
    <row r="5" spans="1:26" s="7" customFormat="1" ht="12.75">
      <c r="A5" s="27" t="s">
        <v>51</v>
      </c>
      <c r="B5" s="28">
        <v>2007</v>
      </c>
      <c r="C5" s="29">
        <v>2007</v>
      </c>
      <c r="D5" s="29">
        <v>2008</v>
      </c>
      <c r="E5" s="30" t="s">
        <v>52</v>
      </c>
      <c r="F5" s="30" t="s">
        <v>53</v>
      </c>
      <c r="P5" s="25"/>
      <c r="Q5" s="25"/>
      <c r="R5" s="25"/>
      <c r="S5" s="25"/>
      <c r="T5" s="25"/>
      <c r="Z5" s="25"/>
    </row>
    <row r="6" spans="1:26" s="7" customFormat="1" ht="12.75">
      <c r="A6" s="31"/>
      <c r="B6" s="31" t="s">
        <v>54</v>
      </c>
      <c r="C6" s="29" t="s">
        <v>329</v>
      </c>
      <c r="D6" s="29" t="str">
        <f>+C6</f>
        <v>ene- jun</v>
      </c>
      <c r="E6" s="30" t="s">
        <v>55</v>
      </c>
      <c r="F6" s="32">
        <v>2008</v>
      </c>
      <c r="P6" s="25"/>
      <c r="Q6" s="25"/>
      <c r="R6" s="25"/>
      <c r="S6" s="25"/>
      <c r="T6" s="25"/>
      <c r="W6" s="33"/>
      <c r="X6" s="34"/>
      <c r="Y6" s="35"/>
      <c r="Z6" s="25"/>
    </row>
    <row r="7" spans="7:21" ht="12.75">
      <c r="G7" s="37"/>
      <c r="P7" t="s">
        <v>51</v>
      </c>
      <c r="Q7" s="36" t="s">
        <v>56</v>
      </c>
      <c r="U7" s="37"/>
    </row>
    <row r="8" spans="1:21" ht="12.75">
      <c r="A8" t="s">
        <v>57</v>
      </c>
      <c r="B8" s="37">
        <v>478.457</v>
      </c>
      <c r="C8" s="37">
        <v>0</v>
      </c>
      <c r="D8" s="37">
        <v>3591.395</v>
      </c>
      <c r="E8" s="38"/>
      <c r="F8" s="38">
        <f aca="true" t="shared" si="0" ref="F8:F24">+D8/$D$24</f>
        <v>0.0005405834607509421</v>
      </c>
      <c r="G8" s="37"/>
      <c r="Q8" s="36"/>
      <c r="S8" t="str">
        <f>+A8</f>
        <v>Región de Arica y Parinacota</v>
      </c>
      <c r="T8" s="52">
        <f>+D8</f>
        <v>3591.395</v>
      </c>
      <c r="U8" s="37"/>
    </row>
    <row r="9" spans="1:21" ht="12.75">
      <c r="A9" s="3" t="s">
        <v>58</v>
      </c>
      <c r="B9" s="37">
        <v>16641.44</v>
      </c>
      <c r="C9" s="37">
        <v>7563.482</v>
      </c>
      <c r="D9" s="37">
        <v>8176.869</v>
      </c>
      <c r="E9" s="38">
        <f aca="true" t="shared" si="1" ref="E9:E18">+(D9-C9)/C9</f>
        <v>0.08109849405340024</v>
      </c>
      <c r="F9" s="38">
        <f t="shared" si="0"/>
        <v>0.0012307975430514036</v>
      </c>
      <c r="I9" s="37"/>
      <c r="J9" s="37"/>
      <c r="K9" s="37"/>
      <c r="O9">
        <v>1</v>
      </c>
      <c r="P9" s="3" t="s">
        <v>306</v>
      </c>
      <c r="Q9" s="52">
        <v>2328045.32</v>
      </c>
      <c r="S9" t="str">
        <f aca="true" t="shared" si="2" ref="S9:S23">+A9</f>
        <v>Región de Tarapacá</v>
      </c>
      <c r="T9" s="52">
        <f aca="true" t="shared" si="3" ref="T9:T23">+D9</f>
        <v>8176.869</v>
      </c>
      <c r="U9" s="37"/>
    </row>
    <row r="10" spans="1:21" ht="12.75">
      <c r="A10" s="3" t="s">
        <v>59</v>
      </c>
      <c r="B10" s="37">
        <v>2863.636</v>
      </c>
      <c r="C10" s="37">
        <v>1772.849</v>
      </c>
      <c r="D10" s="37">
        <v>1003.956</v>
      </c>
      <c r="E10" s="38">
        <f t="shared" si="1"/>
        <v>-0.4337047317622651</v>
      </c>
      <c r="F10" s="38">
        <f t="shared" si="0"/>
        <v>0.00015111732597546993</v>
      </c>
      <c r="I10" s="37"/>
      <c r="J10" s="37"/>
      <c r="K10" s="37"/>
      <c r="O10">
        <v>2</v>
      </c>
      <c r="P10" s="3" t="s">
        <v>307</v>
      </c>
      <c r="Q10" s="52">
        <v>1132508.616</v>
      </c>
      <c r="S10" t="str">
        <f t="shared" si="2"/>
        <v>Región de Antofagasta</v>
      </c>
      <c r="T10" s="52">
        <f t="shared" si="3"/>
        <v>1003.956</v>
      </c>
      <c r="U10" s="37"/>
    </row>
    <row r="11" spans="1:21" ht="12.75">
      <c r="A11" s="3" t="s">
        <v>60</v>
      </c>
      <c r="B11" s="37">
        <v>166897.512</v>
      </c>
      <c r="C11" s="37">
        <v>112672.369</v>
      </c>
      <c r="D11" s="37">
        <v>199976.816</v>
      </c>
      <c r="E11" s="38">
        <f t="shared" si="1"/>
        <v>0.774852324264168</v>
      </c>
      <c r="F11" s="38">
        <f t="shared" si="0"/>
        <v>0.030100882599445166</v>
      </c>
      <c r="I11" s="37"/>
      <c r="J11" s="37"/>
      <c r="K11" s="37"/>
      <c r="O11">
        <v>3</v>
      </c>
      <c r="P11" s="3" t="s">
        <v>308</v>
      </c>
      <c r="Q11" s="52">
        <v>852008.724</v>
      </c>
      <c r="S11" t="str">
        <f t="shared" si="2"/>
        <v>Región de Atacama</v>
      </c>
      <c r="T11" s="52">
        <f t="shared" si="3"/>
        <v>199976.816</v>
      </c>
      <c r="U11" s="37"/>
    </row>
    <row r="12" spans="1:21" ht="12.75">
      <c r="A12" s="3" t="s">
        <v>61</v>
      </c>
      <c r="B12" s="37">
        <v>395767.926</v>
      </c>
      <c r="C12" s="37">
        <v>291146.834</v>
      </c>
      <c r="D12" s="37">
        <v>226358.701</v>
      </c>
      <c r="E12" s="38">
        <f t="shared" si="1"/>
        <v>-0.2225273485199567</v>
      </c>
      <c r="F12" s="38">
        <f t="shared" si="0"/>
        <v>0.034071933039297474</v>
      </c>
      <c r="I12" s="37"/>
      <c r="J12" s="37"/>
      <c r="K12" s="37"/>
      <c r="O12">
        <v>4</v>
      </c>
      <c r="P12" s="3" t="s">
        <v>310</v>
      </c>
      <c r="Q12" s="52">
        <v>742551.715</v>
      </c>
      <c r="S12" t="str">
        <f t="shared" si="2"/>
        <v>Región de Coquimbo</v>
      </c>
      <c r="T12" s="52">
        <f t="shared" si="3"/>
        <v>226358.701</v>
      </c>
      <c r="U12" s="37"/>
    </row>
    <row r="13" spans="1:21" ht="12.75">
      <c r="A13" s="3" t="s">
        <v>62</v>
      </c>
      <c r="B13" s="37">
        <v>1083744.2</v>
      </c>
      <c r="C13" s="37">
        <v>662020.174</v>
      </c>
      <c r="D13" s="37">
        <v>742551.715</v>
      </c>
      <c r="E13" s="38">
        <f t="shared" si="1"/>
        <v>0.1216451464211723</v>
      </c>
      <c r="F13" s="38">
        <f t="shared" si="0"/>
        <v>0.1117702663954389</v>
      </c>
      <c r="I13" s="37"/>
      <c r="J13" s="37"/>
      <c r="K13" s="37"/>
      <c r="O13">
        <v>5</v>
      </c>
      <c r="P13" s="3" t="s">
        <v>309</v>
      </c>
      <c r="Q13" s="52">
        <v>699647.812</v>
      </c>
      <c r="S13" t="str">
        <f t="shared" si="2"/>
        <v>Región de Valparaíso</v>
      </c>
      <c r="T13" s="52">
        <f t="shared" si="3"/>
        <v>742551.715</v>
      </c>
      <c r="U13" s="37"/>
    </row>
    <row r="14" spans="1:22" ht="12.75">
      <c r="A14" s="3" t="s">
        <v>63</v>
      </c>
      <c r="B14" s="37">
        <v>1571325.546</v>
      </c>
      <c r="C14" s="37">
        <v>806586.098</v>
      </c>
      <c r="D14" s="37">
        <v>852008.724</v>
      </c>
      <c r="E14" s="38">
        <f t="shared" si="1"/>
        <v>0.056314665120846215</v>
      </c>
      <c r="F14" s="38">
        <f t="shared" si="0"/>
        <v>0.1282459391434009</v>
      </c>
      <c r="I14" s="37"/>
      <c r="J14" s="37"/>
      <c r="K14" s="37"/>
      <c r="O14">
        <v>6</v>
      </c>
      <c r="P14" s="3" t="s">
        <v>312</v>
      </c>
      <c r="Q14" s="52">
        <v>226358.701</v>
      </c>
      <c r="S14" t="str">
        <f t="shared" si="2"/>
        <v>Región Metropolitana de Santiago</v>
      </c>
      <c r="T14" s="52">
        <f t="shared" si="3"/>
        <v>852008.724</v>
      </c>
      <c r="U14" s="37"/>
      <c r="V14" s="37"/>
    </row>
    <row r="15" spans="1:21" ht="12.75">
      <c r="A15" s="3" t="s">
        <v>64</v>
      </c>
      <c r="B15" s="37">
        <v>1633231.941</v>
      </c>
      <c r="C15" s="37">
        <v>1097465.266</v>
      </c>
      <c r="D15" s="37">
        <v>1132508.616</v>
      </c>
      <c r="E15" s="38">
        <f t="shared" si="1"/>
        <v>0.03193117002028186</v>
      </c>
      <c r="F15" s="38">
        <f t="shared" si="0"/>
        <v>0.17046730503538035</v>
      </c>
      <c r="I15" s="37"/>
      <c r="J15" s="37"/>
      <c r="K15" s="37"/>
      <c r="O15">
        <v>7</v>
      </c>
      <c r="P15" s="3" t="s">
        <v>311</v>
      </c>
      <c r="Q15" s="52">
        <v>224934.435</v>
      </c>
      <c r="S15" t="str">
        <f t="shared" si="2"/>
        <v>Región del Libertador Bernardo O'Higgins</v>
      </c>
      <c r="T15" s="52">
        <f t="shared" si="3"/>
        <v>1132508.616</v>
      </c>
      <c r="U15" s="37"/>
    </row>
    <row r="16" spans="1:21" ht="12.75">
      <c r="A16" s="3" t="s">
        <v>65</v>
      </c>
      <c r="B16" s="37">
        <v>1209168.224</v>
      </c>
      <c r="C16" s="37">
        <v>692872.089</v>
      </c>
      <c r="D16" s="37">
        <v>699647.812</v>
      </c>
      <c r="E16" s="38">
        <f t="shared" si="1"/>
        <v>0.009779183066501034</v>
      </c>
      <c r="F16" s="38">
        <f t="shared" si="0"/>
        <v>0.10531229105063201</v>
      </c>
      <c r="I16" s="37"/>
      <c r="J16" s="37"/>
      <c r="K16" s="37"/>
      <c r="O16">
        <v>8</v>
      </c>
      <c r="P16" s="99" t="s">
        <v>314</v>
      </c>
      <c r="Q16" s="52">
        <v>199976.816</v>
      </c>
      <c r="S16" t="str">
        <f t="shared" si="2"/>
        <v>Región del Maule</v>
      </c>
      <c r="T16" s="52">
        <f t="shared" si="3"/>
        <v>699647.812</v>
      </c>
      <c r="U16" s="37"/>
    </row>
    <row r="17" spans="1:22" ht="12.75">
      <c r="A17" s="3" t="s">
        <v>66</v>
      </c>
      <c r="B17" s="37">
        <v>4067651.451</v>
      </c>
      <c r="C17" s="37">
        <v>1965173.334</v>
      </c>
      <c r="D17" s="37">
        <v>2328045.32</v>
      </c>
      <c r="E17" s="38">
        <f t="shared" si="1"/>
        <v>0.18465138912779477</v>
      </c>
      <c r="F17" s="38">
        <f t="shared" si="0"/>
        <v>0.35042171520276505</v>
      </c>
      <c r="I17" s="37"/>
      <c r="J17" s="37"/>
      <c r="K17" s="37"/>
      <c r="O17">
        <v>9</v>
      </c>
      <c r="P17" s="3" t="s">
        <v>313</v>
      </c>
      <c r="Q17" s="52">
        <v>178520.186</v>
      </c>
      <c r="S17" t="str">
        <f t="shared" si="2"/>
        <v>Región del Bio Bio</v>
      </c>
      <c r="T17" s="52">
        <f t="shared" si="3"/>
        <v>2328045.32</v>
      </c>
      <c r="V17" s="37"/>
    </row>
    <row r="18" spans="1:21" ht="12.75">
      <c r="A18" s="3" t="s">
        <v>67</v>
      </c>
      <c r="B18" s="37">
        <v>403108.165</v>
      </c>
      <c r="C18" s="37">
        <v>205221.287</v>
      </c>
      <c r="D18" s="37">
        <v>224934.435</v>
      </c>
      <c r="E18" s="38">
        <f t="shared" si="1"/>
        <v>0.09605800786153332</v>
      </c>
      <c r="F18" s="38">
        <f t="shared" si="0"/>
        <v>0.03385754986971855</v>
      </c>
      <c r="I18" s="37"/>
      <c r="J18" s="37"/>
      <c r="K18" s="37"/>
      <c r="O18">
        <v>10</v>
      </c>
      <c r="P18" s="47" t="s">
        <v>305</v>
      </c>
      <c r="Q18" s="37">
        <v>58997.91099999999</v>
      </c>
      <c r="S18" t="str">
        <f t="shared" si="2"/>
        <v>Región de La Araucanía</v>
      </c>
      <c r="T18" s="52">
        <f t="shared" si="3"/>
        <v>224934.435</v>
      </c>
      <c r="U18" s="46"/>
    </row>
    <row r="19" spans="1:21" ht="12.75">
      <c r="A19" s="3" t="s">
        <v>68</v>
      </c>
      <c r="B19" s="37">
        <v>279.504</v>
      </c>
      <c r="C19" s="37">
        <v>0</v>
      </c>
      <c r="D19" s="37">
        <v>2167.634</v>
      </c>
      <c r="E19" s="38"/>
      <c r="F19" s="38">
        <f t="shared" si="0"/>
        <v>0.00032627630471207086</v>
      </c>
      <c r="I19" s="37"/>
      <c r="J19" s="37"/>
      <c r="K19" s="37"/>
      <c r="P19" s="3"/>
      <c r="Q19" s="37"/>
      <c r="S19" t="str">
        <f t="shared" si="2"/>
        <v>Región de Los Ríos</v>
      </c>
      <c r="T19" s="52">
        <f t="shared" si="3"/>
        <v>2167.634</v>
      </c>
      <c r="U19" s="46"/>
    </row>
    <row r="20" spans="1:21" ht="12.75">
      <c r="A20" s="3" t="s">
        <v>69</v>
      </c>
      <c r="B20" s="37">
        <v>319626.904</v>
      </c>
      <c r="C20" s="37">
        <v>165589.574</v>
      </c>
      <c r="D20" s="37">
        <v>178520.186</v>
      </c>
      <c r="E20" s="38">
        <f>+(D20-C20)/C20</f>
        <v>0.07808832215487187</v>
      </c>
      <c r="F20" s="38">
        <f t="shared" si="0"/>
        <v>0.026871190710512735</v>
      </c>
      <c r="I20" s="37"/>
      <c r="J20" s="37"/>
      <c r="K20" s="37"/>
      <c r="P20" s="3"/>
      <c r="Q20" s="37"/>
      <c r="S20" t="str">
        <f t="shared" si="2"/>
        <v>Región de Los Lagos</v>
      </c>
      <c r="T20" s="52">
        <f t="shared" si="3"/>
        <v>178520.186</v>
      </c>
      <c r="U20" s="37"/>
    </row>
    <row r="21" spans="1:21" ht="12.75">
      <c r="A21" s="3" t="s">
        <v>70</v>
      </c>
      <c r="B21" s="37">
        <v>3639.243</v>
      </c>
      <c r="C21" s="37">
        <v>2323.928</v>
      </c>
      <c r="D21" s="37">
        <v>1989.001</v>
      </c>
      <c r="E21" s="38">
        <f>+(D21-C21)/C21</f>
        <v>-0.1441210743189978</v>
      </c>
      <c r="F21" s="38">
        <f t="shared" si="0"/>
        <v>0.00029938813302827583</v>
      </c>
      <c r="I21" s="37"/>
      <c r="J21" s="37"/>
      <c r="K21" s="37"/>
      <c r="P21" s="3"/>
      <c r="Q21" s="37">
        <f>SUM(Q9:Q20)</f>
        <v>6643550.236</v>
      </c>
      <c r="S21" t="str">
        <f t="shared" si="2"/>
        <v>Región Aysén del Gral. Carlos Ibañez Del Campo</v>
      </c>
      <c r="T21" s="52">
        <f t="shared" si="3"/>
        <v>1989.001</v>
      </c>
      <c r="U21" s="37"/>
    </row>
    <row r="22" spans="1:21" ht="12.75">
      <c r="A22" s="3" t="s">
        <v>71</v>
      </c>
      <c r="B22" s="37">
        <v>46913.942</v>
      </c>
      <c r="C22" s="37">
        <v>28506.731</v>
      </c>
      <c r="D22" s="37">
        <v>33499.847</v>
      </c>
      <c r="E22" s="38">
        <f>+(D22-C22)/C22</f>
        <v>0.17515568516081348</v>
      </c>
      <c r="F22" s="38">
        <f t="shared" si="0"/>
        <v>0.005042459330117425</v>
      </c>
      <c r="I22" s="37"/>
      <c r="J22" s="37"/>
      <c r="K22" s="37"/>
      <c r="P22" s="3"/>
      <c r="Q22" s="37"/>
      <c r="S22" t="str">
        <f t="shared" si="2"/>
        <v>Región de Magallanes</v>
      </c>
      <c r="T22" s="52">
        <f t="shared" si="3"/>
        <v>33499.847</v>
      </c>
      <c r="U22" s="37"/>
    </row>
    <row r="23" spans="1:21" ht="12.75">
      <c r="A23" s="3" t="s">
        <v>72</v>
      </c>
      <c r="B23" s="37">
        <v>10822.437</v>
      </c>
      <c r="C23" s="37">
        <v>4564.186</v>
      </c>
      <c r="D23" s="37">
        <f>8569.209+3</f>
        <v>8572.209</v>
      </c>
      <c r="E23" s="38">
        <f>+(D23-C23)/C23</f>
        <v>0.8781462893931145</v>
      </c>
      <c r="F23" s="38">
        <f t="shared" si="0"/>
        <v>0.0012903048557734178</v>
      </c>
      <c r="I23" s="37"/>
      <c r="J23" s="37"/>
      <c r="K23" s="37"/>
      <c r="Q23" s="37"/>
      <c r="S23" t="str">
        <f t="shared" si="2"/>
        <v>Otras operaciones</v>
      </c>
      <c r="T23" s="52">
        <f t="shared" si="3"/>
        <v>8572.209</v>
      </c>
      <c r="U23" s="37"/>
    </row>
    <row r="24" spans="1:21" s="2" customFormat="1" ht="12.75">
      <c r="A24" s="39" t="s">
        <v>73</v>
      </c>
      <c r="B24" s="40">
        <f>SUM(B8:B23)</f>
        <v>10932160.527999999</v>
      </c>
      <c r="C24" s="40">
        <f>SUM(C8:C23)</f>
        <v>6043478.200999999</v>
      </c>
      <c r="D24" s="40">
        <f>SUM(D8:D23)</f>
        <v>6643553.235999999</v>
      </c>
      <c r="E24" s="41">
        <f>+(D24-C24)/C24</f>
        <v>0.0992929923865211</v>
      </c>
      <c r="F24" s="41">
        <f t="shared" si="0"/>
        <v>1</v>
      </c>
      <c r="H24"/>
      <c r="I24" s="37"/>
      <c r="J24" s="37"/>
      <c r="K24" s="37"/>
      <c r="P24" s="3"/>
      <c r="Q24" s="37"/>
      <c r="R24" s="2" t="s">
        <v>316</v>
      </c>
      <c r="S24"/>
      <c r="U24" s="40"/>
    </row>
    <row r="25" spans="1:20" s="44" customFormat="1" ht="12.75">
      <c r="A25" s="42"/>
      <c r="B25" s="42"/>
      <c r="C25" s="43"/>
      <c r="D25" s="43"/>
      <c r="E25" s="43"/>
      <c r="F25" s="43"/>
      <c r="H25"/>
      <c r="I25" s="37"/>
      <c r="J25" s="37"/>
      <c r="K25" s="37"/>
      <c r="P25" s="3"/>
      <c r="Q25" s="37"/>
      <c r="R25" s="44">
        <v>1</v>
      </c>
      <c r="S25" s="69" t="s">
        <v>66</v>
      </c>
      <c r="T25" s="83">
        <v>2328045.32</v>
      </c>
    </row>
    <row r="26" spans="1:20" s="44" customFormat="1" ht="12.75">
      <c r="A26" s="45" t="s">
        <v>74</v>
      </c>
      <c r="B26" s="45"/>
      <c r="C26" s="45"/>
      <c r="D26" s="45"/>
      <c r="E26" s="45"/>
      <c r="F26" s="45"/>
      <c r="R26" s="44">
        <v>2</v>
      </c>
      <c r="S26" s="79" t="s">
        <v>64</v>
      </c>
      <c r="T26" s="100">
        <v>1132508.616</v>
      </c>
    </row>
    <row r="27" spans="2:20" ht="12.75">
      <c r="B27" s="37"/>
      <c r="C27" s="37"/>
      <c r="D27" s="37"/>
      <c r="E27" s="37"/>
      <c r="F27" s="37"/>
      <c r="G27" s="37"/>
      <c r="H27" s="116"/>
      <c r="I27" s="44"/>
      <c r="J27" s="44"/>
      <c r="R27" s="44">
        <v>3</v>
      </c>
      <c r="S27" s="79" t="s">
        <v>63</v>
      </c>
      <c r="T27" s="100">
        <v>852008.724</v>
      </c>
    </row>
    <row r="28" spans="2:20" ht="12.75">
      <c r="B28" s="37"/>
      <c r="H28" s="44"/>
      <c r="I28" s="44"/>
      <c r="J28" s="44"/>
      <c r="Q28" s="47"/>
      <c r="R28" s="44">
        <v>4</v>
      </c>
      <c r="S28" s="79" t="s">
        <v>62</v>
      </c>
      <c r="T28" s="100">
        <v>742551.715</v>
      </c>
    </row>
    <row r="29" spans="8:20" ht="12.75">
      <c r="H29" s="44"/>
      <c r="I29" s="44"/>
      <c r="J29" s="44"/>
      <c r="R29" s="44">
        <v>5</v>
      </c>
      <c r="S29" s="79" t="s">
        <v>65</v>
      </c>
      <c r="T29" s="100">
        <v>699647.812</v>
      </c>
    </row>
    <row r="30" spans="8:20" ht="12.75">
      <c r="H30" s="44"/>
      <c r="I30" s="44"/>
      <c r="J30" s="44"/>
      <c r="R30" s="44">
        <v>6</v>
      </c>
      <c r="S30" s="79" t="s">
        <v>61</v>
      </c>
      <c r="T30" s="100">
        <v>226358.701</v>
      </c>
    </row>
    <row r="31" spans="18:20" ht="12.75">
      <c r="R31" s="44">
        <v>7</v>
      </c>
      <c r="S31" s="69" t="s">
        <v>67</v>
      </c>
      <c r="T31" s="83">
        <v>224934.435</v>
      </c>
    </row>
    <row r="32" spans="18:20" ht="12.75">
      <c r="R32" s="44">
        <v>8</v>
      </c>
      <c r="S32" s="79" t="s">
        <v>60</v>
      </c>
      <c r="T32" s="100">
        <v>199976.816</v>
      </c>
    </row>
    <row r="33" spans="18:20" ht="12.75">
      <c r="R33" s="44">
        <v>9</v>
      </c>
      <c r="S33" s="69" t="s">
        <v>69</v>
      </c>
      <c r="T33" s="83">
        <v>178520.186</v>
      </c>
    </row>
    <row r="34" spans="18:20" ht="12.75">
      <c r="R34" s="44">
        <v>10</v>
      </c>
      <c r="S34" s="69" t="s">
        <v>71</v>
      </c>
      <c r="T34" s="83">
        <v>33499.847</v>
      </c>
    </row>
    <row r="35" spans="18:20" ht="12.75">
      <c r="R35" s="44">
        <v>11</v>
      </c>
      <c r="S35" s="69" t="s">
        <v>72</v>
      </c>
      <c r="T35" s="83">
        <v>8569.209</v>
      </c>
    </row>
    <row r="36" spans="18:20" ht="12.75">
      <c r="R36" s="44">
        <v>12</v>
      </c>
      <c r="S36" s="79" t="s">
        <v>58</v>
      </c>
      <c r="T36" s="100">
        <v>8176.869</v>
      </c>
    </row>
    <row r="37" spans="18:20" ht="12.75">
      <c r="R37" s="44">
        <v>13</v>
      </c>
      <c r="S37" s="79" t="s">
        <v>57</v>
      </c>
      <c r="T37" s="100">
        <v>3591.395</v>
      </c>
    </row>
    <row r="38" spans="18:20" ht="12.75">
      <c r="R38" s="44">
        <v>14</v>
      </c>
      <c r="S38" s="69" t="s">
        <v>68</v>
      </c>
      <c r="T38" s="83">
        <v>2167.634</v>
      </c>
    </row>
    <row r="39" spans="18:20" ht="12.75">
      <c r="R39" s="44">
        <v>15</v>
      </c>
      <c r="S39" s="69" t="s">
        <v>70</v>
      </c>
      <c r="T39" s="83">
        <v>1989.001</v>
      </c>
    </row>
    <row r="40" spans="18:20" ht="12.75">
      <c r="R40" s="44">
        <v>16</v>
      </c>
      <c r="S40" s="79" t="s">
        <v>59</v>
      </c>
      <c r="T40" s="100">
        <v>1003.956</v>
      </c>
    </row>
    <row r="41" ht="12.75">
      <c r="T41" s="37">
        <f>SUM(T25:T40)</f>
        <v>6643550.235999999</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69"/>
  <sheetViews>
    <sheetView zoomScale="75" zoomScaleNormal="75" workbookViewId="0" topLeftCell="A1">
      <selection activeCell="I27" sqref="I27"/>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28" t="s">
        <v>246</v>
      </c>
      <c r="B1" s="128"/>
      <c r="C1" s="128"/>
      <c r="D1" s="128"/>
      <c r="E1" s="128"/>
      <c r="F1" s="128"/>
      <c r="G1" s="128"/>
      <c r="H1" s="25"/>
      <c r="M1" s="25"/>
      <c r="N1" s="25"/>
      <c r="O1" s="25"/>
      <c r="P1" s="25"/>
      <c r="Q1" s="25"/>
      <c r="T1" s="26"/>
      <c r="U1" s="26"/>
      <c r="V1" s="26"/>
      <c r="W1" s="25"/>
    </row>
    <row r="2" spans="1:23" s="7" customFormat="1" ht="15.75" customHeight="1">
      <c r="A2" s="129" t="s">
        <v>324</v>
      </c>
      <c r="B2" s="129"/>
      <c r="C2" s="129"/>
      <c r="D2" s="129"/>
      <c r="E2" s="129"/>
      <c r="F2" s="129"/>
      <c r="G2" s="129"/>
      <c r="H2" s="25"/>
      <c r="M2" s="25"/>
      <c r="N2" s="25"/>
      <c r="O2" s="25"/>
      <c r="P2" s="25"/>
      <c r="Q2" s="25"/>
      <c r="T2" s="26"/>
      <c r="W2" s="25"/>
    </row>
    <row r="3" spans="1:23" s="7" customFormat="1" ht="15.75" customHeight="1">
      <c r="A3" s="129" t="s">
        <v>50</v>
      </c>
      <c r="B3" s="129"/>
      <c r="C3" s="129"/>
      <c r="D3" s="129"/>
      <c r="E3" s="129"/>
      <c r="F3" s="129"/>
      <c r="G3" s="129"/>
      <c r="H3" s="25"/>
      <c r="M3" s="25"/>
      <c r="N3" s="25"/>
      <c r="O3" s="25"/>
      <c r="P3" s="25"/>
      <c r="Q3" s="25"/>
      <c r="S3" s="2"/>
      <c r="T3" s="26"/>
      <c r="U3" s="26"/>
      <c r="V3" s="26"/>
      <c r="W3" s="25"/>
    </row>
    <row r="4" spans="1:23" s="7" customFormat="1" ht="15.75" customHeight="1">
      <c r="A4" s="130"/>
      <c r="B4" s="130"/>
      <c r="C4" s="130"/>
      <c r="D4" s="130"/>
      <c r="E4" s="130"/>
      <c r="F4" s="130"/>
      <c r="G4" s="130"/>
      <c r="H4" s="25"/>
      <c r="M4" s="25"/>
      <c r="N4" s="25"/>
      <c r="O4" s="25"/>
      <c r="P4" s="25"/>
      <c r="Q4" s="25"/>
      <c r="W4" s="25"/>
    </row>
    <row r="5" spans="1:23" s="7" customFormat="1" ht="12.75">
      <c r="A5" s="27" t="s">
        <v>51</v>
      </c>
      <c r="B5" s="2" t="s">
        <v>249</v>
      </c>
      <c r="C5" s="28">
        <v>2007</v>
      </c>
      <c r="D5" s="29">
        <v>2007</v>
      </c>
      <c r="E5" s="29">
        <v>2008</v>
      </c>
      <c r="F5" s="30" t="s">
        <v>52</v>
      </c>
      <c r="G5" s="30" t="s">
        <v>53</v>
      </c>
      <c r="M5" s="25"/>
      <c r="N5" s="25"/>
      <c r="O5" s="25"/>
      <c r="P5" s="25"/>
      <c r="Q5" s="25"/>
      <c r="W5" s="25"/>
    </row>
    <row r="6" spans="1:23" s="7" customFormat="1" ht="12.75">
      <c r="A6" s="31"/>
      <c r="B6" s="31"/>
      <c r="C6" s="31" t="s">
        <v>54</v>
      </c>
      <c r="D6" s="29" t="str">
        <f>+'Exportacion_regional '!C6</f>
        <v>ene- jun</v>
      </c>
      <c r="E6" s="29" t="str">
        <f>+D6</f>
        <v>ene- jun</v>
      </c>
      <c r="F6" s="30" t="s">
        <v>55</v>
      </c>
      <c r="G6" s="32">
        <v>2008</v>
      </c>
      <c r="M6" s="25"/>
      <c r="N6" s="25"/>
      <c r="O6" s="25"/>
      <c r="P6" s="25"/>
      <c r="Q6" s="25"/>
      <c r="T6" s="33"/>
      <c r="U6" s="34"/>
      <c r="V6" s="35"/>
      <c r="W6" s="25"/>
    </row>
    <row r="7" spans="1:7" ht="12.75">
      <c r="A7" s="93" t="s">
        <v>250</v>
      </c>
      <c r="B7" s="93" t="s">
        <v>251</v>
      </c>
      <c r="C7" s="94">
        <v>332.014</v>
      </c>
      <c r="D7" s="94">
        <v>0</v>
      </c>
      <c r="E7" s="94">
        <v>3153.923</v>
      </c>
      <c r="F7" s="113"/>
      <c r="G7" s="114">
        <f>+E7/$E$10</f>
        <v>0.8781888374851554</v>
      </c>
    </row>
    <row r="8" spans="1:7" ht="12.75">
      <c r="A8" s="3"/>
      <c r="B8" s="3" t="s">
        <v>252</v>
      </c>
      <c r="C8" s="52">
        <v>0</v>
      </c>
      <c r="D8" s="52">
        <v>0</v>
      </c>
      <c r="E8" s="52">
        <v>0</v>
      </c>
      <c r="F8" s="53"/>
      <c r="G8" s="54">
        <f>+E8/$E$10</f>
        <v>0</v>
      </c>
    </row>
    <row r="9" spans="1:7" ht="12.75">
      <c r="A9" s="3"/>
      <c r="B9" s="3" t="s">
        <v>253</v>
      </c>
      <c r="C9" s="52">
        <v>146.443</v>
      </c>
      <c r="D9" s="52">
        <v>0</v>
      </c>
      <c r="E9" s="52">
        <v>437.472</v>
      </c>
      <c r="F9" s="53"/>
      <c r="G9" s="54">
        <f>+E9/$E$10</f>
        <v>0.1218111625148445</v>
      </c>
    </row>
    <row r="10" spans="1:7" ht="12.75">
      <c r="A10" s="48"/>
      <c r="B10" s="48" t="s">
        <v>254</v>
      </c>
      <c r="C10" s="49">
        <v>478.457</v>
      </c>
      <c r="D10" s="49">
        <v>0</v>
      </c>
      <c r="E10" s="49">
        <v>3591.395</v>
      </c>
      <c r="F10" s="50"/>
      <c r="G10" s="51">
        <f>+E10/$E$10</f>
        <v>1</v>
      </c>
    </row>
    <row r="11" spans="1:7" ht="12.75">
      <c r="A11" s="93" t="s">
        <v>255</v>
      </c>
      <c r="B11" s="93" t="s">
        <v>251</v>
      </c>
      <c r="C11" s="94">
        <v>6456.19</v>
      </c>
      <c r="D11" s="94">
        <v>3768.76</v>
      </c>
      <c r="E11" s="94">
        <v>2244.797</v>
      </c>
      <c r="F11" s="113">
        <f aca="true" t="shared" si="0" ref="F11:F17">+(E11-D11)/D11</f>
        <v>-0.404367218926119</v>
      </c>
      <c r="G11" s="114">
        <f>+E11/$E$14</f>
        <v>0.27453014106010504</v>
      </c>
    </row>
    <row r="12" spans="1:7" ht="12.75">
      <c r="A12" s="3"/>
      <c r="B12" s="3" t="s">
        <v>252</v>
      </c>
      <c r="C12" s="52">
        <v>466.499</v>
      </c>
      <c r="D12" s="52">
        <v>266.779</v>
      </c>
      <c r="E12" s="52">
        <v>127.692</v>
      </c>
      <c r="F12" s="53">
        <f t="shared" si="0"/>
        <v>-0.5213566285202358</v>
      </c>
      <c r="G12" s="54">
        <f>+E12/$E$14</f>
        <v>0.01561624626736713</v>
      </c>
    </row>
    <row r="13" spans="1:7" ht="12.75">
      <c r="A13" s="3"/>
      <c r="B13" s="3" t="s">
        <v>253</v>
      </c>
      <c r="C13" s="52">
        <v>9718.751</v>
      </c>
      <c r="D13" s="52">
        <v>3527.943</v>
      </c>
      <c r="E13" s="52">
        <v>5804.38</v>
      </c>
      <c r="F13" s="53">
        <f t="shared" si="0"/>
        <v>0.6452590078694581</v>
      </c>
      <c r="G13" s="54">
        <f>+E13/$E$14</f>
        <v>0.7098536126725279</v>
      </c>
    </row>
    <row r="14" spans="1:7" ht="12.75">
      <c r="A14" s="48"/>
      <c r="B14" s="48" t="s">
        <v>254</v>
      </c>
      <c r="C14" s="49">
        <v>16641.44</v>
      </c>
      <c r="D14" s="49">
        <v>7563.482</v>
      </c>
      <c r="E14" s="49">
        <v>8176.869</v>
      </c>
      <c r="F14" s="50">
        <f t="shared" si="0"/>
        <v>0.08109849405340024</v>
      </c>
      <c r="G14" s="51">
        <f>+E14/$E$14</f>
        <v>1</v>
      </c>
    </row>
    <row r="15" spans="1:7" ht="12.75">
      <c r="A15" s="93" t="s">
        <v>256</v>
      </c>
      <c r="B15" s="93" t="s">
        <v>251</v>
      </c>
      <c r="C15" s="94">
        <v>2225.265</v>
      </c>
      <c r="D15" s="94">
        <v>1457.909</v>
      </c>
      <c r="E15" s="94">
        <v>937.03</v>
      </c>
      <c r="F15" s="113">
        <f t="shared" si="0"/>
        <v>-0.3572781291562094</v>
      </c>
      <c r="G15" s="114">
        <f>+E15/$E$18</f>
        <v>0.9333377159955216</v>
      </c>
    </row>
    <row r="16" spans="1:7" ht="12.75">
      <c r="A16" s="3"/>
      <c r="B16" s="3" t="s">
        <v>252</v>
      </c>
      <c r="C16" s="52">
        <v>192.895</v>
      </c>
      <c r="D16" s="52">
        <v>86.235</v>
      </c>
      <c r="E16" s="52">
        <v>6.28</v>
      </c>
      <c r="F16" s="53">
        <f t="shared" si="0"/>
        <v>-0.927175740708529</v>
      </c>
      <c r="G16" s="54">
        <f>+E16/$E$18</f>
        <v>0.006255254214328118</v>
      </c>
    </row>
    <row r="17" spans="1:7" ht="12.75">
      <c r="A17" s="3"/>
      <c r="B17" s="3" t="s">
        <v>253</v>
      </c>
      <c r="C17" s="52">
        <v>445.476</v>
      </c>
      <c r="D17" s="52">
        <v>228.705</v>
      </c>
      <c r="E17" s="52">
        <v>60.646</v>
      </c>
      <c r="F17" s="53">
        <f t="shared" si="0"/>
        <v>-0.7348287094729018</v>
      </c>
      <c r="G17" s="54">
        <f>+E17/$E$18</f>
        <v>0.06040702979015017</v>
      </c>
    </row>
    <row r="18" spans="1:7" ht="12.75">
      <c r="A18" s="48"/>
      <c r="B18" s="48" t="s">
        <v>254</v>
      </c>
      <c r="C18" s="49">
        <v>2863.636</v>
      </c>
      <c r="D18" s="49">
        <v>1772.849</v>
      </c>
      <c r="E18" s="49">
        <v>1003.956</v>
      </c>
      <c r="F18" s="50">
        <f aca="true" t="shared" si="1" ref="F18:F25">+(E18-D18)/D18</f>
        <v>-0.4337047317622651</v>
      </c>
      <c r="G18" s="51">
        <f>+E18/$E$18</f>
        <v>1</v>
      </c>
    </row>
    <row r="19" spans="1:7" ht="12.75">
      <c r="A19" s="93" t="s">
        <v>257</v>
      </c>
      <c r="B19" s="93" t="s">
        <v>251</v>
      </c>
      <c r="C19" s="94">
        <v>166708.445</v>
      </c>
      <c r="D19" s="94">
        <v>112496.642</v>
      </c>
      <c r="E19" s="94">
        <v>199784.074</v>
      </c>
      <c r="F19" s="113">
        <f t="shared" si="1"/>
        <v>0.7759114445389399</v>
      </c>
      <c r="G19" s="114">
        <f>+E19/$E$22</f>
        <v>0.9990361782737855</v>
      </c>
    </row>
    <row r="20" spans="1:7" ht="12.75">
      <c r="A20" s="3"/>
      <c r="B20" s="3" t="s">
        <v>252</v>
      </c>
      <c r="C20" s="52">
        <v>154.564</v>
      </c>
      <c r="D20" s="52">
        <v>141.224</v>
      </c>
      <c r="E20" s="52">
        <v>0</v>
      </c>
      <c r="F20" s="53">
        <f t="shared" si="1"/>
        <v>-1</v>
      </c>
      <c r="G20" s="54">
        <f>+E20/$E$22</f>
        <v>0</v>
      </c>
    </row>
    <row r="21" spans="1:7" ht="12.75">
      <c r="A21" s="3"/>
      <c r="B21" s="3" t="s">
        <v>253</v>
      </c>
      <c r="C21" s="52">
        <v>34.503</v>
      </c>
      <c r="D21" s="52">
        <v>34.503</v>
      </c>
      <c r="E21" s="52">
        <v>192.742</v>
      </c>
      <c r="F21" s="53">
        <f t="shared" si="1"/>
        <v>4.586238877778743</v>
      </c>
      <c r="G21" s="54">
        <f>+E21/$E$22</f>
        <v>0.0009638217262145028</v>
      </c>
    </row>
    <row r="22" spans="1:7" ht="12.75">
      <c r="A22" s="48"/>
      <c r="B22" s="48" t="s">
        <v>254</v>
      </c>
      <c r="C22" s="49">
        <v>166897.512</v>
      </c>
      <c r="D22" s="49">
        <v>112672.369</v>
      </c>
      <c r="E22" s="49">
        <v>199976.816</v>
      </c>
      <c r="F22" s="50">
        <f t="shared" si="1"/>
        <v>0.774852324264168</v>
      </c>
      <c r="G22" s="51">
        <f>+E22/$E$22</f>
        <v>1</v>
      </c>
    </row>
    <row r="23" spans="1:7" ht="12.75">
      <c r="A23" s="93" t="s">
        <v>258</v>
      </c>
      <c r="B23" s="93" t="s">
        <v>251</v>
      </c>
      <c r="C23" s="94">
        <v>395285.724</v>
      </c>
      <c r="D23" s="94">
        <v>290927.274</v>
      </c>
      <c r="E23" s="94">
        <v>226324.884</v>
      </c>
      <c r="F23" s="113">
        <f t="shared" si="1"/>
        <v>-0.222056836101245</v>
      </c>
      <c r="G23" s="114">
        <f>+E23/$E$26</f>
        <v>0.9998506043732774</v>
      </c>
    </row>
    <row r="24" spans="1:7" ht="12.75">
      <c r="A24" s="3"/>
      <c r="B24" s="3" t="s">
        <v>252</v>
      </c>
      <c r="C24" s="52">
        <v>252.053</v>
      </c>
      <c r="D24" s="52">
        <v>197.454</v>
      </c>
      <c r="E24" s="52">
        <v>33.817</v>
      </c>
      <c r="F24" s="53">
        <f t="shared" si="1"/>
        <v>-0.8287347939266867</v>
      </c>
      <c r="G24" s="54">
        <f>+E24/$E$26</f>
        <v>0.0001493956267225619</v>
      </c>
    </row>
    <row r="25" spans="1:7" ht="12.75">
      <c r="A25" s="3"/>
      <c r="B25" s="3" t="s">
        <v>253</v>
      </c>
      <c r="C25" s="52">
        <v>230.149</v>
      </c>
      <c r="D25" s="52">
        <v>22.106</v>
      </c>
      <c r="E25" s="52">
        <v>0</v>
      </c>
      <c r="F25" s="53">
        <f t="shared" si="1"/>
        <v>-1</v>
      </c>
      <c r="G25" s="54">
        <f>+E25/$E$26</f>
        <v>0</v>
      </c>
    </row>
    <row r="26" spans="1:7" ht="12.75">
      <c r="A26" s="48"/>
      <c r="B26" s="48" t="s">
        <v>254</v>
      </c>
      <c r="C26" s="49">
        <v>395767.926</v>
      </c>
      <c r="D26" s="49">
        <v>291146.834</v>
      </c>
      <c r="E26" s="49">
        <v>226358.701</v>
      </c>
      <c r="F26" s="50">
        <f aca="true" t="shared" si="2" ref="F26:F50">+(E26-D26)/D26</f>
        <v>-0.2225273485199567</v>
      </c>
      <c r="G26" s="51">
        <f>+E26/$E$26</f>
        <v>1</v>
      </c>
    </row>
    <row r="27" spans="1:7" ht="12.75">
      <c r="A27" s="93" t="s">
        <v>259</v>
      </c>
      <c r="B27" s="93" t="s">
        <v>251</v>
      </c>
      <c r="C27" s="94">
        <v>985857.856</v>
      </c>
      <c r="D27" s="94">
        <v>618370.556</v>
      </c>
      <c r="E27" s="94">
        <v>679099.979</v>
      </c>
      <c r="F27" s="113">
        <f t="shared" si="2"/>
        <v>0.0982087882593169</v>
      </c>
      <c r="G27" s="114">
        <f>+E27/$E$30</f>
        <v>0.9145490681413349</v>
      </c>
    </row>
    <row r="28" spans="1:7" ht="12.75">
      <c r="A28" s="3"/>
      <c r="B28" s="3" t="s">
        <v>252</v>
      </c>
      <c r="C28" s="52">
        <v>51797.107</v>
      </c>
      <c r="D28" s="52">
        <v>23725.291</v>
      </c>
      <c r="E28" s="52">
        <v>28830.559</v>
      </c>
      <c r="F28" s="53">
        <f t="shared" si="2"/>
        <v>0.2151825239993895</v>
      </c>
      <c r="G28" s="54">
        <f>+E28/$E$30</f>
        <v>0.038826331442787125</v>
      </c>
    </row>
    <row r="29" spans="1:7" ht="12.75">
      <c r="A29" s="3"/>
      <c r="B29" s="3" t="s">
        <v>253</v>
      </c>
      <c r="C29" s="52">
        <v>46089.237</v>
      </c>
      <c r="D29" s="52">
        <v>19924.327</v>
      </c>
      <c r="E29" s="52">
        <v>34621.177</v>
      </c>
      <c r="F29" s="53">
        <f t="shared" si="2"/>
        <v>0.7376334467909507</v>
      </c>
      <c r="G29" s="54">
        <f>+E29/$E$30</f>
        <v>0.04662460041587811</v>
      </c>
    </row>
    <row r="30" spans="1:7" ht="12.75">
      <c r="A30" s="48"/>
      <c r="B30" s="48" t="s">
        <v>254</v>
      </c>
      <c r="C30" s="49">
        <v>1083744.2</v>
      </c>
      <c r="D30" s="49">
        <v>662020.174</v>
      </c>
      <c r="E30" s="49">
        <v>742551.715</v>
      </c>
      <c r="F30" s="50">
        <f t="shared" si="2"/>
        <v>0.1216451464211723</v>
      </c>
      <c r="G30" s="51">
        <f>+E30/$E$30</f>
        <v>1</v>
      </c>
    </row>
    <row r="31" spans="1:7" ht="12.75">
      <c r="A31" s="93" t="s">
        <v>260</v>
      </c>
      <c r="B31" s="93" t="s">
        <v>251</v>
      </c>
      <c r="C31" s="94">
        <v>1335885.754</v>
      </c>
      <c r="D31" s="94">
        <v>690290.492</v>
      </c>
      <c r="E31" s="94">
        <v>729423.164</v>
      </c>
      <c r="F31" s="113">
        <f t="shared" si="2"/>
        <v>0.056690150673551536</v>
      </c>
      <c r="G31" s="114">
        <f>+E31/$E$34</f>
        <v>0.8561217079744361</v>
      </c>
    </row>
    <row r="32" spans="1:7" ht="12.75">
      <c r="A32" s="3"/>
      <c r="B32" s="3" t="s">
        <v>252</v>
      </c>
      <c r="C32" s="52">
        <v>58639.466</v>
      </c>
      <c r="D32" s="52">
        <v>30857.401</v>
      </c>
      <c r="E32" s="52">
        <v>28141.943</v>
      </c>
      <c r="F32" s="53">
        <f t="shared" si="2"/>
        <v>-0.0880002175166989</v>
      </c>
      <c r="G32" s="54">
        <f>+E32/$E$34</f>
        <v>0.03303011132078502</v>
      </c>
    </row>
    <row r="33" spans="1:7" ht="12.75">
      <c r="A33" s="3"/>
      <c r="B33" s="3" t="s">
        <v>253</v>
      </c>
      <c r="C33" s="52">
        <v>176800.326</v>
      </c>
      <c r="D33" s="52">
        <v>85438.205</v>
      </c>
      <c r="E33" s="52">
        <v>94443.617</v>
      </c>
      <c r="F33" s="53">
        <f t="shared" si="2"/>
        <v>0.10540263574123539</v>
      </c>
      <c r="G33" s="54">
        <f>+E33/$E$34</f>
        <v>0.11084818070477878</v>
      </c>
    </row>
    <row r="34" spans="1:7" ht="12.75">
      <c r="A34" s="48"/>
      <c r="B34" s="48" t="s">
        <v>254</v>
      </c>
      <c r="C34" s="49">
        <v>1571325.546</v>
      </c>
      <c r="D34" s="49">
        <v>806586.098</v>
      </c>
      <c r="E34" s="49">
        <v>852008.724</v>
      </c>
      <c r="F34" s="50">
        <f t="shared" si="2"/>
        <v>0.056314665120846215</v>
      </c>
      <c r="G34" s="51">
        <f>+E34/$E$34</f>
        <v>1</v>
      </c>
    </row>
    <row r="35" spans="1:7" ht="12.75">
      <c r="A35" s="93" t="s">
        <v>261</v>
      </c>
      <c r="B35" s="93" t="s">
        <v>251</v>
      </c>
      <c r="C35" s="94">
        <v>1243127.385</v>
      </c>
      <c r="D35" s="94">
        <v>903337.607</v>
      </c>
      <c r="E35" s="94">
        <v>884542.577</v>
      </c>
      <c r="F35" s="113">
        <f t="shared" si="2"/>
        <v>-0.020806207838970123</v>
      </c>
      <c r="G35" s="114">
        <f>+E35/$E$38</f>
        <v>0.7810471059586183</v>
      </c>
    </row>
    <row r="36" spans="1:7" ht="12.75">
      <c r="A36" s="3"/>
      <c r="B36" s="3" t="s">
        <v>252</v>
      </c>
      <c r="C36" s="52">
        <v>2619.278</v>
      </c>
      <c r="D36" s="52">
        <v>1232.178</v>
      </c>
      <c r="E36" s="52">
        <v>866.389</v>
      </c>
      <c r="F36" s="53">
        <f t="shared" si="2"/>
        <v>-0.29686376481320076</v>
      </c>
      <c r="G36" s="54">
        <f>+E36/$E$38</f>
        <v>0.000765017579345286</v>
      </c>
    </row>
    <row r="37" spans="1:7" ht="12.75">
      <c r="A37" s="3"/>
      <c r="B37" s="3" t="s">
        <v>253</v>
      </c>
      <c r="C37" s="52">
        <v>387485.278</v>
      </c>
      <c r="D37" s="52">
        <v>192895.481</v>
      </c>
      <c r="E37" s="52">
        <v>247099.65</v>
      </c>
      <c r="F37" s="53">
        <f t="shared" si="2"/>
        <v>0.28100279342469403</v>
      </c>
      <c r="G37" s="54">
        <f>+E37/$E$38</f>
        <v>0.21818787646203658</v>
      </c>
    </row>
    <row r="38" spans="1:7" ht="12.75">
      <c r="A38" s="48"/>
      <c r="B38" s="48" t="s">
        <v>254</v>
      </c>
      <c r="C38" s="49">
        <v>1633231.941</v>
      </c>
      <c r="D38" s="49">
        <v>1097465.266</v>
      </c>
      <c r="E38" s="49">
        <v>1132508.616</v>
      </c>
      <c r="F38" s="50">
        <f t="shared" si="2"/>
        <v>0.03193117002028186</v>
      </c>
      <c r="G38" s="51">
        <f>+E38/$E$38</f>
        <v>1</v>
      </c>
    </row>
    <row r="39" spans="1:7" ht="12.75">
      <c r="A39" s="93" t="s">
        <v>262</v>
      </c>
      <c r="B39" s="93" t="s">
        <v>251</v>
      </c>
      <c r="C39" s="94">
        <v>963477.88</v>
      </c>
      <c r="D39" s="94">
        <v>568461.574</v>
      </c>
      <c r="E39" s="94">
        <v>581763.743</v>
      </c>
      <c r="F39" s="113">
        <f t="shared" si="2"/>
        <v>0.023400295830725743</v>
      </c>
      <c r="G39" s="114">
        <f>+E39/$E$42</f>
        <v>0.8315094151970277</v>
      </c>
    </row>
    <row r="40" spans="1:7" ht="12.75">
      <c r="A40" s="3"/>
      <c r="B40" s="3" t="s">
        <v>252</v>
      </c>
      <c r="C40" s="52">
        <v>215718.423</v>
      </c>
      <c r="D40" s="52">
        <v>107776.007</v>
      </c>
      <c r="E40" s="52">
        <v>101383.709</v>
      </c>
      <c r="F40" s="53">
        <f t="shared" si="2"/>
        <v>-0.059310955916190095</v>
      </c>
      <c r="G40" s="54">
        <f>+E40/$E$42</f>
        <v>0.14490677632534352</v>
      </c>
    </row>
    <row r="41" spans="1:7" ht="12.75">
      <c r="A41" s="3"/>
      <c r="B41" s="3" t="s">
        <v>253</v>
      </c>
      <c r="C41" s="52">
        <v>29971.921</v>
      </c>
      <c r="D41" s="52">
        <v>16634.508</v>
      </c>
      <c r="E41" s="52">
        <v>16500.36</v>
      </c>
      <c r="F41" s="53">
        <f t="shared" si="2"/>
        <v>-0.00806444049923214</v>
      </c>
      <c r="G41" s="54">
        <f>+E41/$E$42</f>
        <v>0.02358380847762874</v>
      </c>
    </row>
    <row r="42" spans="1:7" ht="12.75">
      <c r="A42" s="48"/>
      <c r="B42" s="48" t="s">
        <v>254</v>
      </c>
      <c r="C42" s="49">
        <v>1209168.224</v>
      </c>
      <c r="D42" s="49">
        <v>692872.089</v>
      </c>
      <c r="E42" s="49">
        <v>699647.812</v>
      </c>
      <c r="F42" s="50">
        <f t="shared" si="2"/>
        <v>0.009779183066501034</v>
      </c>
      <c r="G42" s="51">
        <f>+E42/$E$42</f>
        <v>1</v>
      </c>
    </row>
    <row r="43" spans="1:7" ht="12.75">
      <c r="A43" s="93" t="s">
        <v>263</v>
      </c>
      <c r="B43" s="93" t="s">
        <v>251</v>
      </c>
      <c r="C43" s="94">
        <v>246992.582</v>
      </c>
      <c r="D43" s="94">
        <v>144233.055</v>
      </c>
      <c r="E43" s="94">
        <v>204776.241</v>
      </c>
      <c r="F43" s="113">
        <f t="shared" si="2"/>
        <v>0.4197594372524385</v>
      </c>
      <c r="G43" s="114">
        <f>+E43/$E$46</f>
        <v>0.08796059047510296</v>
      </c>
    </row>
    <row r="44" spans="1:7" ht="12.75">
      <c r="A44" s="3"/>
      <c r="B44" s="3" t="s">
        <v>252</v>
      </c>
      <c r="C44" s="52">
        <v>3739570.654</v>
      </c>
      <c r="D44" s="52">
        <v>1783863.248</v>
      </c>
      <c r="E44" s="52">
        <v>2073270.198</v>
      </c>
      <c r="F44" s="53">
        <f t="shared" si="2"/>
        <v>0.16223606283972292</v>
      </c>
      <c r="G44" s="54">
        <f>+E44/$E$46</f>
        <v>0.8905626450605353</v>
      </c>
    </row>
    <row r="45" spans="1:7" ht="12.75">
      <c r="A45" s="3"/>
      <c r="B45" s="3" t="s">
        <v>253</v>
      </c>
      <c r="C45" s="52">
        <v>81088.215</v>
      </c>
      <c r="D45" s="52">
        <v>37077.031</v>
      </c>
      <c r="E45" s="52">
        <v>49998.881</v>
      </c>
      <c r="F45" s="53">
        <f t="shared" si="2"/>
        <v>0.34851361210664356</v>
      </c>
      <c r="G45" s="54">
        <f>+E45/$E$46</f>
        <v>0.02147676446436189</v>
      </c>
    </row>
    <row r="46" spans="1:7" ht="12.75">
      <c r="A46" s="48"/>
      <c r="B46" s="48" t="s">
        <v>254</v>
      </c>
      <c r="C46" s="49">
        <v>4067651.451</v>
      </c>
      <c r="D46" s="49">
        <v>1965173.334</v>
      </c>
      <c r="E46" s="49">
        <v>2328045.32</v>
      </c>
      <c r="F46" s="50">
        <f t="shared" si="2"/>
        <v>0.18465138912779477</v>
      </c>
      <c r="G46" s="51">
        <f>+E46/$E$46</f>
        <v>1</v>
      </c>
    </row>
    <row r="47" spans="1:7" ht="12.75">
      <c r="A47" s="93" t="s">
        <v>264</v>
      </c>
      <c r="B47" s="93" t="s">
        <v>251</v>
      </c>
      <c r="C47" s="94">
        <v>47296.442</v>
      </c>
      <c r="D47" s="94">
        <v>32638.666</v>
      </c>
      <c r="E47" s="94">
        <v>35560.317</v>
      </c>
      <c r="F47" s="113">
        <f t="shared" si="2"/>
        <v>0.08951502490941271</v>
      </c>
      <c r="G47" s="114">
        <f>+E47/$E$50</f>
        <v>0.15809192131920577</v>
      </c>
    </row>
    <row r="48" spans="1:7" ht="12.75">
      <c r="A48" s="3"/>
      <c r="B48" s="3" t="s">
        <v>252</v>
      </c>
      <c r="C48" s="52">
        <v>337686.724</v>
      </c>
      <c r="D48" s="52">
        <v>163818.171</v>
      </c>
      <c r="E48" s="52">
        <v>166944.202</v>
      </c>
      <c r="F48" s="53">
        <f t="shared" si="2"/>
        <v>0.019082321459931256</v>
      </c>
      <c r="G48" s="54">
        <f>+E48/$E$50</f>
        <v>0.7421905054243917</v>
      </c>
    </row>
    <row r="49" spans="1:7" ht="12.75">
      <c r="A49" s="3"/>
      <c r="B49" s="3" t="s">
        <v>253</v>
      </c>
      <c r="C49" s="52">
        <v>18124.999</v>
      </c>
      <c r="D49" s="52">
        <v>8764.45</v>
      </c>
      <c r="E49" s="52">
        <v>22429.916</v>
      </c>
      <c r="F49" s="53">
        <f t="shared" si="2"/>
        <v>1.5591926475705833</v>
      </c>
      <c r="G49" s="54">
        <f>+E49/$E$50</f>
        <v>0.09971757325640247</v>
      </c>
    </row>
    <row r="50" spans="1:7" ht="14.25" customHeight="1">
      <c r="A50" s="48"/>
      <c r="B50" s="48" t="s">
        <v>254</v>
      </c>
      <c r="C50" s="49">
        <v>403108.165</v>
      </c>
      <c r="D50" s="49">
        <v>205221.287</v>
      </c>
      <c r="E50" s="49">
        <v>224934.435</v>
      </c>
      <c r="F50" s="50">
        <f t="shared" si="2"/>
        <v>0.09605800786153332</v>
      </c>
      <c r="G50" s="51">
        <f>+E50/$E$50</f>
        <v>1</v>
      </c>
    </row>
    <row r="51" spans="1:7" ht="14.25" customHeight="1">
      <c r="A51" s="93" t="s">
        <v>265</v>
      </c>
      <c r="B51" s="93" t="s">
        <v>251</v>
      </c>
      <c r="C51" s="94">
        <v>0</v>
      </c>
      <c r="D51" s="94">
        <v>0</v>
      </c>
      <c r="E51" s="94">
        <v>92.51</v>
      </c>
      <c r="F51" s="113"/>
      <c r="G51" s="114">
        <f>+E51/$E$54</f>
        <v>0.04267786904984883</v>
      </c>
    </row>
    <row r="52" spans="1:7" ht="14.25" customHeight="1">
      <c r="A52" s="3"/>
      <c r="B52" s="3" t="s">
        <v>252</v>
      </c>
      <c r="C52" s="52">
        <v>216.557</v>
      </c>
      <c r="D52" s="52">
        <v>0</v>
      </c>
      <c r="E52" s="52">
        <v>1883.705</v>
      </c>
      <c r="F52" s="53"/>
      <c r="G52" s="54">
        <f>+E52/$E$54</f>
        <v>0.8690143262192787</v>
      </c>
    </row>
    <row r="53" spans="1:7" ht="14.25" customHeight="1">
      <c r="A53" s="3"/>
      <c r="B53" s="3" t="s">
        <v>253</v>
      </c>
      <c r="C53" s="52">
        <v>62.947</v>
      </c>
      <c r="D53" s="52">
        <v>0</v>
      </c>
      <c r="E53" s="52">
        <v>191.419</v>
      </c>
      <c r="F53" s="53"/>
      <c r="G53" s="54">
        <f>+E53/$E$54</f>
        <v>0.08830780473087246</v>
      </c>
    </row>
    <row r="54" spans="1:7" ht="14.25" customHeight="1">
      <c r="A54" s="48"/>
      <c r="B54" s="48" t="s">
        <v>254</v>
      </c>
      <c r="C54" s="49">
        <v>279.504</v>
      </c>
      <c r="D54" s="49">
        <v>0</v>
      </c>
      <c r="E54" s="49">
        <v>2167.634</v>
      </c>
      <c r="F54" s="50"/>
      <c r="G54" s="51">
        <f>+E54/$E$54</f>
        <v>1</v>
      </c>
    </row>
    <row r="55" spans="1:7" ht="12.75">
      <c r="A55" s="93" t="s">
        <v>266</v>
      </c>
      <c r="B55" s="93" t="s">
        <v>251</v>
      </c>
      <c r="C55" s="94">
        <v>116302.403</v>
      </c>
      <c r="D55" s="94">
        <v>56909.783</v>
      </c>
      <c r="E55" s="94">
        <v>72567.989</v>
      </c>
      <c r="F55" s="113">
        <f aca="true" t="shared" si="3" ref="F55:F68">+(E55-D55)/D55</f>
        <v>0.2751408488062588</v>
      </c>
      <c r="G55" s="114">
        <f>+E55/$E$58</f>
        <v>0.4064973862395595</v>
      </c>
    </row>
    <row r="56" spans="1:7" ht="12.75">
      <c r="A56" s="3"/>
      <c r="B56" s="3" t="s">
        <v>252</v>
      </c>
      <c r="C56" s="52">
        <v>83138.494</v>
      </c>
      <c r="D56" s="52">
        <v>47759.394</v>
      </c>
      <c r="E56" s="52">
        <v>36975.369</v>
      </c>
      <c r="F56" s="53">
        <f t="shared" si="3"/>
        <v>-0.22579903337969492</v>
      </c>
      <c r="G56" s="54">
        <f>+E56/$E$58</f>
        <v>0.20712150165472046</v>
      </c>
    </row>
    <row r="57" spans="1:7" ht="12.75">
      <c r="A57" s="3"/>
      <c r="B57" s="3" t="s">
        <v>253</v>
      </c>
      <c r="C57" s="52">
        <v>120186.007</v>
      </c>
      <c r="D57" s="52">
        <v>60920.397</v>
      </c>
      <c r="E57" s="52">
        <v>68976.828</v>
      </c>
      <c r="F57" s="53">
        <f t="shared" si="3"/>
        <v>0.13224521501394676</v>
      </c>
      <c r="G57" s="54">
        <f>+E57/$E$58</f>
        <v>0.38638111210572007</v>
      </c>
    </row>
    <row r="58" spans="1:7" ht="12.75">
      <c r="A58" s="48"/>
      <c r="B58" s="48" t="s">
        <v>254</v>
      </c>
      <c r="C58" s="49">
        <v>319626.904</v>
      </c>
      <c r="D58" s="49">
        <v>165589.574</v>
      </c>
      <c r="E58" s="49">
        <v>178520.186</v>
      </c>
      <c r="F58" s="50">
        <f t="shared" si="3"/>
        <v>0.07808832215487187</v>
      </c>
      <c r="G58" s="51">
        <f>+E58/$E$58</f>
        <v>1</v>
      </c>
    </row>
    <row r="59" spans="1:7" ht="12.75">
      <c r="A59" s="93" t="s">
        <v>267</v>
      </c>
      <c r="B59" s="93" t="s">
        <v>251</v>
      </c>
      <c r="C59" s="94">
        <v>410.09</v>
      </c>
      <c r="D59" s="94">
        <v>410.09</v>
      </c>
      <c r="E59" s="94">
        <v>596.761</v>
      </c>
      <c r="F59" s="113">
        <f t="shared" si="3"/>
        <v>0.4551952010534273</v>
      </c>
      <c r="G59" s="114">
        <f>+E59/$E$62</f>
        <v>0.3000305178328216</v>
      </c>
    </row>
    <row r="60" spans="1:7" ht="12.75">
      <c r="A60" s="3"/>
      <c r="B60" s="3" t="s">
        <v>252</v>
      </c>
      <c r="C60" s="52">
        <v>1118.568</v>
      </c>
      <c r="D60" s="52">
        <v>462.539</v>
      </c>
      <c r="E60" s="52">
        <v>427.392</v>
      </c>
      <c r="F60" s="53">
        <f t="shared" si="3"/>
        <v>-0.07598710595214672</v>
      </c>
      <c r="G60" s="54">
        <f>+E60/$E$62</f>
        <v>0.2148777200212569</v>
      </c>
    </row>
    <row r="61" spans="1:7" ht="12.75">
      <c r="A61" s="3"/>
      <c r="B61" s="3" t="s">
        <v>253</v>
      </c>
      <c r="C61" s="52">
        <v>2110.585</v>
      </c>
      <c r="D61" s="52">
        <v>1451.299</v>
      </c>
      <c r="E61" s="52">
        <v>964.848</v>
      </c>
      <c r="F61" s="53">
        <f t="shared" si="3"/>
        <v>-0.33518317038735645</v>
      </c>
      <c r="G61" s="54">
        <f>+E61/$E$62</f>
        <v>0.4850917621459215</v>
      </c>
    </row>
    <row r="62" spans="1:7" ht="12.75">
      <c r="A62" s="48"/>
      <c r="B62" s="48" t="s">
        <v>254</v>
      </c>
      <c r="C62" s="49">
        <v>3639.243</v>
      </c>
      <c r="D62" s="49">
        <v>2323.928</v>
      </c>
      <c r="E62" s="49">
        <v>1989.001</v>
      </c>
      <c r="F62" s="50">
        <f t="shared" si="3"/>
        <v>-0.1441210743189978</v>
      </c>
      <c r="G62" s="51">
        <f>+E62/$E$62</f>
        <v>1</v>
      </c>
    </row>
    <row r="63" spans="1:7" ht="12.75">
      <c r="A63" s="93" t="s">
        <v>268</v>
      </c>
      <c r="B63" s="93" t="s">
        <v>251</v>
      </c>
      <c r="C63" s="94">
        <v>1345.182</v>
      </c>
      <c r="D63" s="94">
        <v>493.276</v>
      </c>
      <c r="E63" s="94">
        <v>570.433</v>
      </c>
      <c r="F63" s="113">
        <f t="shared" si="3"/>
        <v>0.1564175025746235</v>
      </c>
      <c r="G63" s="114">
        <f>+E63/$E$66</f>
        <v>0.017027928515613817</v>
      </c>
    </row>
    <row r="64" spans="1:7" ht="12.75">
      <c r="A64" s="3"/>
      <c r="B64" s="3" t="s">
        <v>252</v>
      </c>
      <c r="C64" s="52">
        <v>6199.877</v>
      </c>
      <c r="D64" s="52">
        <v>3635.683</v>
      </c>
      <c r="E64" s="52">
        <v>2830.106</v>
      </c>
      <c r="F64" s="53">
        <f t="shared" si="3"/>
        <v>-0.22157514832838832</v>
      </c>
      <c r="G64" s="54">
        <f>+E64/$E$66</f>
        <v>0.0844811619587397</v>
      </c>
    </row>
    <row r="65" spans="1:7" ht="12.75">
      <c r="A65" s="3"/>
      <c r="B65" s="3" t="s">
        <v>253</v>
      </c>
      <c r="C65" s="52">
        <v>39368.883</v>
      </c>
      <c r="D65" s="52">
        <v>24377.772</v>
      </c>
      <c r="E65" s="52">
        <v>30099.308</v>
      </c>
      <c r="F65" s="53">
        <f t="shared" si="3"/>
        <v>0.23470299090499327</v>
      </c>
      <c r="G65" s="54">
        <f>+E65/$E$66</f>
        <v>0.8984909095256465</v>
      </c>
    </row>
    <row r="66" spans="1:7" ht="12.75">
      <c r="A66" s="48"/>
      <c r="B66" s="48" t="s">
        <v>254</v>
      </c>
      <c r="C66" s="49">
        <v>46913.942</v>
      </c>
      <c r="D66" s="49">
        <v>28506.731</v>
      </c>
      <c r="E66" s="49">
        <v>33499.847</v>
      </c>
      <c r="F66" s="50">
        <f t="shared" si="3"/>
        <v>0.17515568516081348</v>
      </c>
      <c r="G66" s="51">
        <f>+E66/$E$66</f>
        <v>1</v>
      </c>
    </row>
    <row r="67" spans="1:7" ht="12.75">
      <c r="A67" s="101" t="s">
        <v>269</v>
      </c>
      <c r="B67" s="101" t="s">
        <v>254</v>
      </c>
      <c r="C67" s="37">
        <v>10822.437</v>
      </c>
      <c r="D67" s="37">
        <v>4564.186</v>
      </c>
      <c r="E67" s="37">
        <v>8572.209</v>
      </c>
      <c r="F67" s="102">
        <f t="shared" si="3"/>
        <v>0.8781462893931145</v>
      </c>
      <c r="G67" s="103">
        <f>+E67/$E$67</f>
        <v>1</v>
      </c>
    </row>
    <row r="68" spans="1:16" ht="12.75">
      <c r="A68" s="104" t="s">
        <v>254</v>
      </c>
      <c r="B68" s="104"/>
      <c r="C68" s="105">
        <f>+C67+C66+C62+C58+C54+C50+C46+C42+C38+C34+C30+C26+C22+C18+C14+C10</f>
        <v>10932160.527999999</v>
      </c>
      <c r="D68" s="105">
        <f>+D67+D66+D62+D58+D54+D50+D46+D42+D38+D34+D30+D26+D22+D18+D14+D10</f>
        <v>6043478.201</v>
      </c>
      <c r="E68" s="105">
        <f>+E67+E66+E62+E58+E54+E50+E46+E42+E38+E34+E30+E26+E22+E18+E14+E10</f>
        <v>6643553.236</v>
      </c>
      <c r="F68" s="102">
        <f t="shared" si="3"/>
        <v>0.09929299238652109</v>
      </c>
      <c r="G68" s="104"/>
      <c r="H68"/>
      <c r="I68"/>
      <c r="J68"/>
      <c r="K68"/>
      <c r="L68"/>
      <c r="M68"/>
      <c r="N68"/>
      <c r="O68"/>
      <c r="P68"/>
    </row>
    <row r="69" spans="1:16" s="44" customFormat="1" ht="12.75">
      <c r="A69" s="45" t="s">
        <v>74</v>
      </c>
      <c r="B69" s="45"/>
      <c r="C69" s="45"/>
      <c r="D69" s="45"/>
      <c r="E69" s="45"/>
      <c r="F69" s="45"/>
      <c r="H69"/>
      <c r="I69"/>
      <c r="J69"/>
      <c r="K69"/>
      <c r="L69"/>
      <c r="M69"/>
      <c r="N69"/>
      <c r="O69"/>
      <c r="P69"/>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workbookViewId="0" topLeftCell="A1">
      <selection activeCell="A1" sqref="A1:D1"/>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28" t="s">
        <v>247</v>
      </c>
      <c r="B1" s="128"/>
      <c r="C1" s="128"/>
      <c r="D1" s="128"/>
      <c r="F1" s="25"/>
      <c r="H1" s="25"/>
      <c r="I1" s="25"/>
      <c r="K1" s="25"/>
      <c r="M1" s="25"/>
      <c r="N1" s="25"/>
      <c r="P1" s="25"/>
      <c r="R1" s="25"/>
      <c r="S1" s="25"/>
      <c r="U1" s="25"/>
    </row>
    <row r="2" spans="1:21" s="7" customFormat="1" ht="15.75" customHeight="1">
      <c r="A2" s="129" t="s">
        <v>270</v>
      </c>
      <c r="B2" s="129"/>
      <c r="C2" s="129"/>
      <c r="D2" s="129"/>
      <c r="F2" s="25"/>
      <c r="H2" s="25"/>
      <c r="I2" s="25"/>
      <c r="K2" s="25"/>
      <c r="M2" s="25"/>
      <c r="N2" s="25"/>
      <c r="P2" s="25"/>
      <c r="R2" s="25"/>
      <c r="S2" s="25"/>
      <c r="U2" s="25"/>
    </row>
    <row r="3" spans="1:21" s="7" customFormat="1" ht="15.75" customHeight="1">
      <c r="A3" s="129" t="s">
        <v>50</v>
      </c>
      <c r="B3" s="129"/>
      <c r="C3" s="129"/>
      <c r="D3" s="129"/>
      <c r="F3" s="25"/>
      <c r="H3" s="25"/>
      <c r="I3" s="25"/>
      <c r="K3" s="25"/>
      <c r="M3" s="25"/>
      <c r="N3" s="25"/>
      <c r="O3" s="7" t="s">
        <v>248</v>
      </c>
      <c r="P3" s="25"/>
      <c r="R3" s="25"/>
      <c r="S3" s="25"/>
      <c r="U3" s="25"/>
    </row>
    <row r="4" spans="1:21" s="7" customFormat="1" ht="15.75" customHeight="1">
      <c r="A4" s="130"/>
      <c r="B4" s="130"/>
      <c r="C4" s="130"/>
      <c r="D4" s="130"/>
      <c r="F4" s="25"/>
      <c r="H4" s="25"/>
      <c r="I4" s="25"/>
      <c r="K4" s="25"/>
      <c r="M4" s="25"/>
      <c r="N4" s="25"/>
      <c r="P4" s="25"/>
      <c r="R4" s="25"/>
      <c r="S4" s="25"/>
      <c r="U4" s="25"/>
    </row>
    <row r="5" spans="1:4" s="7" customFormat="1" ht="12.75">
      <c r="A5" s="27" t="s">
        <v>51</v>
      </c>
      <c r="B5" s="2" t="s">
        <v>271</v>
      </c>
      <c r="C5" s="29">
        <v>2008</v>
      </c>
      <c r="D5" s="31" t="s">
        <v>53</v>
      </c>
    </row>
    <row r="6" spans="1:18" s="7" customFormat="1" ht="12.75">
      <c r="A6" s="31"/>
      <c r="B6" s="31"/>
      <c r="C6" s="29" t="str">
        <f>+Exportacion_region_sector!D6</f>
        <v>ene- jun</v>
      </c>
      <c r="D6" s="55">
        <v>2008</v>
      </c>
      <c r="P6" s="7">
        <v>2007</v>
      </c>
      <c r="Q6" s="7">
        <v>39083</v>
      </c>
      <c r="R6" s="7">
        <v>39448</v>
      </c>
    </row>
    <row r="7" spans="1:21" ht="12.75">
      <c r="A7" s="131" t="s">
        <v>250</v>
      </c>
      <c r="B7" t="s">
        <v>274</v>
      </c>
      <c r="C7" s="37">
        <v>815.231</v>
      </c>
      <c r="D7" s="56">
        <f aca="true" t="shared" si="0" ref="D7:D13">+C7/$C$13</f>
        <v>0.22699563818516202</v>
      </c>
      <c r="F7" s="98"/>
      <c r="H7" s="98"/>
      <c r="I7" s="98"/>
      <c r="K7" s="98"/>
      <c r="M7" s="98"/>
      <c r="N7" s="98"/>
      <c r="P7" s="98"/>
      <c r="R7" s="98"/>
      <c r="S7" s="98"/>
      <c r="U7" s="98"/>
    </row>
    <row r="8" spans="1:4" ht="12.75">
      <c r="A8" s="131"/>
      <c r="B8" t="s">
        <v>288</v>
      </c>
      <c r="C8" s="37">
        <v>497.891</v>
      </c>
      <c r="D8" s="56">
        <f t="shared" si="0"/>
        <v>0.1386344303536648</v>
      </c>
    </row>
    <row r="9" spans="1:4" ht="12.75">
      <c r="A9" s="131"/>
      <c r="B9" t="s">
        <v>272</v>
      </c>
      <c r="C9" s="37">
        <v>385.696</v>
      </c>
      <c r="D9" s="56">
        <f t="shared" si="0"/>
        <v>0.10739448041777638</v>
      </c>
    </row>
    <row r="10" spans="1:4" ht="12.75">
      <c r="A10" s="131"/>
      <c r="B10" t="s">
        <v>273</v>
      </c>
      <c r="C10" s="37">
        <v>383.031</v>
      </c>
      <c r="D10" s="56">
        <f t="shared" si="0"/>
        <v>0.10665242893081936</v>
      </c>
    </row>
    <row r="11" spans="1:4" ht="12.75">
      <c r="A11" s="131"/>
      <c r="B11" t="s">
        <v>321</v>
      </c>
      <c r="C11" s="37">
        <v>348.23</v>
      </c>
      <c r="D11" s="56">
        <f t="shared" si="0"/>
        <v>0.09696232244016602</v>
      </c>
    </row>
    <row r="12" spans="1:21" ht="12.75">
      <c r="A12" s="131"/>
      <c r="B12" t="s">
        <v>315</v>
      </c>
      <c r="C12" s="37">
        <f>+C13-SUM(C7:C11)</f>
        <v>1161.3159999999998</v>
      </c>
      <c r="D12" s="56">
        <f t="shared" si="0"/>
        <v>0.3233606996724114</v>
      </c>
      <c r="E12" s="37"/>
      <c r="F12" s="98"/>
      <c r="H12" s="98"/>
      <c r="I12" s="98"/>
      <c r="K12" s="98"/>
      <c r="M12" s="98"/>
      <c r="N12" s="98"/>
      <c r="P12" s="98"/>
      <c r="R12" s="98"/>
      <c r="S12" s="98"/>
      <c r="U12" s="98"/>
    </row>
    <row r="13" spans="1:5" s="2" customFormat="1" ht="12.75">
      <c r="A13" s="132"/>
      <c r="B13" s="57" t="s">
        <v>318</v>
      </c>
      <c r="C13" s="58">
        <v>3591.395</v>
      </c>
      <c r="D13" s="60">
        <f t="shared" si="0"/>
        <v>1</v>
      </c>
      <c r="E13" s="40"/>
    </row>
    <row r="14" spans="1:21" ht="12.75">
      <c r="A14" s="133" t="s">
        <v>255</v>
      </c>
      <c r="B14" t="s">
        <v>275</v>
      </c>
      <c r="C14" s="37">
        <v>4821.377</v>
      </c>
      <c r="D14" s="56">
        <f aca="true" t="shared" si="1" ref="D14:D20">+C14/$C$20</f>
        <v>0.5896360819770992</v>
      </c>
      <c r="F14" s="98"/>
      <c r="H14" s="98"/>
      <c r="I14" s="98"/>
      <c r="K14" s="98"/>
      <c r="M14" s="98"/>
      <c r="N14" s="98"/>
      <c r="P14" s="98"/>
      <c r="R14" s="98"/>
      <c r="S14" s="98"/>
      <c r="U14" s="98"/>
    </row>
    <row r="15" spans="1:4" ht="12.75">
      <c r="A15" s="131"/>
      <c r="B15" t="s">
        <v>277</v>
      </c>
      <c r="C15" s="37">
        <v>645.383</v>
      </c>
      <c r="D15" s="56">
        <f t="shared" si="1"/>
        <v>0.07892788792384958</v>
      </c>
    </row>
    <row r="16" spans="1:4" ht="12.75">
      <c r="A16" s="131"/>
      <c r="B16" t="s">
        <v>274</v>
      </c>
      <c r="C16" s="37">
        <v>555.733</v>
      </c>
      <c r="D16" s="56">
        <f t="shared" si="1"/>
        <v>0.06796403366618689</v>
      </c>
    </row>
    <row r="17" spans="1:4" ht="12.75">
      <c r="A17" s="131"/>
      <c r="B17" t="s">
        <v>276</v>
      </c>
      <c r="C17" s="37">
        <v>408.909</v>
      </c>
      <c r="D17" s="56">
        <f t="shared" si="1"/>
        <v>0.05000801651585711</v>
      </c>
    </row>
    <row r="18" spans="1:4" ht="12.75">
      <c r="A18" s="134"/>
      <c r="B18" t="s">
        <v>304</v>
      </c>
      <c r="C18" s="37">
        <v>339.259</v>
      </c>
      <c r="D18" s="56">
        <f t="shared" si="1"/>
        <v>0.04149008624205671</v>
      </c>
    </row>
    <row r="19" spans="1:5" ht="12.75">
      <c r="A19" s="134"/>
      <c r="B19" s="7" t="s">
        <v>315</v>
      </c>
      <c r="C19" s="37">
        <f>+C20-SUM(C14:C18)</f>
        <v>1406.2079999999996</v>
      </c>
      <c r="D19" s="56">
        <f t="shared" si="1"/>
        <v>0.1719738936749506</v>
      </c>
      <c r="E19" s="37"/>
    </row>
    <row r="20" spans="1:5" s="2" customFormat="1" ht="12.75">
      <c r="A20" s="132"/>
      <c r="B20" s="57" t="s">
        <v>318</v>
      </c>
      <c r="C20" s="58">
        <v>8176.869</v>
      </c>
      <c r="D20" s="60">
        <f t="shared" si="1"/>
        <v>1</v>
      </c>
      <c r="E20" s="40"/>
    </row>
    <row r="21" spans="1:4" ht="12.75">
      <c r="A21" s="133" t="s">
        <v>256</v>
      </c>
      <c r="B21" t="s">
        <v>304</v>
      </c>
      <c r="C21" s="37">
        <v>669.096</v>
      </c>
      <c r="D21" s="56">
        <f aca="true" t="shared" si="2" ref="D21:D27">+C21/$C$27</f>
        <v>0.6664594862723068</v>
      </c>
    </row>
    <row r="22" spans="1:4" ht="12.75">
      <c r="A22" s="131"/>
      <c r="B22" t="s">
        <v>278</v>
      </c>
      <c r="C22" s="37">
        <v>91.794</v>
      </c>
      <c r="D22" s="56">
        <f t="shared" si="2"/>
        <v>0.091432293845547</v>
      </c>
    </row>
    <row r="23" spans="1:4" ht="12.75">
      <c r="A23" s="131"/>
      <c r="B23" t="s">
        <v>273</v>
      </c>
      <c r="C23" s="37">
        <v>41.166</v>
      </c>
      <c r="D23" s="56">
        <f t="shared" si="2"/>
        <v>0.04100378901067377</v>
      </c>
    </row>
    <row r="24" spans="1:4" ht="12.75">
      <c r="A24" s="131"/>
      <c r="B24" t="s">
        <v>274</v>
      </c>
      <c r="C24" s="37">
        <v>32.503</v>
      </c>
      <c r="D24" s="56">
        <f t="shared" si="2"/>
        <v>0.032374924797501085</v>
      </c>
    </row>
    <row r="25" spans="1:21" ht="12.75">
      <c r="A25" s="131"/>
      <c r="B25" t="s">
        <v>331</v>
      </c>
      <c r="C25" s="37">
        <v>29.157</v>
      </c>
      <c r="D25" s="56">
        <f t="shared" si="2"/>
        <v>0.02904210941515365</v>
      </c>
      <c r="E25" s="7"/>
      <c r="F25" s="7"/>
      <c r="G25" s="7"/>
      <c r="H25" s="7"/>
      <c r="I25" s="7"/>
      <c r="J25" s="7"/>
      <c r="K25" s="7"/>
      <c r="L25" s="7"/>
      <c r="M25" s="7"/>
      <c r="N25" s="7"/>
      <c r="O25" s="7"/>
      <c r="P25" s="7"/>
      <c r="Q25" s="7"/>
      <c r="R25" s="7"/>
      <c r="S25" s="7"/>
      <c r="T25" s="7"/>
      <c r="U25" s="7"/>
    </row>
    <row r="26" spans="1:21" ht="12.75">
      <c r="A26" s="131"/>
      <c r="B26" s="7" t="s">
        <v>315</v>
      </c>
      <c r="C26" s="37">
        <f>+C27-SUM(C21:C25)</f>
        <v>140.2399999999999</v>
      </c>
      <c r="D26" s="56">
        <f t="shared" si="2"/>
        <v>0.1396873966588176</v>
      </c>
      <c r="E26" s="37"/>
      <c r="F26" s="7"/>
      <c r="G26" s="7"/>
      <c r="H26" s="7"/>
      <c r="I26" s="7"/>
      <c r="J26" s="7"/>
      <c r="K26" s="7"/>
      <c r="L26" s="7"/>
      <c r="M26" s="7"/>
      <c r="N26" s="7"/>
      <c r="O26" s="7"/>
      <c r="P26" s="7"/>
      <c r="Q26" s="7"/>
      <c r="R26" s="7"/>
      <c r="S26" s="7"/>
      <c r="T26" s="7"/>
      <c r="U26" s="7"/>
    </row>
    <row r="27" spans="1:21" s="2" customFormat="1" ht="12.75">
      <c r="A27" s="132"/>
      <c r="B27" s="57" t="s">
        <v>318</v>
      </c>
      <c r="C27" s="58">
        <v>1003.956</v>
      </c>
      <c r="D27" s="60">
        <f t="shared" si="2"/>
        <v>1</v>
      </c>
      <c r="E27"/>
      <c r="F27" s="98"/>
      <c r="G27"/>
      <c r="H27" s="98"/>
      <c r="I27" s="98"/>
      <c r="J27"/>
      <c r="K27" s="98"/>
      <c r="L27"/>
      <c r="M27" s="98"/>
      <c r="N27" s="98"/>
      <c r="O27"/>
      <c r="P27" s="98"/>
      <c r="Q27"/>
      <c r="R27" s="98"/>
      <c r="S27" s="98"/>
      <c r="T27"/>
      <c r="U27" s="98"/>
    </row>
    <row r="28" spans="1:4" ht="12.75">
      <c r="A28" s="133" t="s">
        <v>257</v>
      </c>
      <c r="B28" t="s">
        <v>304</v>
      </c>
      <c r="C28" s="37">
        <v>134583.14</v>
      </c>
      <c r="D28" s="56">
        <f aca="true" t="shared" si="3" ref="D28:D34">+C28/$C$34</f>
        <v>0.672993713431261</v>
      </c>
    </row>
    <row r="29" spans="1:21" ht="12.75">
      <c r="A29" s="131"/>
      <c r="B29" t="s">
        <v>275</v>
      </c>
      <c r="C29" s="37">
        <v>11804.408</v>
      </c>
      <c r="D29" s="56">
        <f t="shared" si="3"/>
        <v>0.05902888262807424</v>
      </c>
      <c r="E29"/>
      <c r="F29"/>
      <c r="G29"/>
      <c r="H29"/>
      <c r="I29"/>
      <c r="J29"/>
      <c r="K29"/>
      <c r="L29"/>
      <c r="M29"/>
      <c r="N29"/>
      <c r="O29"/>
      <c r="P29"/>
      <c r="Q29"/>
      <c r="R29"/>
      <c r="S29"/>
      <c r="T29"/>
      <c r="U29"/>
    </row>
    <row r="30" spans="1:21" ht="12.75">
      <c r="A30" s="131"/>
      <c r="B30" t="s">
        <v>279</v>
      </c>
      <c r="C30" s="37">
        <v>10038.52</v>
      </c>
      <c r="D30" s="56">
        <f t="shared" si="3"/>
        <v>0.05019841900073057</v>
      </c>
      <c r="E30"/>
      <c r="F30"/>
      <c r="G30"/>
      <c r="H30"/>
      <c r="I30"/>
      <c r="J30"/>
      <c r="K30"/>
      <c r="L30"/>
      <c r="M30"/>
      <c r="N30"/>
      <c r="O30"/>
      <c r="P30"/>
      <c r="Q30"/>
      <c r="R30"/>
      <c r="S30"/>
      <c r="T30"/>
      <c r="U30"/>
    </row>
    <row r="31" spans="1:21" ht="12.75">
      <c r="A31" s="131"/>
      <c r="B31" t="s">
        <v>280</v>
      </c>
      <c r="C31" s="37">
        <v>9732.959</v>
      </c>
      <c r="D31" s="56">
        <f t="shared" si="3"/>
        <v>0.04867043687704279</v>
      </c>
      <c r="E31"/>
      <c r="F31"/>
      <c r="G31"/>
      <c r="H31"/>
      <c r="I31"/>
      <c r="J31"/>
      <c r="K31"/>
      <c r="L31"/>
      <c r="M31"/>
      <c r="N31"/>
      <c r="O31"/>
      <c r="P31"/>
      <c r="Q31"/>
      <c r="R31"/>
      <c r="S31"/>
      <c r="T31"/>
      <c r="U31"/>
    </row>
    <row r="32" spans="1:21" ht="12.75">
      <c r="A32" s="131"/>
      <c r="B32" t="s">
        <v>274</v>
      </c>
      <c r="C32" s="37">
        <v>7554.719</v>
      </c>
      <c r="D32" s="56">
        <f t="shared" si="3"/>
        <v>0.037777974222771904</v>
      </c>
      <c r="E32"/>
      <c r="F32" s="98"/>
      <c r="G32"/>
      <c r="H32" s="98"/>
      <c r="I32" s="98"/>
      <c r="J32"/>
      <c r="K32" s="98"/>
      <c r="L32"/>
      <c r="M32" s="98"/>
      <c r="N32" s="98"/>
      <c r="O32"/>
      <c r="P32" s="98"/>
      <c r="Q32"/>
      <c r="R32" s="98"/>
      <c r="S32" s="98"/>
      <c r="T32"/>
      <c r="U32" s="98"/>
    </row>
    <row r="33" spans="1:21" ht="12.75">
      <c r="A33" s="131"/>
      <c r="B33" s="7" t="s">
        <v>315</v>
      </c>
      <c r="C33" s="37">
        <f>+C34-SUM(C28:C32)</f>
        <v>26263.069999999978</v>
      </c>
      <c r="D33" s="56">
        <f t="shared" si="3"/>
        <v>0.13133057384011945</v>
      </c>
      <c r="E33" s="37"/>
      <c r="F33" s="2"/>
      <c r="G33" s="2"/>
      <c r="H33" s="2"/>
      <c r="I33" s="2"/>
      <c r="J33" s="2"/>
      <c r="K33" s="2"/>
      <c r="L33" s="2"/>
      <c r="M33" s="2"/>
      <c r="N33" s="2"/>
      <c r="O33" s="2"/>
      <c r="P33" s="2"/>
      <c r="Q33" s="2"/>
      <c r="R33" s="2"/>
      <c r="S33" s="2"/>
      <c r="T33" s="2"/>
      <c r="U33" s="2"/>
    </row>
    <row r="34" spans="1:21" s="61" customFormat="1" ht="12.75">
      <c r="A34" s="132"/>
      <c r="B34" s="57" t="s">
        <v>318</v>
      </c>
      <c r="C34" s="58">
        <v>199976.816</v>
      </c>
      <c r="D34" s="60">
        <f t="shared" si="3"/>
        <v>1</v>
      </c>
      <c r="E34"/>
      <c r="F34" s="98"/>
      <c r="G34"/>
      <c r="H34" s="98"/>
      <c r="I34" s="98"/>
      <c r="J34"/>
      <c r="K34" s="98"/>
      <c r="L34"/>
      <c r="M34" s="98"/>
      <c r="N34" s="98"/>
      <c r="O34"/>
      <c r="P34" s="98"/>
      <c r="Q34"/>
      <c r="R34" s="98"/>
      <c r="S34" s="98"/>
      <c r="T34"/>
      <c r="U34" s="98"/>
    </row>
    <row r="35" spans="1:21" ht="12.75">
      <c r="A35" s="133" t="s">
        <v>281</v>
      </c>
      <c r="B35" t="s">
        <v>304</v>
      </c>
      <c r="C35" s="37">
        <v>115430.476</v>
      </c>
      <c r="D35" s="56">
        <f aca="true" t="shared" si="4" ref="D35:D41">+C35/$C$41</f>
        <v>0.509944947952321</v>
      </c>
      <c r="E35"/>
      <c r="F35"/>
      <c r="G35"/>
      <c r="H35"/>
      <c r="I35"/>
      <c r="J35"/>
      <c r="K35"/>
      <c r="L35"/>
      <c r="M35"/>
      <c r="N35"/>
      <c r="O35"/>
      <c r="P35"/>
      <c r="Q35"/>
      <c r="R35"/>
      <c r="S35"/>
      <c r="T35"/>
      <c r="U35"/>
    </row>
    <row r="36" spans="1:21" ht="12.75">
      <c r="A36" s="131"/>
      <c r="B36" t="s">
        <v>274</v>
      </c>
      <c r="C36" s="37">
        <v>19929.276</v>
      </c>
      <c r="D36" s="56">
        <f t="shared" si="4"/>
        <v>0.0880428978959373</v>
      </c>
      <c r="E36"/>
      <c r="F36"/>
      <c r="G36"/>
      <c r="H36"/>
      <c r="I36"/>
      <c r="J36"/>
      <c r="K36"/>
      <c r="L36"/>
      <c r="M36"/>
      <c r="N36"/>
      <c r="O36"/>
      <c r="P36"/>
      <c r="Q36"/>
      <c r="R36"/>
      <c r="S36"/>
      <c r="T36"/>
      <c r="U36"/>
    </row>
    <row r="37" spans="1:21" ht="12.75">
      <c r="A37" s="131"/>
      <c r="B37" t="s">
        <v>272</v>
      </c>
      <c r="C37" s="37">
        <v>15817.118</v>
      </c>
      <c r="D37" s="56">
        <f t="shared" si="4"/>
        <v>0.06987634197459014</v>
      </c>
      <c r="E37" s="7"/>
      <c r="F37" s="7"/>
      <c r="G37" s="7"/>
      <c r="H37" s="7"/>
      <c r="I37" s="7"/>
      <c r="J37" s="7"/>
      <c r="K37" s="7"/>
      <c r="L37" s="7"/>
      <c r="M37" s="7"/>
      <c r="N37" s="7"/>
      <c r="O37" s="7"/>
      <c r="P37" s="7"/>
      <c r="Q37" s="7"/>
      <c r="R37" s="7"/>
      <c r="S37" s="7"/>
      <c r="T37" s="7"/>
      <c r="U37" s="7"/>
    </row>
    <row r="38" spans="1:21" ht="12.75">
      <c r="A38" s="131"/>
      <c r="B38" t="s">
        <v>279</v>
      </c>
      <c r="C38" s="37">
        <v>11764.832</v>
      </c>
      <c r="D38" s="56">
        <f t="shared" si="4"/>
        <v>0.051974286599214936</v>
      </c>
      <c r="E38" s="7"/>
      <c r="F38" s="7"/>
      <c r="G38" s="7"/>
      <c r="H38" s="7"/>
      <c r="I38" s="7"/>
      <c r="J38" s="7"/>
      <c r="K38" s="7"/>
      <c r="L38" s="7"/>
      <c r="M38" s="7"/>
      <c r="N38" s="7"/>
      <c r="O38" s="7"/>
      <c r="P38" s="7"/>
      <c r="Q38" s="7"/>
      <c r="R38" s="7"/>
      <c r="S38" s="7"/>
      <c r="T38" s="7"/>
      <c r="U38" s="7"/>
    </row>
    <row r="39" spans="1:21" ht="12.75">
      <c r="A39" s="131"/>
      <c r="B39" t="s">
        <v>275</v>
      </c>
      <c r="C39" s="37">
        <v>10787.585</v>
      </c>
      <c r="D39" s="56">
        <f t="shared" si="4"/>
        <v>0.04765703704935115</v>
      </c>
      <c r="E39"/>
      <c r="F39" s="98"/>
      <c r="G39"/>
      <c r="H39" s="98"/>
      <c r="I39" s="98"/>
      <c r="J39"/>
      <c r="K39" s="98"/>
      <c r="L39"/>
      <c r="M39" s="98"/>
      <c r="N39" s="98"/>
      <c r="O39"/>
      <c r="P39" s="98"/>
      <c r="Q39"/>
      <c r="R39" s="98"/>
      <c r="S39" s="98"/>
      <c r="T39"/>
      <c r="U39" s="98"/>
    </row>
    <row r="40" spans="1:21" ht="12.75">
      <c r="A40" s="131"/>
      <c r="B40" t="s">
        <v>315</v>
      </c>
      <c r="C40" s="37">
        <f>+C41-SUM(C35:C39)</f>
        <v>52629.41400000002</v>
      </c>
      <c r="D40" s="56">
        <f t="shared" si="4"/>
        <v>0.23250448852858552</v>
      </c>
      <c r="E40" s="37"/>
      <c r="F40" s="98"/>
      <c r="G40"/>
      <c r="H40" s="98"/>
      <c r="I40" s="98"/>
      <c r="J40"/>
      <c r="K40" s="98"/>
      <c r="L40"/>
      <c r="M40" s="98"/>
      <c r="N40" s="98"/>
      <c r="O40"/>
      <c r="P40" s="98"/>
      <c r="Q40"/>
      <c r="R40" s="98"/>
      <c r="S40" s="98"/>
      <c r="T40"/>
      <c r="U40" s="98"/>
    </row>
    <row r="41" spans="1:21" s="61" customFormat="1" ht="12.75">
      <c r="A41" s="132"/>
      <c r="B41" s="57" t="s">
        <v>318</v>
      </c>
      <c r="C41" s="58">
        <v>226358.701</v>
      </c>
      <c r="D41" s="60">
        <f t="shared" si="4"/>
        <v>1</v>
      </c>
      <c r="E41"/>
      <c r="F41"/>
      <c r="G41"/>
      <c r="H41"/>
      <c r="I41"/>
      <c r="J41"/>
      <c r="K41"/>
      <c r="L41"/>
      <c r="M41"/>
      <c r="N41"/>
      <c r="O41"/>
      <c r="P41"/>
      <c r="Q41"/>
      <c r="R41"/>
      <c r="S41"/>
      <c r="T41"/>
      <c r="U41"/>
    </row>
    <row r="42" spans="1:21" ht="12.75">
      <c r="A42" s="133" t="s">
        <v>282</v>
      </c>
      <c r="B42" t="s">
        <v>304</v>
      </c>
      <c r="C42" s="37">
        <v>248208.526</v>
      </c>
      <c r="D42" s="56">
        <f aca="true" t="shared" si="5" ref="D42:D48">+C42/$C$48</f>
        <v>0.3342642956524584</v>
      </c>
      <c r="E42"/>
      <c r="F42"/>
      <c r="G42"/>
      <c r="H42"/>
      <c r="I42"/>
      <c r="J42"/>
      <c r="K42"/>
      <c r="L42"/>
      <c r="M42"/>
      <c r="N42"/>
      <c r="O42"/>
      <c r="P42"/>
      <c r="Q42"/>
      <c r="R42"/>
      <c r="S42"/>
      <c r="T42"/>
      <c r="U42"/>
    </row>
    <row r="43" spans="1:21" ht="12.75">
      <c r="A43" s="131"/>
      <c r="B43" t="s">
        <v>283</v>
      </c>
      <c r="C43" s="37">
        <v>66608.706</v>
      </c>
      <c r="D43" s="56">
        <f t="shared" si="5"/>
        <v>0.08970244718914966</v>
      </c>
      <c r="E43"/>
      <c r="F43"/>
      <c r="G43"/>
      <c r="H43"/>
      <c r="I43"/>
      <c r="J43"/>
      <c r="K43"/>
      <c r="L43"/>
      <c r="M43"/>
      <c r="N43"/>
      <c r="O43"/>
      <c r="P43"/>
      <c r="Q43"/>
      <c r="R43"/>
      <c r="S43"/>
      <c r="T43"/>
      <c r="U43"/>
    </row>
    <row r="44" spans="1:21" ht="12.75">
      <c r="A44" s="131"/>
      <c r="B44" t="s">
        <v>274</v>
      </c>
      <c r="C44" s="37">
        <v>62785.097</v>
      </c>
      <c r="D44" s="56">
        <f t="shared" si="5"/>
        <v>0.08455316408500922</v>
      </c>
      <c r="E44"/>
      <c r="F44"/>
      <c r="G44"/>
      <c r="H44"/>
      <c r="I44"/>
      <c r="J44"/>
      <c r="K44"/>
      <c r="L44"/>
      <c r="M44"/>
      <c r="N44"/>
      <c r="O44"/>
      <c r="P44"/>
      <c r="Q44"/>
      <c r="R44"/>
      <c r="S44"/>
      <c r="T44"/>
      <c r="U44"/>
    </row>
    <row r="45" spans="1:21" ht="12.75">
      <c r="A45" s="131"/>
      <c r="B45" t="s">
        <v>272</v>
      </c>
      <c r="C45" s="37">
        <v>41787.889</v>
      </c>
      <c r="D45" s="56">
        <f t="shared" si="5"/>
        <v>0.056276065566692554</v>
      </c>
      <c r="E45"/>
      <c r="F45" s="98"/>
      <c r="G45"/>
      <c r="H45" s="98"/>
      <c r="I45" s="98"/>
      <c r="J45"/>
      <c r="K45" s="98"/>
      <c r="L45"/>
      <c r="M45" s="98"/>
      <c r="N45" s="98"/>
      <c r="O45"/>
      <c r="P45" s="98"/>
      <c r="Q45"/>
      <c r="R45" s="98"/>
      <c r="S45" s="98"/>
      <c r="T45"/>
      <c r="U45" s="98"/>
    </row>
    <row r="46" spans="1:21" ht="12.75">
      <c r="A46" s="131"/>
      <c r="B46" t="s">
        <v>284</v>
      </c>
      <c r="C46" s="37">
        <v>34324.572</v>
      </c>
      <c r="D46" s="56">
        <f t="shared" si="5"/>
        <v>0.046225160223352255</v>
      </c>
      <c r="E46" s="2"/>
      <c r="F46" s="2"/>
      <c r="G46" s="2"/>
      <c r="H46" s="2"/>
      <c r="I46" s="2"/>
      <c r="J46" s="2"/>
      <c r="K46" s="2"/>
      <c r="L46" s="2"/>
      <c r="M46" s="2"/>
      <c r="N46" s="2"/>
      <c r="O46" s="2"/>
      <c r="P46" s="2"/>
      <c r="Q46" s="2"/>
      <c r="R46" s="2"/>
      <c r="S46" s="2"/>
      <c r="T46" s="2"/>
      <c r="U46" s="2"/>
    </row>
    <row r="47" spans="1:21" ht="12.75">
      <c r="A47" s="131"/>
      <c r="B47" t="s">
        <v>315</v>
      </c>
      <c r="C47" s="37">
        <f>+C48-SUM(C42:C46)</f>
        <v>288836.92499999993</v>
      </c>
      <c r="D47" s="56">
        <f t="shared" si="5"/>
        <v>0.3889788672833379</v>
      </c>
      <c r="E47" s="37"/>
      <c r="F47" s="2"/>
      <c r="G47" s="2"/>
      <c r="H47" s="2"/>
      <c r="I47" s="2"/>
      <c r="J47" s="2"/>
      <c r="K47" s="2"/>
      <c r="L47" s="2"/>
      <c r="M47" s="2"/>
      <c r="N47" s="2"/>
      <c r="O47" s="2"/>
      <c r="P47" s="2"/>
      <c r="Q47" s="2"/>
      <c r="R47" s="2"/>
      <c r="S47" s="2"/>
      <c r="T47" s="2"/>
      <c r="U47" s="2"/>
    </row>
    <row r="48" spans="1:21" s="61" customFormat="1" ht="12.75">
      <c r="A48" s="132"/>
      <c r="B48" s="57" t="s">
        <v>318</v>
      </c>
      <c r="C48" s="58">
        <v>742551.715</v>
      </c>
      <c r="D48" s="60">
        <f t="shared" si="5"/>
        <v>1</v>
      </c>
      <c r="E48"/>
      <c r="F48" s="98"/>
      <c r="G48"/>
      <c r="H48" s="98"/>
      <c r="I48" s="98"/>
      <c r="J48"/>
      <c r="K48" s="98"/>
      <c r="L48"/>
      <c r="M48" s="98"/>
      <c r="N48" s="98"/>
      <c r="O48"/>
      <c r="P48" s="98"/>
      <c r="Q48"/>
      <c r="R48" s="98"/>
      <c r="S48" s="98"/>
      <c r="T48"/>
      <c r="U48" s="98"/>
    </row>
    <row r="49" spans="1:21" ht="12.75">
      <c r="A49" s="133" t="s">
        <v>285</v>
      </c>
      <c r="B49" t="s">
        <v>304</v>
      </c>
      <c r="C49" s="37">
        <v>181984.544</v>
      </c>
      <c r="D49" s="56">
        <f aca="true" t="shared" si="6" ref="D49:D55">+C49/$C$55</f>
        <v>0.21359469553976068</v>
      </c>
      <c r="E49"/>
      <c r="F49"/>
      <c r="G49"/>
      <c r="H49"/>
      <c r="I49"/>
      <c r="J49"/>
      <c r="K49"/>
      <c r="L49"/>
      <c r="M49"/>
      <c r="N49"/>
      <c r="O49"/>
      <c r="P49"/>
      <c r="Q49"/>
      <c r="R49"/>
      <c r="S49"/>
      <c r="T49"/>
      <c r="U49"/>
    </row>
    <row r="50" spans="1:21" ht="12.75">
      <c r="A50" s="131"/>
      <c r="B50" t="s">
        <v>272</v>
      </c>
      <c r="C50" s="37">
        <v>85934.344</v>
      </c>
      <c r="D50" s="56">
        <f t="shared" si="6"/>
        <v>0.10086087334476636</v>
      </c>
      <c r="E50"/>
      <c r="F50"/>
      <c r="G50"/>
      <c r="H50"/>
      <c r="I50"/>
      <c r="J50"/>
      <c r="K50"/>
      <c r="L50"/>
      <c r="M50"/>
      <c r="N50"/>
      <c r="O50"/>
      <c r="P50"/>
      <c r="Q50"/>
      <c r="R50"/>
      <c r="S50"/>
      <c r="T50"/>
      <c r="U50"/>
    </row>
    <row r="51" spans="1:21" ht="12.75">
      <c r="A51" s="131"/>
      <c r="B51" t="s">
        <v>275</v>
      </c>
      <c r="C51" s="37">
        <v>53206.154</v>
      </c>
      <c r="D51" s="56">
        <f t="shared" si="6"/>
        <v>0.06244789812739054</v>
      </c>
      <c r="E51" s="7"/>
      <c r="F51" s="7"/>
      <c r="G51" s="7"/>
      <c r="H51" s="7"/>
      <c r="I51" s="7"/>
      <c r="J51" s="7"/>
      <c r="K51" s="7"/>
      <c r="L51" s="7"/>
      <c r="M51" s="7"/>
      <c r="N51" s="7"/>
      <c r="O51" s="7"/>
      <c r="P51" s="7"/>
      <c r="Q51" s="7"/>
      <c r="R51" s="7"/>
      <c r="S51" s="7"/>
      <c r="T51" s="7"/>
      <c r="U51" s="7"/>
    </row>
    <row r="52" spans="1:21" ht="12.75">
      <c r="A52" s="131"/>
      <c r="B52" t="s">
        <v>284</v>
      </c>
      <c r="C52" s="37">
        <v>45636.888</v>
      </c>
      <c r="D52" s="56">
        <f t="shared" si="6"/>
        <v>0.0535638740713176</v>
      </c>
      <c r="E52" s="7"/>
      <c r="F52" s="7"/>
      <c r="G52" s="7"/>
      <c r="H52" s="7"/>
      <c r="I52" s="7"/>
      <c r="J52" s="7"/>
      <c r="K52" s="7"/>
      <c r="L52" s="7"/>
      <c r="M52" s="7"/>
      <c r="N52" s="7"/>
      <c r="O52" s="7"/>
      <c r="P52" s="7"/>
      <c r="Q52" s="7"/>
      <c r="R52" s="7"/>
      <c r="S52" s="7"/>
      <c r="T52" s="7"/>
      <c r="U52" s="7"/>
    </row>
    <row r="53" spans="1:21" ht="12.75">
      <c r="A53" s="131"/>
      <c r="B53" t="s">
        <v>274</v>
      </c>
      <c r="C53" s="37">
        <v>45186.697</v>
      </c>
      <c r="D53" s="56">
        <f t="shared" si="6"/>
        <v>0.05303548628922255</v>
      </c>
      <c r="E53"/>
      <c r="F53" s="98"/>
      <c r="G53"/>
      <c r="H53" s="98"/>
      <c r="I53" s="98"/>
      <c r="J53"/>
      <c r="K53" s="98"/>
      <c r="L53"/>
      <c r="M53" s="98"/>
      <c r="N53" s="98"/>
      <c r="O53"/>
      <c r="P53" s="98"/>
      <c r="Q53"/>
      <c r="R53" s="98"/>
      <c r="S53" s="98"/>
      <c r="T53"/>
      <c r="U53" s="98"/>
    </row>
    <row r="54" spans="1:21" ht="12.75">
      <c r="A54" s="131"/>
      <c r="B54" t="s">
        <v>315</v>
      </c>
      <c r="C54" s="37">
        <f>+C55-SUM(C49:C53)</f>
        <v>440060.0970000001</v>
      </c>
      <c r="D54" s="56">
        <f t="shared" si="6"/>
        <v>0.5164971726275424</v>
      </c>
      <c r="E54" s="37"/>
      <c r="F54" s="98"/>
      <c r="G54"/>
      <c r="H54" s="98"/>
      <c r="I54" s="98"/>
      <c r="J54"/>
      <c r="K54" s="98"/>
      <c r="L54"/>
      <c r="M54" s="98"/>
      <c r="N54" s="98"/>
      <c r="O54"/>
      <c r="P54" s="98"/>
      <c r="Q54"/>
      <c r="R54" s="98"/>
      <c r="S54" s="98"/>
      <c r="T54"/>
      <c r="U54" s="98"/>
    </row>
    <row r="55" spans="1:21" s="61" customFormat="1" ht="12.75">
      <c r="A55" s="132"/>
      <c r="B55" s="57" t="s">
        <v>318</v>
      </c>
      <c r="C55" s="58">
        <v>852008.724</v>
      </c>
      <c r="D55" s="60">
        <f t="shared" si="6"/>
        <v>1</v>
      </c>
      <c r="E55"/>
      <c r="F55"/>
      <c r="G55"/>
      <c r="H55"/>
      <c r="I55"/>
      <c r="J55"/>
      <c r="K55"/>
      <c r="L55"/>
      <c r="M55"/>
      <c r="N55"/>
      <c r="O55"/>
      <c r="P55"/>
      <c r="Q55"/>
      <c r="R55"/>
      <c r="S55"/>
      <c r="T55"/>
      <c r="U55"/>
    </row>
    <row r="56" spans="1:21" ht="12.75">
      <c r="A56" s="133" t="s">
        <v>286</v>
      </c>
      <c r="B56" t="s">
        <v>304</v>
      </c>
      <c r="C56" s="37">
        <v>261993.443</v>
      </c>
      <c r="D56" s="56">
        <f aca="true" t="shared" si="7" ref="D56:D62">+C56/$C$62</f>
        <v>0.23133902850589882</v>
      </c>
      <c r="E56"/>
      <c r="F56"/>
      <c r="G56"/>
      <c r="H56"/>
      <c r="I56"/>
      <c r="J56"/>
      <c r="K56"/>
      <c r="L56"/>
      <c r="M56"/>
      <c r="N56"/>
      <c r="O56"/>
      <c r="P56"/>
      <c r="Q56"/>
      <c r="R56"/>
      <c r="S56"/>
      <c r="T56"/>
      <c r="U56"/>
    </row>
    <row r="57" spans="1:21" ht="12.75">
      <c r="A57" s="131"/>
      <c r="B57" t="s">
        <v>284</v>
      </c>
      <c r="C57" s="37">
        <v>100017.07</v>
      </c>
      <c r="D57" s="56">
        <f t="shared" si="7"/>
        <v>0.08831462170527099</v>
      </c>
      <c r="E57"/>
      <c r="F57"/>
      <c r="G57"/>
      <c r="H57"/>
      <c r="I57"/>
      <c r="J57"/>
      <c r="K57"/>
      <c r="L57"/>
      <c r="M57"/>
      <c r="N57"/>
      <c r="O57"/>
      <c r="P57"/>
      <c r="Q57"/>
      <c r="R57"/>
      <c r="S57"/>
      <c r="T57"/>
      <c r="U57"/>
    </row>
    <row r="58" spans="1:21" ht="12.75">
      <c r="A58" s="131"/>
      <c r="B58" t="s">
        <v>274</v>
      </c>
      <c r="C58" s="37">
        <v>100006.162</v>
      </c>
      <c r="D58" s="56">
        <f t="shared" si="7"/>
        <v>0.0883049899904691</v>
      </c>
      <c r="E58"/>
      <c r="F58"/>
      <c r="G58"/>
      <c r="H58"/>
      <c r="I58"/>
      <c r="J58"/>
      <c r="K58"/>
      <c r="L58"/>
      <c r="M58"/>
      <c r="N58"/>
      <c r="O58"/>
      <c r="P58"/>
      <c r="Q58"/>
      <c r="R58"/>
      <c r="S58"/>
      <c r="T58"/>
      <c r="U58"/>
    </row>
    <row r="59" spans="1:21" ht="12.75">
      <c r="A59" s="131"/>
      <c r="B59" t="s">
        <v>272</v>
      </c>
      <c r="C59" s="37">
        <v>80692.854</v>
      </c>
      <c r="D59" s="56">
        <f t="shared" si="7"/>
        <v>0.07125142613484542</v>
      </c>
      <c r="E59"/>
      <c r="F59" s="98"/>
      <c r="G59"/>
      <c r="H59" s="98"/>
      <c r="I59" s="98"/>
      <c r="J59"/>
      <c r="K59" s="98"/>
      <c r="L59"/>
      <c r="M59" s="98"/>
      <c r="N59" s="98"/>
      <c r="O59"/>
      <c r="P59" s="98"/>
      <c r="Q59"/>
      <c r="R59" s="98"/>
      <c r="S59" s="98"/>
      <c r="T59"/>
      <c r="U59" s="98"/>
    </row>
    <row r="60" spans="1:21" ht="12.75">
      <c r="A60" s="131"/>
      <c r="B60" t="s">
        <v>280</v>
      </c>
      <c r="C60" s="37">
        <v>69021.197</v>
      </c>
      <c r="D60" s="56">
        <f t="shared" si="7"/>
        <v>0.060945405646256036</v>
      </c>
      <c r="E60" s="2"/>
      <c r="F60" s="2"/>
      <c r="G60" s="2"/>
      <c r="H60" s="2"/>
      <c r="I60" s="2"/>
      <c r="J60" s="2"/>
      <c r="K60" s="2"/>
      <c r="L60" s="2"/>
      <c r="M60" s="2"/>
      <c r="N60" s="2"/>
      <c r="O60" s="2"/>
      <c r="P60" s="2"/>
      <c r="Q60" s="2"/>
      <c r="R60" s="2"/>
      <c r="S60" s="2"/>
      <c r="T60" s="2"/>
      <c r="U60" s="2"/>
    </row>
    <row r="61" spans="1:21" ht="12.75">
      <c r="A61" s="131"/>
      <c r="B61" t="s">
        <v>315</v>
      </c>
      <c r="C61" s="37">
        <f>+C62-SUM(C56:C60)</f>
        <v>520777.8899999998</v>
      </c>
      <c r="D61" s="56">
        <f t="shared" si="7"/>
        <v>0.45984452801725956</v>
      </c>
      <c r="E61" s="37"/>
      <c r="F61" s="2"/>
      <c r="G61" s="2"/>
      <c r="H61" s="2"/>
      <c r="I61" s="2"/>
      <c r="J61" s="2"/>
      <c r="K61" s="2"/>
      <c r="L61" s="2"/>
      <c r="M61" s="2"/>
      <c r="N61" s="2"/>
      <c r="O61" s="2"/>
      <c r="P61" s="2"/>
      <c r="Q61" s="2"/>
      <c r="R61" s="2"/>
      <c r="S61" s="2"/>
      <c r="T61" s="2"/>
      <c r="U61" s="2"/>
    </row>
    <row r="62" spans="1:21" s="61" customFormat="1" ht="12.75">
      <c r="A62" s="132"/>
      <c r="B62" s="57" t="s">
        <v>318</v>
      </c>
      <c r="C62" s="58">
        <v>1132508.616</v>
      </c>
      <c r="D62" s="60">
        <f t="shared" si="7"/>
        <v>1</v>
      </c>
      <c r="E62"/>
      <c r="F62" s="98"/>
      <c r="G62"/>
      <c r="H62" s="98"/>
      <c r="I62" s="98"/>
      <c r="J62"/>
      <c r="K62" s="98"/>
      <c r="L62"/>
      <c r="M62" s="98"/>
      <c r="N62" s="98"/>
      <c r="O62"/>
      <c r="P62" s="98"/>
      <c r="Q62"/>
      <c r="R62" s="98"/>
      <c r="S62" s="98"/>
      <c r="T62"/>
      <c r="U62" s="98"/>
    </row>
    <row r="63" spans="1:21" s="7" customFormat="1" ht="15.75" customHeight="1">
      <c r="A63" s="128" t="s">
        <v>76</v>
      </c>
      <c r="B63" s="128"/>
      <c r="C63" s="128"/>
      <c r="D63" s="128"/>
      <c r="E63"/>
      <c r="F63"/>
      <c r="G63"/>
      <c r="H63"/>
      <c r="I63"/>
      <c r="J63"/>
      <c r="K63"/>
      <c r="L63"/>
      <c r="M63"/>
      <c r="N63"/>
      <c r="O63"/>
      <c r="P63"/>
      <c r="Q63"/>
      <c r="R63"/>
      <c r="S63"/>
      <c r="T63"/>
      <c r="U63"/>
    </row>
    <row r="64" spans="1:21" s="7" customFormat="1" ht="15.75" customHeight="1">
      <c r="A64" s="129" t="s">
        <v>270</v>
      </c>
      <c r="B64" s="129"/>
      <c r="C64" s="129"/>
      <c r="D64" s="129"/>
      <c r="E64"/>
      <c r="F64"/>
      <c r="G64"/>
      <c r="H64"/>
      <c r="I64"/>
      <c r="J64"/>
      <c r="K64"/>
      <c r="L64"/>
      <c r="M64"/>
      <c r="N64"/>
      <c r="O64"/>
      <c r="P64"/>
      <c r="Q64"/>
      <c r="R64"/>
      <c r="S64"/>
      <c r="T64"/>
      <c r="U64"/>
    </row>
    <row r="65" spans="1:21" s="7" customFormat="1" ht="15.75" customHeight="1">
      <c r="A65" s="129" t="s">
        <v>50</v>
      </c>
      <c r="B65" s="129"/>
      <c r="C65" s="129"/>
      <c r="D65" s="129"/>
      <c r="E65"/>
      <c r="F65"/>
      <c r="G65"/>
      <c r="H65"/>
      <c r="I65"/>
      <c r="J65"/>
      <c r="K65"/>
      <c r="L65"/>
      <c r="M65"/>
      <c r="N65"/>
      <c r="O65" t="s">
        <v>248</v>
      </c>
      <c r="P65"/>
      <c r="Q65"/>
      <c r="R65"/>
      <c r="S65"/>
      <c r="T65"/>
      <c r="U65"/>
    </row>
    <row r="66" spans="1:21" s="7" customFormat="1" ht="15.75" customHeight="1">
      <c r="A66" s="130"/>
      <c r="B66" s="130"/>
      <c r="C66" s="130"/>
      <c r="D66" s="130"/>
      <c r="E66"/>
      <c r="F66" s="98"/>
      <c r="G66"/>
      <c r="H66" s="98"/>
      <c r="I66" s="98"/>
      <c r="J66"/>
      <c r="K66" s="98"/>
      <c r="L66"/>
      <c r="M66" s="98"/>
      <c r="N66" s="98"/>
      <c r="O66"/>
      <c r="P66" s="98"/>
      <c r="Q66"/>
      <c r="R66" s="98"/>
      <c r="S66" s="98"/>
      <c r="T66"/>
      <c r="U66" s="98"/>
    </row>
    <row r="67" spans="1:21" s="7" customFormat="1" ht="12.75">
      <c r="A67" s="27" t="s">
        <v>51</v>
      </c>
      <c r="B67" s="2" t="s">
        <v>271</v>
      </c>
      <c r="C67" s="29">
        <v>2008</v>
      </c>
      <c r="D67" s="31" t="s">
        <v>53</v>
      </c>
      <c r="E67" s="2"/>
      <c r="F67" s="2"/>
      <c r="G67" s="2"/>
      <c r="H67" s="2"/>
      <c r="I67" s="2"/>
      <c r="J67" s="2"/>
      <c r="K67" s="2"/>
      <c r="L67" s="2"/>
      <c r="M67" s="2"/>
      <c r="N67" s="2"/>
      <c r="O67" s="2"/>
      <c r="P67" s="2"/>
      <c r="Q67" s="2"/>
      <c r="R67" s="2"/>
      <c r="S67" s="2"/>
      <c r="T67" s="2"/>
      <c r="U67" s="2"/>
    </row>
    <row r="68" spans="1:21" s="7" customFormat="1" ht="12.75">
      <c r="A68" s="31"/>
      <c r="B68" s="31"/>
      <c r="C68" s="29" t="str">
        <f>+C6</f>
        <v>ene- jun</v>
      </c>
      <c r="D68" s="55">
        <v>2008</v>
      </c>
      <c r="E68"/>
      <c r="F68" s="98"/>
      <c r="G68"/>
      <c r="H68" s="98"/>
      <c r="I68" s="98"/>
      <c r="J68"/>
      <c r="K68" s="98"/>
      <c r="L68"/>
      <c r="M68" s="98"/>
      <c r="N68" s="98"/>
      <c r="O68"/>
      <c r="P68" s="98">
        <v>2007</v>
      </c>
      <c r="Q68">
        <v>39083</v>
      </c>
      <c r="R68" s="98">
        <v>39448</v>
      </c>
      <c r="S68" s="98"/>
      <c r="T68"/>
      <c r="U68" s="98"/>
    </row>
    <row r="69" spans="1:21" ht="12.75">
      <c r="A69" s="133" t="s">
        <v>262</v>
      </c>
      <c r="B69" s="93" t="s">
        <v>304</v>
      </c>
      <c r="C69" s="94">
        <v>136161.581</v>
      </c>
      <c r="D69" s="95">
        <f aca="true" t="shared" si="8" ref="D69:D75">+C69/$C$75</f>
        <v>0.19461445982482398</v>
      </c>
      <c r="E69"/>
      <c r="F69"/>
      <c r="G69"/>
      <c r="H69"/>
      <c r="I69"/>
      <c r="J69"/>
      <c r="K69"/>
      <c r="L69"/>
      <c r="M69"/>
      <c r="N69"/>
      <c r="O69"/>
      <c r="P69"/>
      <c r="Q69"/>
      <c r="R69"/>
      <c r="S69"/>
      <c r="T69"/>
      <c r="U69"/>
    </row>
    <row r="70" spans="1:21" ht="12.75">
      <c r="A70" s="131"/>
      <c r="B70" s="3" t="s">
        <v>287</v>
      </c>
      <c r="C70" s="52">
        <v>54076.663</v>
      </c>
      <c r="D70" s="96">
        <f t="shared" si="8"/>
        <v>0.07729126293615851</v>
      </c>
      <c r="E70"/>
      <c r="F70"/>
      <c r="G70"/>
      <c r="H70"/>
      <c r="I70"/>
      <c r="J70"/>
      <c r="K70"/>
      <c r="L70"/>
      <c r="M70"/>
      <c r="N70"/>
      <c r="O70"/>
      <c r="P70"/>
      <c r="Q70"/>
      <c r="R70"/>
      <c r="S70"/>
      <c r="T70"/>
      <c r="U70"/>
    </row>
    <row r="71" spans="1:21" ht="12.75">
      <c r="A71" s="131"/>
      <c r="B71" s="3" t="s">
        <v>274</v>
      </c>
      <c r="C71" s="52">
        <v>52012.584</v>
      </c>
      <c r="D71" s="96">
        <f t="shared" si="8"/>
        <v>0.07434109434476442</v>
      </c>
      <c r="E71" s="7"/>
      <c r="F71" s="7"/>
      <c r="G71" s="7"/>
      <c r="H71" s="7"/>
      <c r="I71" s="7"/>
      <c r="J71" s="7"/>
      <c r="K71" s="7"/>
      <c r="L71" s="7"/>
      <c r="M71" s="7"/>
      <c r="N71" s="7"/>
      <c r="O71" s="7"/>
      <c r="P71" s="7"/>
      <c r="Q71" s="7"/>
      <c r="R71" s="7"/>
      <c r="S71" s="7"/>
      <c r="T71" s="7"/>
      <c r="U71" s="7"/>
    </row>
    <row r="72" spans="1:21" ht="12.75">
      <c r="A72" s="131"/>
      <c r="B72" s="3" t="s">
        <v>272</v>
      </c>
      <c r="C72" s="52">
        <v>36541.709</v>
      </c>
      <c r="D72" s="96">
        <f t="shared" si="8"/>
        <v>0.05222871904014473</v>
      </c>
      <c r="E72" s="7"/>
      <c r="F72" s="7"/>
      <c r="G72" s="7"/>
      <c r="H72" s="7"/>
      <c r="I72" s="7"/>
      <c r="J72" s="7"/>
      <c r="K72" s="7"/>
      <c r="L72" s="7"/>
      <c r="M72" s="7"/>
      <c r="N72" s="7"/>
      <c r="O72" s="7"/>
      <c r="P72" s="7"/>
      <c r="Q72" s="7"/>
      <c r="R72" s="7"/>
      <c r="S72" s="7"/>
      <c r="T72" s="7"/>
      <c r="U72" s="7"/>
    </row>
    <row r="73" spans="1:21" ht="12.75">
      <c r="A73" s="131"/>
      <c r="B73" s="3" t="s">
        <v>288</v>
      </c>
      <c r="C73" s="52">
        <v>33263.202</v>
      </c>
      <c r="D73" s="96">
        <f t="shared" si="8"/>
        <v>0.04754277999514418</v>
      </c>
      <c r="E73"/>
      <c r="F73" s="98"/>
      <c r="G73"/>
      <c r="H73" s="98"/>
      <c r="I73" s="98"/>
      <c r="J73"/>
      <c r="K73" s="98"/>
      <c r="L73"/>
      <c r="M73" s="98"/>
      <c r="N73" s="98"/>
      <c r="O73"/>
      <c r="P73" s="98"/>
      <c r="Q73"/>
      <c r="R73" s="98"/>
      <c r="S73" s="98"/>
      <c r="T73"/>
      <c r="U73" s="98"/>
    </row>
    <row r="74" spans="1:21" ht="12.75">
      <c r="A74" s="131"/>
      <c r="B74" s="99" t="s">
        <v>315</v>
      </c>
      <c r="C74" s="37">
        <f>+C75-SUM(C69:C73)</f>
        <v>387592.07300000003</v>
      </c>
      <c r="D74" s="96">
        <f t="shared" si="8"/>
        <v>0.5539816838589642</v>
      </c>
      <c r="E74" s="37"/>
      <c r="F74" s="98"/>
      <c r="G74"/>
      <c r="H74" s="98"/>
      <c r="I74" s="98"/>
      <c r="J74"/>
      <c r="K74" s="98"/>
      <c r="L74"/>
      <c r="M74" s="98"/>
      <c r="N74" s="98"/>
      <c r="O74"/>
      <c r="P74" s="98"/>
      <c r="Q74"/>
      <c r="R74" s="98"/>
      <c r="S74" s="98"/>
      <c r="T74"/>
      <c r="U74" s="98"/>
    </row>
    <row r="75" spans="1:21" s="61" customFormat="1" ht="12.75">
      <c r="A75" s="132"/>
      <c r="B75" s="57" t="s">
        <v>318</v>
      </c>
      <c r="C75" s="58">
        <v>699647.812</v>
      </c>
      <c r="D75" s="60">
        <f t="shared" si="8"/>
        <v>1</v>
      </c>
      <c r="E75"/>
      <c r="F75"/>
      <c r="G75"/>
      <c r="H75"/>
      <c r="I75"/>
      <c r="J75"/>
      <c r="K75"/>
      <c r="L75"/>
      <c r="M75"/>
      <c r="N75"/>
      <c r="O75"/>
      <c r="P75"/>
      <c r="Q75"/>
      <c r="R75"/>
      <c r="S75"/>
      <c r="T75"/>
      <c r="U75"/>
    </row>
    <row r="76" spans="1:21" ht="12.75">
      <c r="A76" s="133" t="s">
        <v>289</v>
      </c>
      <c r="B76" t="s">
        <v>304</v>
      </c>
      <c r="C76" s="37">
        <v>387507.083</v>
      </c>
      <c r="D76" s="56">
        <f aca="true" t="shared" si="9" ref="D76:D82">+C76/$C$82</f>
        <v>0.1664516921861298</v>
      </c>
      <c r="E76"/>
      <c r="F76"/>
      <c r="G76"/>
      <c r="H76"/>
      <c r="I76"/>
      <c r="J76"/>
      <c r="K76"/>
      <c r="L76"/>
      <c r="M76"/>
      <c r="N76"/>
      <c r="O76"/>
      <c r="P76"/>
      <c r="Q76"/>
      <c r="R76"/>
      <c r="S76"/>
      <c r="T76"/>
      <c r="U76"/>
    </row>
    <row r="77" spans="1:21" ht="12.75">
      <c r="A77" s="131"/>
      <c r="B77" t="s">
        <v>287</v>
      </c>
      <c r="C77" s="37">
        <v>348170.928</v>
      </c>
      <c r="D77" s="56">
        <f t="shared" si="9"/>
        <v>0.1495550473218451</v>
      </c>
      <c r="E77"/>
      <c r="F77"/>
      <c r="G77"/>
      <c r="H77"/>
      <c r="I77"/>
      <c r="J77"/>
      <c r="K77"/>
      <c r="L77"/>
      <c r="M77"/>
      <c r="N77"/>
      <c r="O77"/>
      <c r="P77"/>
      <c r="Q77"/>
      <c r="R77"/>
      <c r="S77"/>
      <c r="T77"/>
      <c r="U77"/>
    </row>
    <row r="78" spans="1:21" ht="12.75">
      <c r="A78" s="131"/>
      <c r="B78" t="s">
        <v>275</v>
      </c>
      <c r="C78" s="37">
        <v>174718.096</v>
      </c>
      <c r="D78" s="56">
        <f t="shared" si="9"/>
        <v>0.0750492675116823</v>
      </c>
      <c r="E78" s="7"/>
      <c r="F78" s="7"/>
      <c r="G78" s="7"/>
      <c r="H78" s="7"/>
      <c r="I78" s="7"/>
      <c r="J78" s="7"/>
      <c r="K78" s="7"/>
      <c r="L78" s="7"/>
      <c r="M78" s="7"/>
      <c r="N78" s="7"/>
      <c r="O78" s="7"/>
      <c r="P78" s="7"/>
      <c r="Q78" s="7"/>
      <c r="R78" s="7"/>
      <c r="S78" s="7"/>
      <c r="T78" s="7"/>
      <c r="U78" s="7"/>
    </row>
    <row r="79" spans="1:21" ht="12.75">
      <c r="A79" s="131"/>
      <c r="B79" t="s">
        <v>284</v>
      </c>
      <c r="C79" s="37">
        <v>171885.667</v>
      </c>
      <c r="D79" s="56">
        <f t="shared" si="9"/>
        <v>0.07383261207303302</v>
      </c>
      <c r="E79" s="7"/>
      <c r="F79" s="7"/>
      <c r="G79" s="7"/>
      <c r="H79" s="7"/>
      <c r="I79" s="7"/>
      <c r="J79" s="7"/>
      <c r="K79" s="7"/>
      <c r="L79" s="7"/>
      <c r="M79" s="7"/>
      <c r="N79" s="7"/>
      <c r="O79" s="7"/>
      <c r="P79" s="7"/>
      <c r="Q79" s="7"/>
      <c r="R79" s="7"/>
      <c r="S79" s="7"/>
      <c r="T79" s="7"/>
      <c r="U79" s="7"/>
    </row>
    <row r="80" spans="1:21" ht="12.75">
      <c r="A80" s="131"/>
      <c r="B80" t="s">
        <v>290</v>
      </c>
      <c r="C80" s="37">
        <v>149131.147</v>
      </c>
      <c r="D80" s="56">
        <f t="shared" si="9"/>
        <v>0.06405852399814967</v>
      </c>
      <c r="E80"/>
      <c r="F80" s="98"/>
      <c r="G80"/>
      <c r="H80" s="98"/>
      <c r="I80" s="98"/>
      <c r="J80"/>
      <c r="K80" s="98"/>
      <c r="L80"/>
      <c r="M80" s="98"/>
      <c r="N80" s="98"/>
      <c r="O80"/>
      <c r="P80" s="98"/>
      <c r="Q80"/>
      <c r="R80" s="98"/>
      <c r="S80" s="98"/>
      <c r="T80"/>
      <c r="U80" s="98"/>
    </row>
    <row r="81" spans="1:21" ht="12.75">
      <c r="A81" s="131"/>
      <c r="B81" t="s">
        <v>315</v>
      </c>
      <c r="C81" s="37">
        <f>+C82-SUM(C76:C80)</f>
        <v>1096632.3989999997</v>
      </c>
      <c r="D81" s="56">
        <f t="shared" si="9"/>
        <v>0.4710528569091601</v>
      </c>
      <c r="E81" s="37"/>
      <c r="F81" s="98"/>
      <c r="G81"/>
      <c r="H81" s="98"/>
      <c r="I81" s="98"/>
      <c r="J81"/>
      <c r="K81" s="98"/>
      <c r="L81"/>
      <c r="M81" s="98"/>
      <c r="N81" s="98"/>
      <c r="O81"/>
      <c r="P81" s="98"/>
      <c r="Q81"/>
      <c r="R81" s="98"/>
      <c r="S81" s="98"/>
      <c r="T81"/>
      <c r="U81" s="98"/>
    </row>
    <row r="82" spans="1:21" s="61" customFormat="1" ht="12.75">
      <c r="A82" s="132"/>
      <c r="B82" s="57" t="s">
        <v>318</v>
      </c>
      <c r="C82" s="58">
        <v>2328045.32</v>
      </c>
      <c r="D82" s="60">
        <f t="shared" si="9"/>
        <v>1</v>
      </c>
      <c r="E82"/>
      <c r="F82"/>
      <c r="G82"/>
      <c r="H82"/>
      <c r="I82"/>
      <c r="J82"/>
      <c r="K82"/>
      <c r="L82"/>
      <c r="M82"/>
      <c r="N82"/>
      <c r="O82"/>
      <c r="P82"/>
      <c r="Q82"/>
      <c r="R82"/>
      <c r="S82"/>
      <c r="T82"/>
      <c r="U82"/>
    </row>
    <row r="83" spans="1:21" ht="12.75">
      <c r="A83" s="133" t="s">
        <v>264</v>
      </c>
      <c r="B83" t="s">
        <v>287</v>
      </c>
      <c r="C83" s="37">
        <v>32340.217</v>
      </c>
      <c r="D83" s="56">
        <f aca="true" t="shared" si="10" ref="D83:D89">+C83/$C$89</f>
        <v>0.14377619416075624</v>
      </c>
      <c r="E83"/>
      <c r="F83"/>
      <c r="G83"/>
      <c r="H83"/>
      <c r="I83"/>
      <c r="J83"/>
      <c r="K83"/>
      <c r="L83"/>
      <c r="M83"/>
      <c r="N83"/>
      <c r="O83"/>
      <c r="P83"/>
      <c r="Q83"/>
      <c r="R83"/>
      <c r="S83"/>
      <c r="T83"/>
      <c r="U83"/>
    </row>
    <row r="84" spans="1:21" ht="12.75">
      <c r="A84" s="131"/>
      <c r="B84" t="s">
        <v>280</v>
      </c>
      <c r="C84" s="37">
        <v>31461.692</v>
      </c>
      <c r="D84" s="56">
        <f t="shared" si="10"/>
        <v>0.13987050048606386</v>
      </c>
      <c r="E84"/>
      <c r="F84"/>
      <c r="G84"/>
      <c r="H84"/>
      <c r="I84"/>
      <c r="J84"/>
      <c r="K84"/>
      <c r="L84"/>
      <c r="M84"/>
      <c r="N84"/>
      <c r="O84"/>
      <c r="P84"/>
      <c r="Q84"/>
      <c r="R84"/>
      <c r="S84"/>
      <c r="T84"/>
      <c r="U84"/>
    </row>
    <row r="85" spans="1:21" ht="12.75">
      <c r="A85" s="131"/>
      <c r="B85" t="s">
        <v>290</v>
      </c>
      <c r="C85" s="37">
        <v>30054.534</v>
      </c>
      <c r="D85" s="56">
        <f t="shared" si="10"/>
        <v>0.1336146419733377</v>
      </c>
      <c r="E85"/>
      <c r="F85"/>
      <c r="G85"/>
      <c r="H85"/>
      <c r="I85"/>
      <c r="J85"/>
      <c r="K85"/>
      <c r="L85"/>
      <c r="M85"/>
      <c r="N85"/>
      <c r="O85"/>
      <c r="P85"/>
      <c r="Q85"/>
      <c r="R85"/>
      <c r="S85"/>
      <c r="T85"/>
      <c r="U85"/>
    </row>
    <row r="86" spans="1:21" ht="12.75">
      <c r="A86" s="131"/>
      <c r="B86" t="s">
        <v>283</v>
      </c>
      <c r="C86" s="37">
        <v>20490.45</v>
      </c>
      <c r="D86" s="56">
        <f t="shared" si="10"/>
        <v>0.09109521181138851</v>
      </c>
      <c r="E86"/>
      <c r="F86" s="98"/>
      <c r="G86"/>
      <c r="H86" s="98"/>
      <c r="I86" s="98"/>
      <c r="J86"/>
      <c r="K86" s="98"/>
      <c r="L86"/>
      <c r="M86" s="98"/>
      <c r="N86" s="98"/>
      <c r="O86"/>
      <c r="P86" s="98"/>
      <c r="Q86"/>
      <c r="R86" s="98"/>
      <c r="S86" s="98"/>
      <c r="T86"/>
      <c r="U86" s="98"/>
    </row>
    <row r="87" spans="1:21" ht="12.75">
      <c r="A87" s="131"/>
      <c r="B87" t="s">
        <v>291</v>
      </c>
      <c r="C87" s="37">
        <v>13750.465</v>
      </c>
      <c r="D87" s="56">
        <f t="shared" si="10"/>
        <v>0.06113099134865678</v>
      </c>
      <c r="E87" s="2"/>
      <c r="F87" s="2"/>
      <c r="G87" s="2"/>
      <c r="H87" s="2"/>
      <c r="I87" s="2"/>
      <c r="J87" s="2"/>
      <c r="K87" s="2"/>
      <c r="L87" s="2"/>
      <c r="M87" s="2"/>
      <c r="N87" s="2"/>
      <c r="O87" s="2"/>
      <c r="P87" s="2"/>
      <c r="Q87" s="2"/>
      <c r="R87" s="2"/>
      <c r="S87" s="2"/>
      <c r="T87" s="2"/>
      <c r="U87" s="2"/>
    </row>
    <row r="88" spans="1:21" ht="12.75">
      <c r="A88" s="131"/>
      <c r="B88" t="s">
        <v>315</v>
      </c>
      <c r="C88" s="37">
        <f>+C89-SUM(C83:C87)</f>
        <v>96837.077</v>
      </c>
      <c r="D88" s="56">
        <f t="shared" si="10"/>
        <v>0.43051246021979694</v>
      </c>
      <c r="E88" s="37"/>
      <c r="F88" s="2"/>
      <c r="G88" s="2"/>
      <c r="H88" s="2"/>
      <c r="I88" s="2"/>
      <c r="J88" s="2"/>
      <c r="K88" s="2"/>
      <c r="L88" s="2"/>
      <c r="M88" s="2"/>
      <c r="N88" s="2"/>
      <c r="O88" s="2"/>
      <c r="P88" s="2"/>
      <c r="Q88" s="2"/>
      <c r="R88" s="2"/>
      <c r="S88" s="2"/>
      <c r="T88" s="2"/>
      <c r="U88" s="2"/>
    </row>
    <row r="89" spans="1:21" s="61" customFormat="1" ht="12.75">
      <c r="A89" s="132"/>
      <c r="B89" s="57" t="s">
        <v>318</v>
      </c>
      <c r="C89" s="58">
        <v>224934.435</v>
      </c>
      <c r="D89" s="60">
        <f t="shared" si="10"/>
        <v>1</v>
      </c>
      <c r="E89"/>
      <c r="F89" s="98"/>
      <c r="G89"/>
      <c r="H89" s="98"/>
      <c r="I89" s="98"/>
      <c r="J89"/>
      <c r="K89" s="98"/>
      <c r="L89"/>
      <c r="M89" s="98"/>
      <c r="N89" s="98"/>
      <c r="O89"/>
      <c r="P89" s="98"/>
      <c r="Q89"/>
      <c r="R89" s="98"/>
      <c r="S89" s="98"/>
      <c r="T89"/>
      <c r="U89" s="98"/>
    </row>
    <row r="90" spans="1:21" ht="12.75">
      <c r="A90" s="133" t="s">
        <v>265</v>
      </c>
      <c r="B90" t="s">
        <v>277</v>
      </c>
      <c r="C90" s="37">
        <v>1010.111</v>
      </c>
      <c r="D90" s="56">
        <f aca="true" t="shared" si="11" ref="D90:D96">+C90/$C$96</f>
        <v>0.4659970271734066</v>
      </c>
      <c r="E90"/>
      <c r="F90"/>
      <c r="G90"/>
      <c r="H90"/>
      <c r="I90"/>
      <c r="J90"/>
      <c r="K90"/>
      <c r="L90"/>
      <c r="M90"/>
      <c r="N90"/>
      <c r="O90"/>
      <c r="P90"/>
      <c r="Q90"/>
      <c r="R90"/>
      <c r="S90"/>
      <c r="T90"/>
      <c r="U90"/>
    </row>
    <row r="91" spans="1:21" ht="12.75">
      <c r="A91" s="131"/>
      <c r="B91" t="s">
        <v>273</v>
      </c>
      <c r="C91" s="37">
        <v>460.884</v>
      </c>
      <c r="D91" s="56">
        <f t="shared" si="11"/>
        <v>0.2126207653137015</v>
      </c>
      <c r="E91"/>
      <c r="F91"/>
      <c r="G91"/>
      <c r="H91"/>
      <c r="I91"/>
      <c r="J91"/>
      <c r="K91"/>
      <c r="L91"/>
      <c r="M91"/>
      <c r="N91"/>
      <c r="O91"/>
      <c r="P91"/>
      <c r="Q91"/>
      <c r="R91"/>
      <c r="S91"/>
      <c r="T91"/>
      <c r="U91"/>
    </row>
    <row r="92" spans="1:21" ht="12.75">
      <c r="A92" s="131"/>
      <c r="B92" t="s">
        <v>284</v>
      </c>
      <c r="C92" s="37">
        <v>179.492</v>
      </c>
      <c r="D92" s="56">
        <f t="shared" si="11"/>
        <v>0.08280549207107842</v>
      </c>
      <c r="E92" s="7"/>
      <c r="F92" s="7"/>
      <c r="G92" s="7"/>
      <c r="H92" s="7"/>
      <c r="I92" s="7"/>
      <c r="J92" s="7"/>
      <c r="K92" s="7"/>
      <c r="L92" s="7"/>
      <c r="M92" s="7"/>
      <c r="N92" s="7"/>
      <c r="O92" s="7"/>
      <c r="P92" s="7"/>
      <c r="Q92" s="7"/>
      <c r="R92" s="7"/>
      <c r="S92" s="7"/>
      <c r="T92" s="7"/>
      <c r="U92" s="7"/>
    </row>
    <row r="93" spans="1:21" ht="12.75">
      <c r="A93" s="131"/>
      <c r="B93" t="s">
        <v>322</v>
      </c>
      <c r="C93" s="37">
        <v>132.773</v>
      </c>
      <c r="D93" s="56">
        <f t="shared" si="11"/>
        <v>0.061252499268787994</v>
      </c>
      <c r="E93" s="7"/>
      <c r="F93" s="7"/>
      <c r="G93" s="7"/>
      <c r="H93" s="7"/>
      <c r="I93" s="7"/>
      <c r="J93" s="7"/>
      <c r="K93" s="7"/>
      <c r="L93" s="7"/>
      <c r="M93" s="7"/>
      <c r="N93" s="7"/>
      <c r="O93" s="7"/>
      <c r="P93" s="7"/>
      <c r="Q93" s="7"/>
      <c r="R93" s="7"/>
      <c r="S93" s="7"/>
      <c r="T93" s="7"/>
      <c r="U93" s="7"/>
    </row>
    <row r="94" spans="1:21" ht="12.75">
      <c r="A94" s="131"/>
      <c r="B94" t="s">
        <v>332</v>
      </c>
      <c r="C94" s="37">
        <v>53.391</v>
      </c>
      <c r="D94" s="56">
        <f t="shared" si="11"/>
        <v>0.024631003204415504</v>
      </c>
      <c r="E94"/>
      <c r="F94" s="98"/>
      <c r="G94"/>
      <c r="H94" s="98"/>
      <c r="I94" s="98"/>
      <c r="J94"/>
      <c r="K94" s="98"/>
      <c r="L94"/>
      <c r="M94" s="98"/>
      <c r="N94" s="98"/>
      <c r="O94"/>
      <c r="P94" s="98"/>
      <c r="Q94"/>
      <c r="R94" s="98"/>
      <c r="S94" s="98"/>
      <c r="T94"/>
      <c r="U94" s="98"/>
    </row>
    <row r="95" spans="1:21" ht="12.75">
      <c r="A95" s="131"/>
      <c r="B95" t="s">
        <v>315</v>
      </c>
      <c r="C95" s="37">
        <f>+C96-SUM(C90:C94)</f>
        <v>330.9830000000002</v>
      </c>
      <c r="D95" s="56">
        <f t="shared" si="11"/>
        <v>0.1526932129686101</v>
      </c>
      <c r="E95" s="37"/>
      <c r="F95" s="98"/>
      <c r="G95"/>
      <c r="H95" s="98"/>
      <c r="I95" s="98"/>
      <c r="J95"/>
      <c r="K95" s="98"/>
      <c r="L95"/>
      <c r="M95" s="98"/>
      <c r="N95" s="98"/>
      <c r="O95"/>
      <c r="P95" s="98"/>
      <c r="Q95"/>
      <c r="R95" s="98"/>
      <c r="S95" s="98"/>
      <c r="T95"/>
      <c r="U95" s="98"/>
    </row>
    <row r="96" spans="1:21" s="61" customFormat="1" ht="12.75">
      <c r="A96" s="132"/>
      <c r="B96" s="57" t="s">
        <v>318</v>
      </c>
      <c r="C96" s="58">
        <v>2167.634</v>
      </c>
      <c r="D96" s="60">
        <f t="shared" si="11"/>
        <v>1</v>
      </c>
      <c r="E96" s="37"/>
      <c r="F96"/>
      <c r="G96"/>
      <c r="H96"/>
      <c r="I96"/>
      <c r="J96"/>
      <c r="K96"/>
      <c r="L96"/>
      <c r="M96"/>
      <c r="N96"/>
      <c r="O96"/>
      <c r="P96"/>
      <c r="Q96"/>
      <c r="R96"/>
      <c r="S96"/>
      <c r="T96"/>
      <c r="U96"/>
    </row>
    <row r="97" spans="1:21" ht="12.75">
      <c r="A97" s="133" t="s">
        <v>292</v>
      </c>
      <c r="B97" t="s">
        <v>304</v>
      </c>
      <c r="C97" s="37">
        <v>34083.003</v>
      </c>
      <c r="D97" s="56">
        <f aca="true" t="shared" si="12" ref="D97:D103">+C97/$C$103</f>
        <v>0.19091960278374345</v>
      </c>
      <c r="E97"/>
      <c r="F97"/>
      <c r="G97"/>
      <c r="H97"/>
      <c r="I97"/>
      <c r="J97"/>
      <c r="K97"/>
      <c r="L97"/>
      <c r="M97"/>
      <c r="N97"/>
      <c r="O97"/>
      <c r="P97"/>
      <c r="Q97"/>
      <c r="R97"/>
      <c r="S97"/>
      <c r="T97"/>
      <c r="U97"/>
    </row>
    <row r="98" spans="1:21" ht="12.75">
      <c r="A98" s="131"/>
      <c r="B98" t="s">
        <v>284</v>
      </c>
      <c r="C98" s="37">
        <v>31045.338</v>
      </c>
      <c r="D98" s="56">
        <f t="shared" si="12"/>
        <v>0.17390379595504118</v>
      </c>
      <c r="E98"/>
      <c r="F98"/>
      <c r="G98"/>
      <c r="H98"/>
      <c r="I98"/>
      <c r="J98"/>
      <c r="K98"/>
      <c r="L98"/>
      <c r="M98"/>
      <c r="N98"/>
      <c r="O98"/>
      <c r="P98"/>
      <c r="Q98"/>
      <c r="R98"/>
      <c r="S98"/>
      <c r="T98"/>
      <c r="U98"/>
    </row>
    <row r="99" spans="1:21" ht="12.75">
      <c r="A99" s="131"/>
      <c r="B99" t="s">
        <v>275</v>
      </c>
      <c r="C99" s="37">
        <v>29647</v>
      </c>
      <c r="D99" s="56">
        <f t="shared" si="12"/>
        <v>0.16607085542695996</v>
      </c>
      <c r="E99"/>
      <c r="F99"/>
      <c r="G99"/>
      <c r="H99"/>
      <c r="I99"/>
      <c r="J99"/>
      <c r="K99"/>
      <c r="L99"/>
      <c r="M99"/>
      <c r="N99"/>
      <c r="O99"/>
      <c r="P99"/>
      <c r="Q99"/>
      <c r="R99"/>
      <c r="S99"/>
      <c r="T99"/>
      <c r="U99"/>
    </row>
    <row r="100" spans="1:21" ht="12.75">
      <c r="A100" s="131"/>
      <c r="B100" t="s">
        <v>283</v>
      </c>
      <c r="C100" s="37">
        <v>26185.195</v>
      </c>
      <c r="D100" s="56">
        <f t="shared" si="12"/>
        <v>0.1466791828236164</v>
      </c>
      <c r="E100"/>
      <c r="F100" s="98"/>
      <c r="G100"/>
      <c r="H100" s="98"/>
      <c r="I100" s="98"/>
      <c r="J100"/>
      <c r="K100" s="98"/>
      <c r="L100"/>
      <c r="M100" s="98"/>
      <c r="N100" s="98"/>
      <c r="O100"/>
      <c r="P100" s="98"/>
      <c r="Q100"/>
      <c r="R100" s="98"/>
      <c r="S100" s="98"/>
      <c r="T100"/>
      <c r="U100" s="98"/>
    </row>
    <row r="101" spans="1:21" ht="12.75">
      <c r="A101" s="131"/>
      <c r="B101" t="s">
        <v>273</v>
      </c>
      <c r="C101" s="37">
        <v>14115.399</v>
      </c>
      <c r="D101" s="56">
        <f t="shared" si="12"/>
        <v>0.07906892389188974</v>
      </c>
      <c r="E101" s="2"/>
      <c r="F101" s="2"/>
      <c r="G101" s="2"/>
      <c r="H101" s="2"/>
      <c r="I101" s="2"/>
      <c r="J101" s="2"/>
      <c r="K101" s="2"/>
      <c r="L101" s="2"/>
      <c r="M101" s="2"/>
      <c r="N101" s="2"/>
      <c r="O101" s="2"/>
      <c r="P101" s="2"/>
      <c r="Q101" s="2"/>
      <c r="R101" s="2"/>
      <c r="S101" s="2"/>
      <c r="T101" s="2"/>
      <c r="U101" s="2"/>
    </row>
    <row r="102" spans="1:21" ht="12.75">
      <c r="A102" s="131"/>
      <c r="B102" t="s">
        <v>315</v>
      </c>
      <c r="C102" s="37">
        <f>+C103-SUM(C97:C101)</f>
        <v>43444.25099999999</v>
      </c>
      <c r="D102" s="56">
        <f t="shared" si="12"/>
        <v>0.24335763911874925</v>
      </c>
      <c r="E102" s="37"/>
      <c r="F102" s="2"/>
      <c r="G102" s="2"/>
      <c r="H102" s="2"/>
      <c r="I102" s="2"/>
      <c r="J102" s="2"/>
      <c r="K102" s="2"/>
      <c r="L102" s="2"/>
      <c r="M102" s="2"/>
      <c r="N102" s="2"/>
      <c r="O102" s="2"/>
      <c r="P102" s="2"/>
      <c r="Q102" s="2"/>
      <c r="R102" s="2"/>
      <c r="S102" s="2"/>
      <c r="T102" s="2"/>
      <c r="U102" s="2"/>
    </row>
    <row r="103" spans="1:21" s="61" customFormat="1" ht="12.75">
      <c r="A103" s="132"/>
      <c r="B103" s="57" t="s">
        <v>318</v>
      </c>
      <c r="C103" s="58">
        <v>178520.186</v>
      </c>
      <c r="D103" s="60">
        <f t="shared" si="12"/>
        <v>1</v>
      </c>
      <c r="E103" s="37"/>
      <c r="F103" s="98"/>
      <c r="G103"/>
      <c r="H103" s="98"/>
      <c r="I103" s="98"/>
      <c r="J103"/>
      <c r="K103" s="98"/>
      <c r="L103"/>
      <c r="M103" s="98"/>
      <c r="N103" s="98"/>
      <c r="O103"/>
      <c r="P103" s="98"/>
      <c r="Q103"/>
      <c r="R103" s="98"/>
      <c r="S103" s="98"/>
      <c r="T103"/>
      <c r="U103" s="98"/>
    </row>
    <row r="104" spans="1:21" ht="12.75">
      <c r="A104" s="135" t="s">
        <v>293</v>
      </c>
      <c r="B104" t="s">
        <v>295</v>
      </c>
      <c r="C104" s="37">
        <v>649.815</v>
      </c>
      <c r="D104" s="56">
        <f aca="true" t="shared" si="13" ref="D104:D110">+C104/$C$110</f>
        <v>0.32670420980180503</v>
      </c>
      <c r="E104"/>
      <c r="F104"/>
      <c r="G104"/>
      <c r="H104"/>
      <c r="I104"/>
      <c r="J104"/>
      <c r="K104"/>
      <c r="L104"/>
      <c r="M104"/>
      <c r="N104"/>
      <c r="O104"/>
      <c r="P104"/>
      <c r="Q104"/>
      <c r="R104"/>
      <c r="S104"/>
      <c r="T104"/>
      <c r="U104"/>
    </row>
    <row r="105" spans="1:21" ht="12.75">
      <c r="A105" s="136"/>
      <c r="B105" t="s">
        <v>287</v>
      </c>
      <c r="C105" s="37">
        <v>232.034</v>
      </c>
      <c r="D105" s="56">
        <f t="shared" si="13"/>
        <v>0.11665856377146115</v>
      </c>
      <c r="E105"/>
      <c r="F105"/>
      <c r="G105"/>
      <c r="H105"/>
      <c r="I105"/>
      <c r="J105"/>
      <c r="K105"/>
      <c r="L105"/>
      <c r="M105"/>
      <c r="N105"/>
      <c r="O105"/>
      <c r="P105"/>
      <c r="Q105"/>
      <c r="R105"/>
      <c r="S105"/>
      <c r="T105"/>
      <c r="U105"/>
    </row>
    <row r="106" spans="1:21" ht="12.75">
      <c r="A106" s="136"/>
      <c r="B106" t="s">
        <v>294</v>
      </c>
      <c r="C106" s="37">
        <v>221.521</v>
      </c>
      <c r="D106" s="56">
        <f t="shared" si="13"/>
        <v>0.11137299579034902</v>
      </c>
      <c r="E106" s="7"/>
      <c r="F106" s="7"/>
      <c r="G106" s="7"/>
      <c r="H106" s="7"/>
      <c r="I106" s="7"/>
      <c r="J106" s="7"/>
      <c r="K106" s="7"/>
      <c r="L106" s="7"/>
      <c r="M106" s="7"/>
      <c r="N106" s="7"/>
      <c r="O106" s="7"/>
      <c r="P106" s="7"/>
      <c r="Q106" s="7"/>
      <c r="R106" s="7"/>
      <c r="S106" s="7"/>
      <c r="T106" s="7"/>
      <c r="U106" s="7"/>
    </row>
    <row r="107" spans="1:21" ht="12.75">
      <c r="A107" s="136"/>
      <c r="B107" t="s">
        <v>317</v>
      </c>
      <c r="C107" s="37">
        <v>181.342</v>
      </c>
      <c r="D107" s="56">
        <f t="shared" si="13"/>
        <v>0.09117240262825409</v>
      </c>
      <c r="E107" s="7"/>
      <c r="F107" s="7"/>
      <c r="G107" s="7"/>
      <c r="H107" s="7"/>
      <c r="I107" s="7"/>
      <c r="J107" s="7"/>
      <c r="K107" s="7"/>
      <c r="L107" s="7"/>
      <c r="M107" s="7"/>
      <c r="N107" s="7"/>
      <c r="O107" s="7"/>
      <c r="P107" s="7"/>
      <c r="Q107" s="7"/>
      <c r="R107" s="7"/>
      <c r="S107" s="7"/>
      <c r="T107" s="7"/>
      <c r="U107" s="7"/>
    </row>
    <row r="108" spans="1:21" ht="12.75">
      <c r="A108" s="136"/>
      <c r="B108" t="s">
        <v>272</v>
      </c>
      <c r="C108" s="37">
        <v>145.171</v>
      </c>
      <c r="D108" s="56">
        <f t="shared" si="13"/>
        <v>0.07298689140930548</v>
      </c>
      <c r="E108"/>
      <c r="F108" s="98"/>
      <c r="G108"/>
      <c r="H108" s="98"/>
      <c r="I108" s="98"/>
      <c r="J108"/>
      <c r="K108" s="98"/>
      <c r="L108"/>
      <c r="M108" s="98"/>
      <c r="N108" s="98"/>
      <c r="O108"/>
      <c r="P108" s="98"/>
      <c r="Q108"/>
      <c r="R108" s="98"/>
      <c r="S108" s="98"/>
      <c r="T108"/>
      <c r="U108" s="98"/>
    </row>
    <row r="109" spans="1:21" ht="12.75">
      <c r="A109" s="136"/>
      <c r="B109" t="s">
        <v>315</v>
      </c>
      <c r="C109" s="37">
        <f>+C110-SUM(C104:C108)</f>
        <v>559.1179999999997</v>
      </c>
      <c r="D109" s="56">
        <f t="shared" si="13"/>
        <v>0.2811049365988251</v>
      </c>
      <c r="E109" s="37"/>
      <c r="F109" s="98"/>
      <c r="G109"/>
      <c r="H109" s="98"/>
      <c r="I109" s="98"/>
      <c r="J109"/>
      <c r="K109" s="98"/>
      <c r="L109"/>
      <c r="M109" s="98"/>
      <c r="N109" s="98"/>
      <c r="O109"/>
      <c r="P109" s="98"/>
      <c r="Q109"/>
      <c r="R109" s="98"/>
      <c r="S109" s="98"/>
      <c r="T109"/>
      <c r="U109" s="98"/>
    </row>
    <row r="110" spans="1:21" s="61" customFormat="1" ht="12.75">
      <c r="A110" s="137"/>
      <c r="B110" s="57" t="s">
        <v>318</v>
      </c>
      <c r="C110" s="58">
        <v>1989.001</v>
      </c>
      <c r="D110" s="60">
        <f t="shared" si="13"/>
        <v>1</v>
      </c>
      <c r="E110" s="37"/>
      <c r="F110"/>
      <c r="G110"/>
      <c r="H110"/>
      <c r="I110"/>
      <c r="J110"/>
      <c r="K110"/>
      <c r="L110"/>
      <c r="M110"/>
      <c r="N110"/>
      <c r="O110"/>
      <c r="P110"/>
      <c r="Q110"/>
      <c r="R110"/>
      <c r="S110"/>
      <c r="T110"/>
      <c r="U110"/>
    </row>
    <row r="111" spans="1:21" ht="12.75">
      <c r="A111" s="133" t="s">
        <v>268</v>
      </c>
      <c r="B111" t="s">
        <v>317</v>
      </c>
      <c r="C111" s="37">
        <v>4906.758</v>
      </c>
      <c r="D111" s="56">
        <f aca="true" t="shared" si="14" ref="D111:D117">+C111/$C$117</f>
        <v>0.14647105701706636</v>
      </c>
      <c r="E111"/>
      <c r="F111"/>
      <c r="G111"/>
      <c r="H111"/>
      <c r="I111"/>
      <c r="J111"/>
      <c r="K111"/>
      <c r="L111"/>
      <c r="M111"/>
      <c r="N111"/>
      <c r="O111"/>
      <c r="P111"/>
      <c r="Q111"/>
      <c r="R111"/>
      <c r="S111"/>
      <c r="T111"/>
      <c r="U111"/>
    </row>
    <row r="112" spans="1:21" ht="12.75">
      <c r="A112" s="131"/>
      <c r="B112" t="s">
        <v>290</v>
      </c>
      <c r="C112" s="37">
        <v>4731.682</v>
      </c>
      <c r="D112" s="56">
        <f t="shared" si="14"/>
        <v>0.14124488389454434</v>
      </c>
      <c r="E112"/>
      <c r="F112"/>
      <c r="G112"/>
      <c r="H112"/>
      <c r="I112"/>
      <c r="J112"/>
      <c r="K112"/>
      <c r="L112"/>
      <c r="M112"/>
      <c r="N112"/>
      <c r="O112"/>
      <c r="P112"/>
      <c r="Q112"/>
      <c r="R112"/>
      <c r="S112"/>
      <c r="T112"/>
      <c r="U112"/>
    </row>
    <row r="113" spans="1:21" ht="12.75">
      <c r="A113" s="131"/>
      <c r="B113" t="s">
        <v>287</v>
      </c>
      <c r="C113" s="37">
        <v>3750.672</v>
      </c>
      <c r="D113" s="56">
        <f t="shared" si="14"/>
        <v>0.1119608695526281</v>
      </c>
      <c r="E113"/>
      <c r="F113"/>
      <c r="G113"/>
      <c r="H113"/>
      <c r="I113"/>
      <c r="J113"/>
      <c r="K113"/>
      <c r="L113"/>
      <c r="M113"/>
      <c r="N113"/>
      <c r="O113"/>
      <c r="P113"/>
      <c r="Q113"/>
      <c r="R113"/>
      <c r="S113"/>
      <c r="T113"/>
      <c r="U113"/>
    </row>
    <row r="114" spans="1:21" ht="12.75">
      <c r="A114" s="131"/>
      <c r="B114" t="s">
        <v>288</v>
      </c>
      <c r="C114" s="37">
        <v>2506.89</v>
      </c>
      <c r="D114" s="56">
        <f t="shared" si="14"/>
        <v>0.07483287908747761</v>
      </c>
      <c r="E114"/>
      <c r="F114" s="98"/>
      <c r="G114"/>
      <c r="H114" s="98"/>
      <c r="I114" s="98"/>
      <c r="J114"/>
      <c r="K114" s="98"/>
      <c r="L114"/>
      <c r="M114" s="98"/>
      <c r="N114" s="98"/>
      <c r="O114"/>
      <c r="P114" s="98"/>
      <c r="Q114"/>
      <c r="R114" s="98"/>
      <c r="S114" s="98"/>
      <c r="T114"/>
      <c r="U114" s="98"/>
    </row>
    <row r="115" spans="1:21" ht="12.75">
      <c r="A115" s="131"/>
      <c r="B115" t="s">
        <v>274</v>
      </c>
      <c r="C115" s="37">
        <v>2221.549</v>
      </c>
      <c r="D115" s="56">
        <f t="shared" si="14"/>
        <v>0.0663151983947867</v>
      </c>
      <c r="E115" s="2"/>
      <c r="F115" s="2"/>
      <c r="G115" s="2"/>
      <c r="H115" s="2"/>
      <c r="I115" s="2"/>
      <c r="J115" s="2"/>
      <c r="K115" s="2"/>
      <c r="L115" s="2"/>
      <c r="M115" s="2"/>
      <c r="N115" s="2"/>
      <c r="O115" s="2"/>
      <c r="P115" s="2"/>
      <c r="Q115" s="2"/>
      <c r="R115" s="2"/>
      <c r="S115" s="2"/>
      <c r="T115" s="2"/>
      <c r="U115" s="2"/>
    </row>
    <row r="116" spans="1:21" ht="12.75">
      <c r="A116" s="131"/>
      <c r="B116" t="s">
        <v>315</v>
      </c>
      <c r="C116" s="37">
        <f>+C117-SUM(C111:C115)</f>
        <v>15382.296000000002</v>
      </c>
      <c r="D116" s="56">
        <f t="shared" si="14"/>
        <v>0.45917511205349687</v>
      </c>
      <c r="E116" s="37"/>
      <c r="F116" s="2"/>
      <c r="G116" s="2"/>
      <c r="H116" s="2"/>
      <c r="I116" s="2"/>
      <c r="J116" s="2"/>
      <c r="K116" s="2"/>
      <c r="L116" s="2"/>
      <c r="M116" s="2"/>
      <c r="N116" s="2"/>
      <c r="O116" s="2"/>
      <c r="P116" s="2"/>
      <c r="Q116" s="2"/>
      <c r="R116" s="2"/>
      <c r="S116" s="2"/>
      <c r="T116" s="2"/>
      <c r="U116" s="2"/>
    </row>
    <row r="117" spans="1:21" s="61" customFormat="1" ht="12.75">
      <c r="A117" s="132"/>
      <c r="B117" s="57" t="s">
        <v>318</v>
      </c>
      <c r="C117" s="58">
        <v>33499.847</v>
      </c>
      <c r="D117" s="60">
        <f t="shared" si="14"/>
        <v>1</v>
      </c>
      <c r="E117"/>
      <c r="F117" s="98"/>
      <c r="G117"/>
      <c r="H117" s="98"/>
      <c r="I117" s="98"/>
      <c r="J117"/>
      <c r="K117" s="98"/>
      <c r="L117"/>
      <c r="M117" s="98"/>
      <c r="N117" s="98"/>
      <c r="O117"/>
      <c r="P117" s="98"/>
      <c r="Q117"/>
      <c r="R117" s="98"/>
      <c r="S117" s="98"/>
      <c r="T117"/>
      <c r="U117" s="98"/>
    </row>
    <row r="118" spans="1:21" s="61" customFormat="1" ht="12.75">
      <c r="A118" s="63" t="s">
        <v>72</v>
      </c>
      <c r="B118" s="64"/>
      <c r="C118" s="40">
        <v>8572.209</v>
      </c>
      <c r="D118" s="60"/>
      <c r="E118"/>
      <c r="F118"/>
      <c r="G118"/>
      <c r="H118"/>
      <c r="I118"/>
      <c r="J118"/>
      <c r="K118"/>
      <c r="L118"/>
      <c r="M118"/>
      <c r="N118"/>
      <c r="O118"/>
      <c r="P118"/>
      <c r="Q118"/>
      <c r="R118"/>
      <c r="S118"/>
      <c r="T118"/>
      <c r="U118"/>
    </row>
    <row r="119" spans="1:21" s="61" customFormat="1" ht="12.75">
      <c r="A119" s="57" t="s">
        <v>296</v>
      </c>
      <c r="B119" s="57"/>
      <c r="C119" s="58">
        <f>+C118+C117+C110+C103+C96+C89+C82+C75+C62+C55+C48+C41+C34+C27+C20+C13</f>
        <v>6643553.236</v>
      </c>
      <c r="D119" s="60"/>
      <c r="E119"/>
      <c r="F119"/>
      <c r="G119"/>
      <c r="H119"/>
      <c r="I119"/>
      <c r="J119"/>
      <c r="K119"/>
      <c r="L119"/>
      <c r="M119"/>
      <c r="N119"/>
      <c r="O119"/>
      <c r="P119"/>
      <c r="Q119"/>
      <c r="R119"/>
      <c r="S119"/>
      <c r="T119"/>
      <c r="U119"/>
    </row>
    <row r="120" spans="1:21" s="44" customFormat="1" ht="12.75">
      <c r="A120" s="45" t="s">
        <v>74</v>
      </c>
      <c r="B120" s="45"/>
      <c r="C120" s="45"/>
      <c r="D120" s="45"/>
      <c r="E120" s="7"/>
      <c r="F120" s="7"/>
      <c r="G120" s="7"/>
      <c r="H120" s="7"/>
      <c r="I120" s="7"/>
      <c r="J120" s="7"/>
      <c r="K120" s="7"/>
      <c r="L120" s="7"/>
      <c r="M120" s="7"/>
      <c r="N120" s="7"/>
      <c r="O120" s="7"/>
      <c r="P120" s="7"/>
      <c r="Q120" s="7"/>
      <c r="R120" s="7"/>
      <c r="S120" s="7"/>
      <c r="T120" s="7"/>
      <c r="U120" s="7"/>
    </row>
    <row r="121" spans="1:21" ht="12.75">
      <c r="A121" s="98"/>
      <c r="B121"/>
      <c r="C121"/>
      <c r="D121" s="98"/>
      <c r="E121" s="7"/>
      <c r="F121" s="7"/>
      <c r="G121" s="7"/>
      <c r="H121" s="7"/>
      <c r="I121" s="7"/>
      <c r="J121" s="7"/>
      <c r="K121" s="7"/>
      <c r="L121" s="7"/>
      <c r="M121" s="7"/>
      <c r="N121" s="7"/>
      <c r="O121" s="7"/>
      <c r="P121" s="7"/>
      <c r="Q121" s="7"/>
      <c r="R121" s="7"/>
      <c r="S121" s="7"/>
      <c r="T121" s="7"/>
      <c r="U121" s="7"/>
    </row>
    <row r="122" spans="1:21" ht="12.75">
      <c r="A122"/>
      <c r="B122"/>
      <c r="C122"/>
      <c r="D122"/>
      <c r="E122"/>
      <c r="F122" s="98"/>
      <c r="G122"/>
      <c r="H122" s="98"/>
      <c r="I122" s="98"/>
      <c r="J122"/>
      <c r="K122" s="98"/>
      <c r="L122"/>
      <c r="M122" s="98"/>
      <c r="N122" s="98"/>
      <c r="O122"/>
      <c r="P122" s="98"/>
      <c r="Q122"/>
      <c r="R122" s="98"/>
      <c r="S122" s="98"/>
      <c r="T122"/>
      <c r="U122" s="98"/>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c r="D125"/>
      <c r="E125"/>
      <c r="F125"/>
      <c r="G125"/>
      <c r="H125"/>
      <c r="I125"/>
      <c r="J125"/>
      <c r="K125"/>
      <c r="L125"/>
      <c r="M125"/>
      <c r="N125"/>
      <c r="O125"/>
      <c r="P125"/>
      <c r="Q125"/>
      <c r="R125"/>
      <c r="S125"/>
      <c r="T125"/>
      <c r="U125"/>
    </row>
    <row r="126" spans="1:21" ht="12.75">
      <c r="A126" s="98"/>
      <c r="B126"/>
      <c r="C126"/>
      <c r="D126" s="98"/>
      <c r="E126"/>
      <c r="F126"/>
      <c r="G126"/>
      <c r="H126"/>
      <c r="I126"/>
      <c r="J126"/>
      <c r="K126"/>
      <c r="L126"/>
      <c r="M126"/>
      <c r="N126"/>
      <c r="O126"/>
      <c r="P126"/>
      <c r="Q126"/>
      <c r="R126"/>
      <c r="S126"/>
      <c r="T126"/>
      <c r="U126"/>
    </row>
    <row r="127" spans="1:21" ht="12.75">
      <c r="A127" s="2"/>
      <c r="B127" s="2"/>
      <c r="C127" s="2"/>
      <c r="D127" s="2"/>
      <c r="E127"/>
      <c r="F127" s="98"/>
      <c r="G127"/>
      <c r="H127" s="98"/>
      <c r="I127" s="98"/>
      <c r="J127"/>
      <c r="K127" s="98"/>
      <c r="L127"/>
      <c r="M127" s="98"/>
      <c r="N127" s="98"/>
      <c r="O127"/>
      <c r="P127" s="98"/>
      <c r="Q127"/>
      <c r="R127" s="98"/>
      <c r="S127" s="98"/>
      <c r="T127"/>
      <c r="U127" s="98"/>
    </row>
    <row r="128" spans="1:21" ht="12.75">
      <c r="A128" s="98"/>
      <c r="B128"/>
      <c r="C128"/>
      <c r="D128" s="98"/>
      <c r="E128" s="2"/>
      <c r="F128" s="2"/>
      <c r="G128" s="2"/>
      <c r="H128" s="2"/>
      <c r="I128" s="2"/>
      <c r="J128" s="2"/>
      <c r="K128" s="2"/>
      <c r="L128" s="2"/>
      <c r="M128" s="2"/>
      <c r="N128" s="2"/>
      <c r="O128" s="2"/>
      <c r="P128" s="2"/>
      <c r="Q128" s="2"/>
      <c r="R128" s="2"/>
      <c r="S128" s="2"/>
      <c r="T128" s="2"/>
      <c r="U128" s="2"/>
    </row>
    <row r="129" spans="1:21" ht="12.75">
      <c r="A129"/>
      <c r="B129"/>
      <c r="C129"/>
      <c r="D129"/>
      <c r="E129"/>
      <c r="F129" s="98"/>
      <c r="G129"/>
      <c r="H129" s="98"/>
      <c r="I129" s="98"/>
      <c r="J129"/>
      <c r="K129" s="98"/>
      <c r="L129"/>
      <c r="M129" s="98"/>
      <c r="N129" s="98"/>
      <c r="O129"/>
      <c r="P129" s="98"/>
      <c r="Q129"/>
      <c r="R129" s="98"/>
      <c r="S129" s="98"/>
      <c r="T129"/>
      <c r="U129" s="98"/>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8"/>
      <c r="G134"/>
      <c r="H134" s="98"/>
      <c r="I134" s="98"/>
      <c r="J134"/>
      <c r="K134" s="98"/>
      <c r="L134"/>
      <c r="M134" s="98"/>
      <c r="N134" s="98"/>
      <c r="O134"/>
      <c r="P134" s="98"/>
      <c r="Q134"/>
      <c r="R134" s="98"/>
      <c r="S134" s="98"/>
      <c r="T134"/>
      <c r="U134" s="98"/>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8"/>
      <c r="G139"/>
      <c r="H139" s="98"/>
      <c r="I139" s="98"/>
      <c r="J139"/>
      <c r="K139" s="98"/>
      <c r="L139"/>
      <c r="M139" s="98"/>
      <c r="N139" s="98"/>
      <c r="O139"/>
      <c r="P139" s="98"/>
      <c r="Q139"/>
      <c r="R139" s="98"/>
      <c r="S139" s="98"/>
      <c r="T139"/>
      <c r="U139" s="98"/>
    </row>
    <row r="140" spans="5:21" ht="12.75">
      <c r="E140" s="2"/>
      <c r="F140" s="2"/>
      <c r="G140" s="2"/>
      <c r="H140" s="2"/>
      <c r="I140" s="2"/>
      <c r="J140" s="2"/>
      <c r="K140" s="2"/>
      <c r="L140" s="2"/>
      <c r="M140" s="2"/>
      <c r="N140" s="2"/>
      <c r="O140" s="2"/>
      <c r="P140" s="2"/>
      <c r="Q140" s="2"/>
      <c r="R140" s="2"/>
      <c r="S140" s="2"/>
      <c r="T140" s="2"/>
      <c r="U140" s="2"/>
    </row>
    <row r="141" spans="5:21" ht="12.75">
      <c r="E141"/>
      <c r="F141" s="98"/>
      <c r="G141"/>
      <c r="H141" s="98"/>
      <c r="I141" s="98"/>
      <c r="J141"/>
      <c r="K141" s="98"/>
      <c r="L141"/>
      <c r="M141" s="98"/>
      <c r="N141" s="98"/>
      <c r="O141"/>
      <c r="P141" s="98"/>
      <c r="Q141"/>
      <c r="R141" s="98"/>
      <c r="S141" s="98"/>
      <c r="T141"/>
      <c r="U141" s="98"/>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8"/>
      <c r="G146"/>
      <c r="H146" s="98"/>
      <c r="I146" s="98"/>
      <c r="J146"/>
      <c r="K146" s="98"/>
      <c r="L146"/>
      <c r="M146" s="98"/>
      <c r="N146" s="98"/>
      <c r="O146"/>
      <c r="P146" s="98"/>
      <c r="Q146"/>
      <c r="R146" s="98"/>
      <c r="S146" s="98"/>
      <c r="T146"/>
      <c r="U146" s="98"/>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8"/>
      <c r="G151"/>
      <c r="H151" s="98"/>
      <c r="I151" s="98"/>
      <c r="J151"/>
      <c r="K151" s="98"/>
      <c r="L151"/>
      <c r="M151" s="98"/>
      <c r="N151" s="98"/>
      <c r="O151"/>
      <c r="P151" s="98"/>
      <c r="Q151"/>
      <c r="R151" s="98"/>
      <c r="S151" s="98"/>
      <c r="T151"/>
      <c r="U151" s="98"/>
    </row>
    <row r="152" spans="5:21" ht="12.75">
      <c r="E152" s="2"/>
      <c r="F152" s="2"/>
      <c r="G152" s="2"/>
      <c r="H152" s="2"/>
      <c r="I152" s="2"/>
      <c r="J152" s="2"/>
      <c r="K152" s="2"/>
      <c r="L152" s="2"/>
      <c r="M152" s="2"/>
      <c r="N152" s="2"/>
      <c r="O152" s="2"/>
      <c r="P152" s="2"/>
      <c r="Q152" s="2"/>
      <c r="R152" s="2"/>
      <c r="S152" s="2"/>
      <c r="T152" s="2"/>
      <c r="U152" s="2"/>
    </row>
    <row r="153" spans="5:21" ht="12.75">
      <c r="E153"/>
      <c r="F153" s="98"/>
      <c r="G153"/>
      <c r="H153" s="98"/>
      <c r="I153" s="98"/>
      <c r="J153"/>
      <c r="K153" s="98"/>
      <c r="L153"/>
      <c r="M153" s="98"/>
      <c r="N153" s="98"/>
      <c r="O153"/>
      <c r="P153" s="98"/>
      <c r="Q153"/>
      <c r="R153" s="98"/>
      <c r="S153" s="98"/>
      <c r="T153"/>
      <c r="U153" s="98"/>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8"/>
      <c r="G158"/>
      <c r="H158" s="98"/>
      <c r="I158" s="98"/>
      <c r="J158"/>
      <c r="K158" s="98"/>
      <c r="L158"/>
      <c r="M158" s="98"/>
      <c r="N158" s="98"/>
      <c r="O158"/>
      <c r="P158" s="98"/>
      <c r="Q158"/>
      <c r="R158" s="98"/>
      <c r="S158" s="98"/>
      <c r="T158"/>
      <c r="U158" s="98"/>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8"/>
      <c r="G163"/>
      <c r="H163" s="98"/>
      <c r="I163" s="98"/>
      <c r="J163"/>
      <c r="K163" s="98"/>
      <c r="L163"/>
      <c r="M163" s="98"/>
      <c r="N163" s="98"/>
      <c r="O163"/>
      <c r="P163" s="98"/>
      <c r="Q163"/>
      <c r="R163" s="98"/>
      <c r="S163" s="98"/>
      <c r="T163"/>
      <c r="U163" s="98"/>
    </row>
    <row r="164" spans="5:21" ht="12.75">
      <c r="E164" s="2"/>
      <c r="F164" s="2"/>
      <c r="G164" s="2"/>
      <c r="H164" s="2"/>
      <c r="I164" s="2"/>
      <c r="J164" s="2"/>
      <c r="K164" s="2"/>
      <c r="L164" s="2"/>
      <c r="M164" s="2"/>
      <c r="N164" s="2"/>
      <c r="O164" s="2"/>
      <c r="P164" s="2"/>
      <c r="Q164" s="2"/>
      <c r="R164" s="2"/>
      <c r="S164" s="2"/>
      <c r="T164" s="2"/>
      <c r="U164" s="2"/>
    </row>
    <row r="165" spans="5:21" ht="12.75">
      <c r="E165"/>
      <c r="F165" s="98"/>
      <c r="G165"/>
      <c r="H165" s="98"/>
      <c r="I165" s="98"/>
      <c r="J165"/>
      <c r="K165" s="98"/>
      <c r="L165"/>
      <c r="M165" s="98"/>
      <c r="N165" s="98"/>
      <c r="O165"/>
      <c r="P165" s="98"/>
      <c r="Q165"/>
      <c r="R165" s="98"/>
      <c r="S165" s="98"/>
      <c r="T165"/>
      <c r="U165" s="98"/>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8"/>
      <c r="G170"/>
      <c r="H170" s="98"/>
      <c r="I170" s="98"/>
      <c r="J170"/>
      <c r="K170" s="98"/>
      <c r="L170"/>
      <c r="M170" s="98"/>
      <c r="N170" s="98"/>
      <c r="O170"/>
      <c r="P170" s="98"/>
      <c r="Q170"/>
      <c r="R170" s="98"/>
      <c r="S170" s="98"/>
      <c r="T170"/>
      <c r="U170" s="98"/>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8"/>
      <c r="G175"/>
      <c r="H175" s="98"/>
      <c r="I175" s="98"/>
      <c r="J175"/>
      <c r="K175" s="98"/>
      <c r="L175"/>
      <c r="M175" s="98"/>
      <c r="N175" s="98"/>
      <c r="O175"/>
      <c r="P175" s="98"/>
      <c r="Q175"/>
      <c r="R175" s="98"/>
      <c r="S175" s="98"/>
      <c r="T175"/>
      <c r="U175" s="98"/>
    </row>
    <row r="176" spans="5:21" ht="12.75">
      <c r="E176" s="2"/>
      <c r="F176" s="2"/>
      <c r="G176" s="2"/>
      <c r="H176" s="2"/>
      <c r="I176" s="2"/>
      <c r="J176" s="2"/>
      <c r="K176" s="2"/>
      <c r="L176" s="2"/>
      <c r="M176" s="2"/>
      <c r="N176" s="2"/>
      <c r="O176" s="2"/>
      <c r="P176" s="2"/>
      <c r="Q176" s="2"/>
      <c r="R176" s="2"/>
      <c r="S176" s="2"/>
      <c r="T176" s="2"/>
      <c r="U176" s="2"/>
    </row>
    <row r="177" spans="5:21" ht="12.75">
      <c r="E177"/>
      <c r="F177" s="98"/>
      <c r="G177"/>
      <c r="H177" s="98"/>
      <c r="I177" s="98"/>
      <c r="J177"/>
      <c r="K177" s="98"/>
      <c r="L177"/>
      <c r="M177" s="98"/>
      <c r="N177" s="98"/>
      <c r="O177"/>
      <c r="P177" s="98"/>
      <c r="Q177"/>
      <c r="R177" s="98"/>
      <c r="S177" s="98"/>
      <c r="T177"/>
      <c r="U177" s="98"/>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8"/>
      <c r="G182"/>
      <c r="H182" s="98"/>
      <c r="I182" s="98"/>
      <c r="J182"/>
      <c r="K182" s="98"/>
      <c r="L182"/>
      <c r="M182" s="98"/>
      <c r="N182" s="98"/>
      <c r="O182"/>
      <c r="P182" s="98"/>
      <c r="Q182"/>
      <c r="R182" s="98"/>
      <c r="S182" s="98"/>
      <c r="T182"/>
      <c r="U182" s="98"/>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8"/>
      <c r="G187"/>
      <c r="H187" s="98"/>
      <c r="I187" s="98"/>
      <c r="J187"/>
      <c r="K187" s="98"/>
      <c r="L187"/>
      <c r="M187" s="98"/>
      <c r="N187" s="98"/>
      <c r="O187"/>
      <c r="P187" s="98"/>
      <c r="Q187"/>
      <c r="R187" s="98"/>
      <c r="S187" s="98"/>
      <c r="T187"/>
      <c r="U187" s="98"/>
    </row>
    <row r="188" spans="5:21" ht="12.75">
      <c r="E188" s="2"/>
      <c r="F188" s="2"/>
      <c r="G188" s="2"/>
      <c r="H188" s="2"/>
      <c r="I188" s="2"/>
      <c r="J188" s="2"/>
      <c r="K188" s="2"/>
      <c r="L188" s="2"/>
      <c r="M188" s="2"/>
      <c r="N188" s="2"/>
      <c r="O188" s="2"/>
      <c r="P188" s="2"/>
      <c r="Q188" s="2"/>
      <c r="R188" s="2"/>
      <c r="S188" s="2"/>
      <c r="T188" s="2"/>
      <c r="U188" s="2"/>
    </row>
    <row r="189" spans="5:21" ht="12.75">
      <c r="E189"/>
      <c r="F189" s="98"/>
      <c r="G189"/>
      <c r="H189" s="98"/>
      <c r="I189" s="98"/>
      <c r="J189"/>
      <c r="K189" s="98"/>
      <c r="L189"/>
      <c r="M189" s="98"/>
      <c r="N189" s="98"/>
      <c r="O189"/>
      <c r="P189" s="98"/>
      <c r="Q189"/>
      <c r="R189" s="98"/>
      <c r="S189" s="98"/>
      <c r="T189"/>
      <c r="U189" s="98"/>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8"/>
      <c r="G194"/>
      <c r="H194" s="98"/>
      <c r="I194" s="98"/>
      <c r="J194"/>
      <c r="K194" s="98"/>
      <c r="L194"/>
      <c r="M194" s="98"/>
      <c r="N194" s="98"/>
      <c r="O194"/>
      <c r="P194" s="98"/>
      <c r="Q194"/>
      <c r="R194" s="98"/>
      <c r="S194" s="98"/>
      <c r="T194"/>
      <c r="U194" s="98"/>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8"/>
      <c r="G199"/>
      <c r="H199" s="98"/>
      <c r="I199" s="98"/>
      <c r="J199"/>
      <c r="K199" s="98"/>
      <c r="L199"/>
      <c r="M199" s="98"/>
      <c r="N199" s="98"/>
      <c r="O199"/>
      <c r="P199" s="98"/>
      <c r="Q199"/>
      <c r="R199" s="98"/>
      <c r="S199" s="98"/>
      <c r="T199"/>
      <c r="U199" s="98"/>
    </row>
    <row r="200" spans="5:21" ht="12.75">
      <c r="E200" s="2"/>
      <c r="F200" s="2"/>
      <c r="G200" s="2"/>
      <c r="H200" s="2"/>
      <c r="I200" s="2"/>
      <c r="J200" s="2"/>
      <c r="K200" s="2"/>
      <c r="L200" s="2"/>
      <c r="M200" s="2"/>
      <c r="N200" s="2"/>
      <c r="O200" s="2"/>
      <c r="P200" s="2"/>
      <c r="Q200" s="2"/>
      <c r="R200" s="2"/>
      <c r="S200" s="2"/>
      <c r="T200" s="2"/>
      <c r="U200" s="2"/>
    </row>
    <row r="201" spans="5:21" ht="12.75">
      <c r="E201"/>
      <c r="F201" s="98"/>
      <c r="G201"/>
      <c r="H201" s="98"/>
      <c r="I201" s="98"/>
      <c r="J201"/>
      <c r="K201" s="98"/>
      <c r="L201"/>
      <c r="M201" s="98"/>
      <c r="N201" s="98"/>
      <c r="O201"/>
      <c r="P201" s="98"/>
      <c r="Q201"/>
      <c r="R201" s="98"/>
      <c r="S201" s="98"/>
      <c r="T201"/>
      <c r="U201" s="98"/>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8"/>
      <c r="G206"/>
      <c r="H206" s="98"/>
      <c r="I206" s="98"/>
      <c r="J206"/>
      <c r="K206" s="98"/>
      <c r="L206"/>
      <c r="M206" s="98"/>
      <c r="N206" s="98"/>
      <c r="O206"/>
      <c r="P206" s="98"/>
      <c r="Q206"/>
      <c r="R206" s="98"/>
      <c r="S206" s="98"/>
      <c r="T206"/>
      <c r="U206" s="98"/>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8"/>
      <c r="G211"/>
      <c r="H211" s="98"/>
      <c r="I211" s="98"/>
      <c r="J211"/>
      <c r="K211" s="98"/>
      <c r="L211"/>
      <c r="M211" s="98"/>
      <c r="N211" s="98"/>
      <c r="O211"/>
      <c r="P211" s="98"/>
      <c r="Q211"/>
      <c r="R211" s="98"/>
      <c r="S211" s="98"/>
      <c r="T211"/>
      <c r="U211" s="98"/>
    </row>
    <row r="212" spans="5:21" ht="12.75">
      <c r="E212" s="2"/>
      <c r="F212" s="2"/>
      <c r="G212" s="2"/>
      <c r="H212" s="2"/>
      <c r="I212" s="2"/>
      <c r="J212" s="2"/>
      <c r="K212" s="2"/>
      <c r="L212" s="2"/>
      <c r="M212" s="2"/>
      <c r="N212" s="2"/>
      <c r="O212" s="2"/>
      <c r="P212" s="2"/>
      <c r="Q212" s="2"/>
      <c r="R212" s="2"/>
      <c r="S212" s="2"/>
      <c r="T212" s="2"/>
      <c r="U212" s="2"/>
    </row>
    <row r="213" spans="5:21" ht="12.75">
      <c r="E213"/>
      <c r="F213" s="98"/>
      <c r="G213"/>
      <c r="H213" s="98"/>
      <c r="I213" s="98"/>
      <c r="J213"/>
      <c r="K213" s="98"/>
      <c r="L213"/>
      <c r="M213" s="98"/>
      <c r="N213" s="98"/>
      <c r="O213"/>
      <c r="P213" s="98"/>
      <c r="Q213"/>
      <c r="R213" s="98"/>
      <c r="S213" s="98"/>
      <c r="T213"/>
      <c r="U213" s="98"/>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8"/>
      <c r="G218"/>
      <c r="H218" s="98"/>
      <c r="I218" s="98"/>
      <c r="J218"/>
      <c r="K218" s="98"/>
      <c r="L218"/>
      <c r="M218" s="98"/>
      <c r="N218" s="98"/>
      <c r="O218"/>
      <c r="P218" s="98"/>
      <c r="Q218"/>
      <c r="R218" s="98"/>
      <c r="S218" s="98"/>
      <c r="T218"/>
      <c r="U218" s="98"/>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8"/>
      <c r="G223"/>
      <c r="H223" s="98"/>
      <c r="I223" s="98"/>
      <c r="J223"/>
      <c r="K223" s="98"/>
      <c r="L223"/>
      <c r="M223" s="98"/>
      <c r="N223" s="98"/>
      <c r="O223"/>
      <c r="P223" s="98"/>
      <c r="Q223"/>
      <c r="R223" s="98"/>
      <c r="S223" s="98"/>
      <c r="T223"/>
      <c r="U223" s="98"/>
    </row>
    <row r="224" spans="5:21" ht="12.75">
      <c r="E224" s="2"/>
      <c r="F224" s="2"/>
      <c r="G224" s="2"/>
      <c r="H224" s="2"/>
      <c r="I224" s="2"/>
      <c r="J224" s="2"/>
      <c r="K224" s="2"/>
      <c r="L224" s="2"/>
      <c r="M224" s="2"/>
      <c r="N224" s="2"/>
      <c r="O224" s="2"/>
      <c r="P224" s="2"/>
      <c r="Q224" s="2"/>
      <c r="R224" s="2"/>
      <c r="S224" s="2"/>
      <c r="T224" s="2"/>
      <c r="U224" s="2"/>
    </row>
    <row r="225" spans="5:21" ht="12.75">
      <c r="E225"/>
      <c r="F225" s="98"/>
      <c r="G225"/>
      <c r="H225" s="98"/>
      <c r="I225" s="98"/>
      <c r="J225"/>
      <c r="K225" s="98"/>
      <c r="L225"/>
      <c r="M225" s="98"/>
      <c r="N225" s="98"/>
      <c r="O225"/>
      <c r="P225" s="98"/>
      <c r="Q225"/>
      <c r="R225" s="98"/>
      <c r="S225" s="98"/>
      <c r="T225"/>
      <c r="U225" s="98"/>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8"/>
      <c r="G230"/>
      <c r="H230" s="98"/>
      <c r="I230" s="98"/>
      <c r="J230"/>
      <c r="K230" s="98"/>
      <c r="L230"/>
      <c r="M230" s="98"/>
      <c r="N230" s="98"/>
      <c r="O230"/>
      <c r="P230" s="98"/>
      <c r="Q230"/>
      <c r="R230" s="98"/>
      <c r="S230" s="98"/>
      <c r="T230"/>
      <c r="U230" s="98"/>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8"/>
      <c r="G235"/>
      <c r="H235" s="98"/>
      <c r="I235" s="98"/>
      <c r="J235"/>
      <c r="K235" s="98"/>
      <c r="L235"/>
      <c r="M235" s="98"/>
      <c r="N235" s="98"/>
      <c r="O235"/>
      <c r="P235" s="98"/>
      <c r="Q235"/>
      <c r="R235" s="98"/>
      <c r="S235" s="98"/>
      <c r="T235"/>
      <c r="U235" s="98"/>
    </row>
    <row r="236" spans="5:21" ht="12.75">
      <c r="E236" s="2"/>
      <c r="F236" s="2"/>
      <c r="G236" s="2"/>
      <c r="H236" s="2"/>
      <c r="I236" s="2"/>
      <c r="J236" s="2"/>
      <c r="K236" s="2"/>
      <c r="L236" s="2"/>
      <c r="M236" s="2"/>
      <c r="N236" s="2"/>
      <c r="O236" s="2"/>
      <c r="P236" s="2"/>
      <c r="Q236" s="2"/>
      <c r="R236" s="2"/>
      <c r="S236" s="2"/>
      <c r="T236" s="2"/>
      <c r="U236" s="2"/>
    </row>
    <row r="237" spans="5:21" ht="12.75">
      <c r="E237"/>
      <c r="F237" s="98"/>
      <c r="G237"/>
      <c r="H237" s="98"/>
      <c r="I237" s="98"/>
      <c r="J237"/>
      <c r="K237" s="98"/>
      <c r="L237"/>
      <c r="M237" s="98"/>
      <c r="N237" s="98"/>
      <c r="O237"/>
      <c r="P237" s="98"/>
      <c r="Q237"/>
      <c r="R237" s="98"/>
      <c r="S237" s="98"/>
      <c r="T237"/>
      <c r="U237" s="98"/>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8"/>
      <c r="G242"/>
      <c r="H242" s="98"/>
      <c r="I242" s="98"/>
      <c r="J242"/>
      <c r="K242" s="98"/>
      <c r="L242"/>
      <c r="M242" s="98"/>
      <c r="N242" s="98"/>
      <c r="O242"/>
      <c r="P242" s="98"/>
      <c r="Q242"/>
      <c r="R242" s="98"/>
      <c r="S242" s="98"/>
      <c r="T242"/>
      <c r="U242" s="98"/>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8"/>
      <c r="G247"/>
      <c r="H247" s="98"/>
      <c r="I247" s="98"/>
      <c r="J247"/>
      <c r="K247" s="98"/>
      <c r="L247"/>
      <c r="M247" s="98"/>
      <c r="N247" s="98"/>
      <c r="O247"/>
      <c r="P247" s="98"/>
      <c r="Q247"/>
      <c r="R247" s="98"/>
      <c r="S247" s="98"/>
      <c r="T247"/>
      <c r="U247" s="98"/>
    </row>
    <row r="248" spans="5:21" ht="12.75">
      <c r="E248" s="2"/>
      <c r="F248" s="2"/>
      <c r="G248" s="2"/>
      <c r="H248" s="2"/>
      <c r="I248" s="2"/>
      <c r="J248" s="2"/>
      <c r="K248" s="2"/>
      <c r="L248" s="2"/>
      <c r="M248" s="2"/>
      <c r="N248" s="2"/>
      <c r="O248" s="2"/>
      <c r="P248" s="2"/>
      <c r="Q248" s="2"/>
      <c r="R248" s="2"/>
      <c r="S248" s="2"/>
      <c r="T248" s="2"/>
      <c r="U248" s="2"/>
    </row>
    <row r="249" spans="5:21" ht="12.75">
      <c r="E249"/>
      <c r="F249" s="98"/>
      <c r="G249"/>
      <c r="H249" s="98"/>
      <c r="I249" s="98"/>
      <c r="J249"/>
      <c r="K249" s="98"/>
      <c r="L249"/>
      <c r="M249" s="98"/>
      <c r="N249" s="98"/>
      <c r="O249"/>
      <c r="P249" s="98"/>
      <c r="Q249"/>
      <c r="R249" s="98"/>
      <c r="S249" s="98"/>
      <c r="T249"/>
      <c r="U249" s="98"/>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8"/>
      <c r="G254"/>
      <c r="H254" s="98"/>
      <c r="I254" s="98"/>
      <c r="J254"/>
      <c r="K254" s="98"/>
      <c r="L254"/>
      <c r="M254" s="98"/>
      <c r="N254" s="98"/>
      <c r="O254"/>
      <c r="P254" s="98"/>
      <c r="Q254"/>
      <c r="R254" s="98"/>
      <c r="S254" s="98"/>
      <c r="T254"/>
      <c r="U254" s="98"/>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8"/>
      <c r="G259"/>
      <c r="H259" s="98"/>
      <c r="I259" s="98"/>
      <c r="J259"/>
      <c r="K259" s="98"/>
      <c r="L259"/>
      <c r="M259" s="98"/>
      <c r="N259" s="98"/>
      <c r="O259"/>
      <c r="P259" s="98"/>
      <c r="Q259"/>
      <c r="R259" s="98"/>
      <c r="S259" s="98"/>
      <c r="T259"/>
      <c r="U259" s="98"/>
    </row>
    <row r="260" spans="5:21" ht="12.75">
      <c r="E260" s="2"/>
      <c r="F260" s="2"/>
      <c r="G260" s="2"/>
      <c r="H260" s="2"/>
      <c r="I260" s="2"/>
      <c r="J260" s="2"/>
      <c r="K260" s="2"/>
      <c r="L260" s="2"/>
      <c r="M260" s="2"/>
      <c r="N260" s="2"/>
      <c r="O260" s="2"/>
      <c r="P260" s="2"/>
      <c r="Q260" s="2"/>
      <c r="R260" s="2"/>
      <c r="S260" s="2"/>
      <c r="T260" s="2"/>
      <c r="U260" s="2"/>
    </row>
    <row r="261" spans="5:21" ht="12.75">
      <c r="E261"/>
      <c r="F261" s="98"/>
      <c r="G261"/>
      <c r="H261" s="98"/>
      <c r="I261" s="98"/>
      <c r="J261"/>
      <c r="K261" s="98"/>
      <c r="L261"/>
      <c r="M261" s="98"/>
      <c r="N261" s="98"/>
      <c r="O261"/>
      <c r="P261" s="98"/>
      <c r="Q261"/>
      <c r="R261" s="98"/>
      <c r="S261" s="98"/>
      <c r="T261"/>
      <c r="U261" s="98"/>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8"/>
      <c r="G266"/>
      <c r="H266" s="98"/>
      <c r="I266" s="98"/>
      <c r="J266"/>
      <c r="K266" s="98"/>
      <c r="L266"/>
      <c r="M266" s="98"/>
      <c r="N266" s="98"/>
      <c r="O266"/>
      <c r="P266" s="98"/>
      <c r="Q266"/>
      <c r="R266" s="98"/>
      <c r="S266" s="98"/>
      <c r="T266"/>
      <c r="U266" s="98"/>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8"/>
      <c r="G271"/>
      <c r="H271" s="98"/>
      <c r="I271" s="98"/>
      <c r="J271"/>
      <c r="K271" s="98"/>
      <c r="L271"/>
      <c r="M271" s="98"/>
      <c r="N271" s="98"/>
      <c r="O271"/>
      <c r="P271" s="98"/>
      <c r="Q271"/>
      <c r="R271" s="98"/>
      <c r="S271" s="98"/>
      <c r="T271"/>
      <c r="U271" s="98"/>
    </row>
    <row r="272" spans="5:21" ht="12.75">
      <c r="E272" s="2"/>
      <c r="F272" s="2"/>
      <c r="G272" s="2"/>
      <c r="H272" s="2"/>
      <c r="I272" s="2"/>
      <c r="J272" s="2"/>
      <c r="K272" s="2"/>
      <c r="L272" s="2"/>
      <c r="M272" s="2"/>
      <c r="N272" s="2"/>
      <c r="O272" s="2"/>
      <c r="P272" s="2"/>
      <c r="Q272" s="2"/>
      <c r="R272" s="2"/>
      <c r="S272" s="2"/>
      <c r="T272" s="2"/>
      <c r="U272" s="2"/>
    </row>
    <row r="273" spans="5:21" ht="12.75">
      <c r="E273"/>
      <c r="F273" s="98"/>
      <c r="G273"/>
      <c r="H273" s="98"/>
      <c r="I273" s="98"/>
      <c r="J273"/>
      <c r="K273" s="98"/>
      <c r="L273"/>
      <c r="M273" s="98"/>
      <c r="N273" s="98"/>
      <c r="O273"/>
      <c r="P273" s="98"/>
      <c r="Q273"/>
      <c r="R273" s="98"/>
      <c r="S273" s="98"/>
      <c r="T273"/>
      <c r="U273" s="98"/>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8"/>
      <c r="G278"/>
      <c r="H278" s="98"/>
      <c r="I278" s="98"/>
      <c r="J278"/>
      <c r="K278" s="98"/>
      <c r="L278"/>
      <c r="M278" s="98"/>
      <c r="N278" s="98"/>
      <c r="O278"/>
      <c r="P278" s="98"/>
      <c r="Q278"/>
      <c r="R278" s="98"/>
      <c r="S278" s="98"/>
      <c r="T278"/>
      <c r="U278" s="98"/>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8"/>
      <c r="G283"/>
      <c r="H283" s="98"/>
      <c r="I283" s="98"/>
      <c r="J283"/>
      <c r="K283" s="98"/>
      <c r="L283"/>
      <c r="M283" s="98"/>
      <c r="N283" s="98"/>
      <c r="O283"/>
      <c r="P283" s="98"/>
      <c r="Q283"/>
      <c r="R283" s="98"/>
      <c r="S283" s="98"/>
      <c r="T283"/>
      <c r="U283" s="98"/>
    </row>
    <row r="284" spans="5:21" ht="12.75">
      <c r="E284" s="2"/>
      <c r="F284" s="2"/>
      <c r="G284" s="2"/>
      <c r="H284" s="2"/>
      <c r="I284" s="2"/>
      <c r="J284" s="2"/>
      <c r="K284" s="2"/>
      <c r="L284" s="2"/>
      <c r="M284" s="2"/>
      <c r="N284" s="2"/>
      <c r="O284" s="2"/>
      <c r="P284" s="2"/>
      <c r="Q284" s="2"/>
      <c r="R284" s="2"/>
      <c r="S284" s="2"/>
      <c r="T284" s="2"/>
      <c r="U284" s="2"/>
    </row>
    <row r="285" spans="5:21" ht="12.75">
      <c r="E285"/>
      <c r="F285" s="98"/>
      <c r="G285"/>
      <c r="H285" s="98"/>
      <c r="I285" s="98"/>
      <c r="J285"/>
      <c r="K285" s="98"/>
      <c r="L285"/>
      <c r="M285" s="98"/>
      <c r="N285" s="98"/>
      <c r="O285"/>
      <c r="P285" s="98"/>
      <c r="Q285"/>
      <c r="R285" s="98"/>
      <c r="S285" s="98"/>
      <c r="T285"/>
      <c r="U285" s="98"/>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8"/>
      <c r="G290"/>
      <c r="H290" s="98"/>
      <c r="I290" s="98"/>
      <c r="J290"/>
      <c r="K290" s="98"/>
      <c r="L290"/>
      <c r="M290" s="98"/>
      <c r="N290" s="98"/>
      <c r="O290"/>
      <c r="P290" s="98"/>
      <c r="Q290"/>
      <c r="R290" s="98"/>
      <c r="S290" s="98"/>
      <c r="T290"/>
      <c r="U290" s="98"/>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8"/>
      <c r="G295"/>
      <c r="H295" s="98"/>
      <c r="I295" s="98"/>
      <c r="J295"/>
      <c r="K295" s="98"/>
      <c r="L295"/>
      <c r="M295" s="98"/>
      <c r="N295" s="98"/>
      <c r="O295"/>
      <c r="P295" s="98"/>
      <c r="Q295"/>
      <c r="R295" s="98"/>
      <c r="S295" s="98"/>
      <c r="T295"/>
      <c r="U295" s="98"/>
    </row>
    <row r="296" spans="5:21" ht="12.75">
      <c r="E296" s="2"/>
      <c r="F296" s="2"/>
      <c r="G296" s="2"/>
      <c r="H296" s="2"/>
      <c r="I296" s="2"/>
      <c r="J296" s="2"/>
      <c r="K296" s="2"/>
      <c r="L296" s="2"/>
      <c r="M296" s="2"/>
      <c r="N296" s="2"/>
      <c r="O296" s="2"/>
      <c r="P296" s="2"/>
      <c r="Q296" s="2"/>
      <c r="R296" s="2"/>
      <c r="S296" s="2"/>
      <c r="T296" s="2"/>
      <c r="U296" s="2"/>
    </row>
    <row r="297" spans="5:21" ht="12.75">
      <c r="E297"/>
      <c r="F297" s="98"/>
      <c r="G297"/>
      <c r="H297" s="98"/>
      <c r="I297" s="98"/>
      <c r="J297"/>
      <c r="K297" s="98"/>
      <c r="L297"/>
      <c r="M297" s="98"/>
      <c r="N297" s="98"/>
      <c r="O297"/>
      <c r="P297" s="98"/>
      <c r="Q297"/>
      <c r="R297" s="98"/>
      <c r="S297" s="98"/>
      <c r="T297"/>
      <c r="U297" s="98"/>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8"/>
      <c r="G302"/>
      <c r="H302" s="98"/>
      <c r="I302" s="98"/>
      <c r="J302"/>
      <c r="K302" s="98"/>
      <c r="L302"/>
      <c r="M302" s="98"/>
      <c r="N302" s="98"/>
      <c r="O302"/>
      <c r="P302" s="98"/>
      <c r="Q302"/>
      <c r="R302" s="98"/>
      <c r="S302" s="98"/>
      <c r="T302"/>
      <c r="U302" s="98"/>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8"/>
      <c r="G307"/>
      <c r="H307" s="98"/>
      <c r="I307" s="98"/>
      <c r="J307"/>
      <c r="K307" s="98"/>
      <c r="L307"/>
      <c r="M307" s="98"/>
      <c r="N307" s="98"/>
      <c r="O307"/>
      <c r="P307" s="98"/>
      <c r="Q307"/>
      <c r="R307" s="98"/>
      <c r="S307" s="98"/>
      <c r="T307"/>
      <c r="U307" s="98"/>
    </row>
    <row r="308" spans="5:21" ht="12.75">
      <c r="E308" s="2"/>
      <c r="F308" s="2"/>
      <c r="G308" s="2"/>
      <c r="H308" s="2"/>
      <c r="I308" s="2"/>
      <c r="J308" s="2"/>
      <c r="K308" s="2"/>
      <c r="L308" s="2"/>
      <c r="M308" s="2"/>
      <c r="N308" s="2"/>
      <c r="O308" s="2"/>
      <c r="P308" s="2"/>
      <c r="Q308" s="2"/>
      <c r="R308" s="2"/>
      <c r="S308" s="2"/>
      <c r="T308" s="2"/>
      <c r="U308" s="2"/>
    </row>
    <row r="309" spans="5:21" ht="12.75">
      <c r="E309"/>
      <c r="F309" s="98"/>
      <c r="G309"/>
      <c r="H309" s="98"/>
      <c r="I309" s="98"/>
      <c r="J309"/>
      <c r="K309" s="98"/>
      <c r="L309"/>
      <c r="M309" s="98"/>
      <c r="N309" s="98"/>
      <c r="O309"/>
      <c r="P309" s="98"/>
      <c r="Q309"/>
      <c r="R309" s="98"/>
      <c r="S309" s="98"/>
      <c r="T309"/>
      <c r="U309" s="98"/>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8"/>
      <c r="G314"/>
      <c r="H314" s="98"/>
      <c r="I314" s="98"/>
      <c r="J314"/>
      <c r="K314" s="98"/>
      <c r="L314"/>
      <c r="M314" s="98"/>
      <c r="N314" s="98"/>
      <c r="O314"/>
      <c r="P314" s="98"/>
      <c r="Q314"/>
      <c r="R314" s="98"/>
      <c r="S314" s="98"/>
      <c r="T314"/>
      <c r="U314" s="98"/>
    </row>
    <row r="315" spans="5:21" ht="12.75">
      <c r="E315"/>
      <c r="F315"/>
      <c r="G315"/>
      <c r="H315"/>
      <c r="I315"/>
      <c r="J315"/>
      <c r="K315"/>
      <c r="L315"/>
      <c r="M315"/>
      <c r="N315"/>
      <c r="O315"/>
      <c r="P315"/>
      <c r="Q315"/>
      <c r="R315"/>
      <c r="S315"/>
      <c r="T315"/>
      <c r="U315"/>
    </row>
  </sheetData>
  <mergeCells count="23">
    <mergeCell ref="A111:A117"/>
    <mergeCell ref="A63:D63"/>
    <mergeCell ref="A64:D64"/>
    <mergeCell ref="A65:D65"/>
    <mergeCell ref="A66:D66"/>
    <mergeCell ref="A83:A89"/>
    <mergeCell ref="A90:A96"/>
    <mergeCell ref="A97:A103"/>
    <mergeCell ref="A104:A110"/>
    <mergeCell ref="A49:A55"/>
    <mergeCell ref="A56:A62"/>
    <mergeCell ref="A69:A75"/>
    <mergeCell ref="A76:A82"/>
    <mergeCell ref="A21:A27"/>
    <mergeCell ref="A28:A34"/>
    <mergeCell ref="A35:A41"/>
    <mergeCell ref="A42:A48"/>
    <mergeCell ref="A2:D2"/>
    <mergeCell ref="A1:D1"/>
    <mergeCell ref="A7:A13"/>
    <mergeCell ref="A14:A20"/>
    <mergeCell ref="A4:D4"/>
    <mergeCell ref="A3:D3"/>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AG669"/>
  <sheetViews>
    <sheetView zoomScale="75" zoomScaleNormal="75" workbookViewId="0" topLeftCell="A305">
      <selection activeCell="D338" sqref="D338"/>
    </sheetView>
  </sheetViews>
  <sheetFormatPr defaultColWidth="11.421875" defaultRowHeight="12.75"/>
  <cols>
    <col min="1" max="1" width="75.8515625" style="0" bestFit="1" customWidth="1"/>
    <col min="2" max="2" width="9.140625" style="0" bestFit="1" customWidth="1"/>
    <col min="3" max="3" width="15.421875" style="77" customWidth="1"/>
    <col min="4" max="4" width="13.57421875" style="37" customWidth="1"/>
    <col min="5" max="5" width="12.8515625" style="37" customWidth="1"/>
    <col min="6" max="6" width="11.57421875" style="0" bestFit="1" customWidth="1"/>
    <col min="7" max="7" width="14.00390625" style="37" customWidth="1"/>
    <col min="8" max="8" width="14.421875" style="37" bestFit="1" customWidth="1"/>
    <col min="9" max="9" width="12.28125" style="0" customWidth="1"/>
    <col min="10" max="10" width="11.57421875" style="0" hidden="1" customWidth="1"/>
  </cols>
  <sheetData>
    <row r="1" spans="1:33" s="65" customFormat="1" ht="15.75" customHeight="1">
      <c r="A1" s="139" t="s">
        <v>77</v>
      </c>
      <c r="B1" s="139"/>
      <c r="C1" s="139"/>
      <c r="D1" s="139"/>
      <c r="E1" s="139"/>
      <c r="F1" s="139"/>
      <c r="G1" s="139"/>
      <c r="H1" s="139"/>
      <c r="I1" s="139"/>
      <c r="K1" s="69"/>
      <c r="L1" s="69"/>
      <c r="M1" s="69"/>
      <c r="N1" s="69"/>
      <c r="O1" s="69"/>
      <c r="P1" s="69"/>
      <c r="Q1" s="69"/>
      <c r="R1" s="69"/>
      <c r="S1" s="69"/>
      <c r="T1" s="69"/>
      <c r="U1" s="69"/>
      <c r="V1" s="69"/>
      <c r="W1" s="69"/>
      <c r="X1" s="69"/>
      <c r="Y1" s="69"/>
      <c r="Z1" s="69"/>
      <c r="AA1" s="69"/>
      <c r="AB1" s="69"/>
      <c r="AC1" s="69"/>
      <c r="AD1" s="69"/>
      <c r="AE1" s="69"/>
      <c r="AF1" s="69"/>
      <c r="AG1" s="69"/>
    </row>
    <row r="2" spans="1:33" s="65" customFormat="1" ht="15.75" customHeight="1">
      <c r="A2" s="138" t="s">
        <v>78</v>
      </c>
      <c r="B2" s="138"/>
      <c r="C2" s="138"/>
      <c r="D2" s="138"/>
      <c r="E2" s="138"/>
      <c r="F2" s="138"/>
      <c r="G2" s="138"/>
      <c r="H2" s="138"/>
      <c r="I2" s="138"/>
      <c r="K2" s="69"/>
      <c r="L2" s="69"/>
      <c r="M2" s="69"/>
      <c r="N2" s="69"/>
      <c r="O2" s="69"/>
      <c r="P2" s="69"/>
      <c r="Q2" s="69"/>
      <c r="R2" s="69"/>
      <c r="S2" s="69"/>
      <c r="T2" s="69"/>
      <c r="U2" s="69"/>
      <c r="V2" s="69"/>
      <c r="W2" s="69"/>
      <c r="X2" s="69"/>
      <c r="Y2" s="69"/>
      <c r="Z2" s="69"/>
      <c r="AA2" s="69"/>
      <c r="AB2" s="69"/>
      <c r="AC2" s="69"/>
      <c r="AD2" s="69"/>
      <c r="AE2" s="69"/>
      <c r="AF2" s="69"/>
      <c r="AG2" s="69"/>
    </row>
    <row r="3" spans="1:33" s="66" customFormat="1" ht="15.75" customHeight="1">
      <c r="A3" s="138" t="s">
        <v>225</v>
      </c>
      <c r="B3" s="138"/>
      <c r="C3" s="138"/>
      <c r="D3" s="138"/>
      <c r="E3" s="138"/>
      <c r="F3" s="138"/>
      <c r="G3" s="138"/>
      <c r="H3" s="138"/>
      <c r="I3" s="138"/>
      <c r="K3" s="69"/>
      <c r="L3" s="69"/>
      <c r="M3" s="69"/>
      <c r="N3" s="69"/>
      <c r="O3" s="69"/>
      <c r="P3" s="69"/>
      <c r="Q3" s="69"/>
      <c r="R3" s="69"/>
      <c r="S3" s="69"/>
      <c r="T3" s="69"/>
      <c r="U3" s="69"/>
      <c r="V3" s="69"/>
      <c r="W3" s="69"/>
      <c r="X3" s="69"/>
      <c r="Y3" s="69"/>
      <c r="Z3" s="69"/>
      <c r="AA3" s="69"/>
      <c r="AB3" s="69"/>
      <c r="AC3" s="69"/>
      <c r="AD3" s="69"/>
      <c r="AE3" s="69"/>
      <c r="AF3" s="69"/>
      <c r="AG3" s="69"/>
    </row>
    <row r="4" spans="1:33" s="66" customFormat="1" ht="15.75" customHeight="1">
      <c r="A4" s="97"/>
      <c r="B4" s="97"/>
      <c r="C4" s="97"/>
      <c r="D4" s="97"/>
      <c r="E4" s="97"/>
      <c r="F4" s="97"/>
      <c r="G4" s="97"/>
      <c r="H4" s="97"/>
      <c r="I4" s="97"/>
      <c r="K4" s="69"/>
      <c r="L4" s="69"/>
      <c r="M4" s="69"/>
      <c r="N4" s="69"/>
      <c r="O4" s="69"/>
      <c r="P4" s="69"/>
      <c r="Q4" s="69"/>
      <c r="R4" s="69"/>
      <c r="S4" s="69"/>
      <c r="T4" s="69"/>
      <c r="U4" s="69"/>
      <c r="V4" s="69"/>
      <c r="W4" s="69"/>
      <c r="X4" s="69"/>
      <c r="Y4" s="69"/>
      <c r="Z4" s="69"/>
      <c r="AA4" s="69"/>
      <c r="AB4" s="69"/>
      <c r="AC4" s="69"/>
      <c r="AD4" s="69"/>
      <c r="AE4" s="69"/>
      <c r="AF4" s="69"/>
      <c r="AG4" s="69"/>
    </row>
    <row r="5" spans="1:10" s="69" customFormat="1" ht="30" customHeight="1">
      <c r="A5" s="67" t="s">
        <v>226</v>
      </c>
      <c r="B5" s="67" t="s">
        <v>85</v>
      </c>
      <c r="C5" s="68" t="s">
        <v>227</v>
      </c>
      <c r="D5" s="140" t="s">
        <v>228</v>
      </c>
      <c r="E5" s="140"/>
      <c r="F5" s="140"/>
      <c r="G5" s="140" t="s">
        <v>320</v>
      </c>
      <c r="H5" s="140"/>
      <c r="I5" s="140"/>
      <c r="J5" s="67" t="s">
        <v>86</v>
      </c>
    </row>
    <row r="6" spans="1:10" s="69" customFormat="1" ht="15.75" customHeight="1">
      <c r="A6" s="70"/>
      <c r="B6" s="70"/>
      <c r="C6" s="71">
        <v>2007</v>
      </c>
      <c r="D6" s="140" t="s">
        <v>330</v>
      </c>
      <c r="E6" s="140"/>
      <c r="F6" s="67" t="s">
        <v>229</v>
      </c>
      <c r="G6" s="140" t="str">
        <f>+D6</f>
        <v>Enero-Junio</v>
      </c>
      <c r="H6" s="140"/>
      <c r="I6" s="67" t="s">
        <v>229</v>
      </c>
      <c r="J6" s="72"/>
    </row>
    <row r="7" spans="1:10" s="69" customFormat="1" ht="18.75" customHeight="1">
      <c r="A7" s="73"/>
      <c r="B7" s="73"/>
      <c r="C7" s="74"/>
      <c r="D7" s="75">
        <v>2007</v>
      </c>
      <c r="E7" s="75">
        <v>2008</v>
      </c>
      <c r="F7" s="76" t="s">
        <v>230</v>
      </c>
      <c r="G7" s="75">
        <v>2007</v>
      </c>
      <c r="H7" s="75">
        <v>2008</v>
      </c>
      <c r="I7" s="76" t="s">
        <v>230</v>
      </c>
      <c r="J7" s="73"/>
    </row>
    <row r="8" spans="1:33" s="79" customFormat="1" ht="12.75">
      <c r="A8" t="s">
        <v>95</v>
      </c>
      <c r="B8" t="s">
        <v>88</v>
      </c>
      <c r="C8" s="77">
        <v>48.0733550536118</v>
      </c>
      <c r="D8" s="37">
        <v>1182463</v>
      </c>
      <c r="E8" s="37">
        <v>1808677</v>
      </c>
      <c r="F8" s="78">
        <f aca="true" t="shared" si="0" ref="F8:F27">+(E8-D8)/D8</f>
        <v>0.5295844352000866</v>
      </c>
      <c r="G8" s="37">
        <v>2946507</v>
      </c>
      <c r="H8" s="37">
        <v>5179938</v>
      </c>
      <c r="I8" s="78">
        <f aca="true" t="shared" si="1" ref="I8:I27">+(H8-G8)/G8</f>
        <v>0.7579927690652016</v>
      </c>
      <c r="J8">
        <v>1</v>
      </c>
      <c r="K8" s="69"/>
      <c r="L8" s="69"/>
      <c r="M8" s="69"/>
      <c r="N8" s="69"/>
      <c r="O8" s="69"/>
      <c r="P8" s="69"/>
      <c r="Q8" s="69"/>
      <c r="R8" s="69"/>
      <c r="S8" s="69"/>
      <c r="T8" s="69"/>
      <c r="U8" s="69"/>
      <c r="V8" s="69"/>
      <c r="W8" s="69"/>
      <c r="X8" s="69"/>
      <c r="Y8" s="69"/>
      <c r="Z8" s="69"/>
      <c r="AA8" s="69"/>
      <c r="AB8" s="69"/>
      <c r="AC8" s="69"/>
      <c r="AD8" s="69"/>
      <c r="AE8" s="69"/>
      <c r="AF8" s="69"/>
      <c r="AG8" s="69"/>
    </row>
    <row r="9" spans="1:33" s="79" customFormat="1" ht="12.75">
      <c r="A9" t="s">
        <v>104</v>
      </c>
      <c r="B9" t="s">
        <v>88</v>
      </c>
      <c r="C9" s="77">
        <v>11.3098272727981</v>
      </c>
      <c r="D9" s="37">
        <v>368013</v>
      </c>
      <c r="E9" s="37">
        <v>330750</v>
      </c>
      <c r="F9" s="78">
        <f t="shared" si="0"/>
        <v>-0.10125457524598316</v>
      </c>
      <c r="G9" s="37">
        <v>863365</v>
      </c>
      <c r="H9" s="37">
        <v>952054</v>
      </c>
      <c r="I9" s="78">
        <f t="shared" si="1"/>
        <v>0.10272480353037244</v>
      </c>
      <c r="J9">
        <v>2</v>
      </c>
      <c r="K9" s="69"/>
      <c r="L9" s="69"/>
      <c r="M9" s="69"/>
      <c r="N9" s="69"/>
      <c r="O9" s="69"/>
      <c r="P9" s="69"/>
      <c r="Q9" s="69"/>
      <c r="R9" s="69"/>
      <c r="S9" s="69"/>
      <c r="T9" s="69"/>
      <c r="U9" s="69"/>
      <c r="V9" s="69"/>
      <c r="W9" s="69"/>
      <c r="X9" s="69"/>
      <c r="Y9" s="69"/>
      <c r="Z9" s="69"/>
      <c r="AA9" s="69"/>
      <c r="AB9" s="69"/>
      <c r="AC9" s="69"/>
      <c r="AD9" s="69"/>
      <c r="AE9" s="69"/>
      <c r="AF9" s="69"/>
      <c r="AG9" s="69"/>
    </row>
    <row r="10" spans="1:33" s="79" customFormat="1" ht="12.75">
      <c r="A10" t="s">
        <v>92</v>
      </c>
      <c r="B10" t="s">
        <v>88</v>
      </c>
      <c r="C10" s="77">
        <v>4.75418505851011</v>
      </c>
      <c r="D10" s="37">
        <v>627</v>
      </c>
      <c r="E10" s="37">
        <v>34</v>
      </c>
      <c r="F10" s="78">
        <f t="shared" si="0"/>
        <v>-0.9457735247208932</v>
      </c>
      <c r="G10" s="37">
        <v>506923</v>
      </c>
      <c r="H10" s="37">
        <v>25724</v>
      </c>
      <c r="I10" s="78">
        <f t="shared" si="1"/>
        <v>-0.9492546205242216</v>
      </c>
      <c r="J10">
        <v>3</v>
      </c>
      <c r="K10" s="69"/>
      <c r="L10" s="69"/>
      <c r="M10" s="69"/>
      <c r="N10" s="69"/>
      <c r="O10" s="69"/>
      <c r="P10" s="69"/>
      <c r="Q10" s="69"/>
      <c r="R10" s="69"/>
      <c r="S10" s="69"/>
      <c r="T10" s="69"/>
      <c r="U10" s="69"/>
      <c r="V10" s="69"/>
      <c r="W10" s="69"/>
      <c r="X10" s="69"/>
      <c r="Y10" s="69"/>
      <c r="Z10" s="69"/>
      <c r="AA10" s="69"/>
      <c r="AB10" s="69"/>
      <c r="AC10" s="69"/>
      <c r="AD10" s="69"/>
      <c r="AE10" s="69"/>
      <c r="AF10" s="69"/>
      <c r="AG10" s="69"/>
    </row>
    <row r="11" spans="1:33" s="79" customFormat="1" ht="12.75">
      <c r="A11" t="s">
        <v>91</v>
      </c>
      <c r="B11" t="s">
        <v>88</v>
      </c>
      <c r="C11" s="77">
        <v>4.16019824905466</v>
      </c>
      <c r="D11" s="37">
        <v>360</v>
      </c>
      <c r="E11" s="37">
        <v>20</v>
      </c>
      <c r="F11" s="78">
        <f t="shared" si="0"/>
        <v>-0.9444444444444444</v>
      </c>
      <c r="G11" s="37">
        <v>443652</v>
      </c>
      <c r="H11" s="37">
        <v>21696</v>
      </c>
      <c r="I11" s="78">
        <f t="shared" si="1"/>
        <v>-0.9510968056043926</v>
      </c>
      <c r="J11">
        <v>4</v>
      </c>
      <c r="K11" s="69"/>
      <c r="L11" s="69"/>
      <c r="M11" s="69"/>
      <c r="N11" s="69"/>
      <c r="O11" s="69"/>
      <c r="P11" s="69"/>
      <c r="Q11" s="69"/>
      <c r="R11" s="69"/>
      <c r="S11" s="69"/>
      <c r="T11" s="69"/>
      <c r="U11" s="69"/>
      <c r="V11" s="69"/>
      <c r="W11" s="69"/>
      <c r="X11" s="69"/>
      <c r="Y11" s="69"/>
      <c r="Z11" s="69"/>
      <c r="AA11" s="69"/>
      <c r="AB11" s="69"/>
      <c r="AC11" s="69"/>
      <c r="AD11" s="69"/>
      <c r="AE11" s="69"/>
      <c r="AF11" s="69"/>
      <c r="AG11" s="69"/>
    </row>
    <row r="12" spans="1:33" s="79" customFormat="1" ht="12.75">
      <c r="A12" t="s">
        <v>101</v>
      </c>
      <c r="B12" t="s">
        <v>88</v>
      </c>
      <c r="C12" s="77">
        <v>3.73976027652154</v>
      </c>
      <c r="D12" s="37">
        <v>215708</v>
      </c>
      <c r="E12" s="37">
        <v>8475</v>
      </c>
      <c r="F12" s="78">
        <f t="shared" si="0"/>
        <v>-0.9607107756782317</v>
      </c>
      <c r="G12" s="37">
        <v>313586</v>
      </c>
      <c r="H12" s="37">
        <v>2543</v>
      </c>
      <c r="I12" s="78">
        <f t="shared" si="1"/>
        <v>-0.991890581849955</v>
      </c>
      <c r="J12">
        <v>5</v>
      </c>
      <c r="K12" s="69"/>
      <c r="L12" s="69"/>
      <c r="M12" s="69"/>
      <c r="N12" s="69"/>
      <c r="O12" s="69"/>
      <c r="P12" s="69"/>
      <c r="Q12" s="69"/>
      <c r="R12" s="69"/>
      <c r="S12" s="69"/>
      <c r="T12" s="69"/>
      <c r="U12" s="69"/>
      <c r="V12" s="69"/>
      <c r="W12" s="69"/>
      <c r="X12" s="69"/>
      <c r="Y12" s="69"/>
      <c r="Z12" s="69"/>
      <c r="AA12" s="69"/>
      <c r="AB12" s="69"/>
      <c r="AC12" s="69"/>
      <c r="AD12" s="69"/>
      <c r="AE12" s="69"/>
      <c r="AF12" s="69"/>
      <c r="AG12" s="69"/>
    </row>
    <row r="13" spans="1:33" s="79" customFormat="1" ht="12.75">
      <c r="A13" t="s">
        <v>107</v>
      </c>
      <c r="B13" t="s">
        <v>88</v>
      </c>
      <c r="C13" s="77">
        <v>2.51735651982285</v>
      </c>
      <c r="D13" s="37">
        <v>135744</v>
      </c>
      <c r="E13" s="37">
        <v>67664</v>
      </c>
      <c r="F13" s="78">
        <f t="shared" si="0"/>
        <v>-0.5015322960867515</v>
      </c>
      <c r="G13" s="37">
        <v>228191</v>
      </c>
      <c r="H13" s="37">
        <v>146319</v>
      </c>
      <c r="I13" s="78">
        <f t="shared" si="1"/>
        <v>-0.358787156373389</v>
      </c>
      <c r="J13">
        <v>6</v>
      </c>
      <c r="K13" s="69"/>
      <c r="L13" s="69"/>
      <c r="M13" s="69"/>
      <c r="N13" s="69"/>
      <c r="O13" s="69"/>
      <c r="P13" s="69"/>
      <c r="Q13" s="69"/>
      <c r="R13" s="69"/>
      <c r="S13" s="69"/>
      <c r="T13" s="69"/>
      <c r="U13" s="69"/>
      <c r="V13" s="69"/>
      <c r="W13" s="69"/>
      <c r="X13" s="69"/>
      <c r="Y13" s="69"/>
      <c r="Z13" s="69"/>
      <c r="AA13" s="69"/>
      <c r="AB13" s="69"/>
      <c r="AC13" s="69"/>
      <c r="AD13" s="69"/>
      <c r="AE13" s="69"/>
      <c r="AF13" s="69"/>
      <c r="AG13" s="69"/>
    </row>
    <row r="14" spans="1:33" s="79" customFormat="1" ht="12.75">
      <c r="A14" t="s">
        <v>98</v>
      </c>
      <c r="B14" t="s">
        <v>85</v>
      </c>
      <c r="C14" s="77">
        <v>2.34652068494496</v>
      </c>
      <c r="D14" s="37">
        <v>116</v>
      </c>
      <c r="E14" s="37">
        <v>150</v>
      </c>
      <c r="F14" s="78">
        <f t="shared" si="0"/>
        <v>0.29310344827586204</v>
      </c>
      <c r="G14" s="37">
        <v>108892</v>
      </c>
      <c r="H14" s="37">
        <v>140700</v>
      </c>
      <c r="I14" s="78">
        <f t="shared" si="1"/>
        <v>0.29210593983029054</v>
      </c>
      <c r="J14">
        <v>7</v>
      </c>
      <c r="K14" s="69"/>
      <c r="L14" s="69"/>
      <c r="M14" s="69"/>
      <c r="N14" s="69"/>
      <c r="O14" s="69"/>
      <c r="P14" s="69"/>
      <c r="Q14" s="69"/>
      <c r="R14" s="69"/>
      <c r="S14" s="69"/>
      <c r="T14" s="69"/>
      <c r="U14" s="69"/>
      <c r="V14" s="69"/>
      <c r="W14" s="69"/>
      <c r="X14" s="69"/>
      <c r="Y14" s="69"/>
      <c r="Z14" s="69"/>
      <c r="AA14" s="69"/>
      <c r="AB14" s="69"/>
      <c r="AC14" s="69"/>
      <c r="AD14" s="69"/>
      <c r="AE14" s="69"/>
      <c r="AF14" s="69"/>
      <c r="AG14" s="69"/>
    </row>
    <row r="15" spans="1:33" s="79" customFormat="1" ht="12.75">
      <c r="A15" t="s">
        <v>105</v>
      </c>
      <c r="B15" t="s">
        <v>88</v>
      </c>
      <c r="C15" s="77">
        <v>2.17942712700996</v>
      </c>
      <c r="D15" s="37">
        <v>212054</v>
      </c>
      <c r="E15" s="37">
        <v>568065</v>
      </c>
      <c r="F15" s="78">
        <f t="shared" si="0"/>
        <v>1.6788695332321013</v>
      </c>
      <c r="G15" s="37">
        <v>108175</v>
      </c>
      <c r="H15" s="37">
        <v>331783</v>
      </c>
      <c r="I15" s="78">
        <f t="shared" si="1"/>
        <v>2.067094984978045</v>
      </c>
      <c r="J15">
        <v>8</v>
      </c>
      <c r="K15" s="69"/>
      <c r="L15" s="69"/>
      <c r="M15" s="69"/>
      <c r="N15" s="69"/>
      <c r="O15" s="69"/>
      <c r="P15" s="69"/>
      <c r="Q15" s="69"/>
      <c r="R15" s="69"/>
      <c r="S15" s="69"/>
      <c r="T15" s="69"/>
      <c r="U15" s="69"/>
      <c r="V15" s="69"/>
      <c r="W15" s="69"/>
      <c r="X15" s="69"/>
      <c r="Y15" s="69"/>
      <c r="Z15" s="69"/>
      <c r="AA15" s="69"/>
      <c r="AB15" s="69"/>
      <c r="AC15" s="69"/>
      <c r="AD15" s="69"/>
      <c r="AE15" s="69"/>
      <c r="AF15" s="69"/>
      <c r="AG15" s="69"/>
    </row>
    <row r="16" spans="1:33" s="79" customFormat="1" ht="12.75">
      <c r="A16" t="s">
        <v>97</v>
      </c>
      <c r="B16" t="s">
        <v>88</v>
      </c>
      <c r="C16" s="77">
        <v>1.93443590291713</v>
      </c>
      <c r="D16" s="37">
        <v>2069</v>
      </c>
      <c r="E16" s="37">
        <v>0</v>
      </c>
      <c r="F16" s="78">
        <f t="shared" si="0"/>
        <v>-1</v>
      </c>
      <c r="G16" s="37">
        <v>325139</v>
      </c>
      <c r="H16" s="37">
        <v>0</v>
      </c>
      <c r="I16" s="78">
        <f t="shared" si="1"/>
        <v>-1</v>
      </c>
      <c r="J16">
        <v>9</v>
      </c>
      <c r="K16" s="69"/>
      <c r="L16" s="69"/>
      <c r="M16" s="69"/>
      <c r="N16" s="69"/>
      <c r="O16" s="69"/>
      <c r="P16" s="69"/>
      <c r="Q16" s="69"/>
      <c r="R16" s="69"/>
      <c r="S16" s="69"/>
      <c r="T16" s="69"/>
      <c r="U16" s="69"/>
      <c r="V16" s="69"/>
      <c r="W16" s="69"/>
      <c r="X16" s="69"/>
      <c r="Y16" s="69"/>
      <c r="Z16" s="69"/>
      <c r="AA16" s="69"/>
      <c r="AB16" s="69"/>
      <c r="AC16" s="69"/>
      <c r="AD16" s="69"/>
      <c r="AE16" s="69"/>
      <c r="AF16" s="69"/>
      <c r="AG16" s="69"/>
    </row>
    <row r="17" spans="1:10" s="69" customFormat="1" ht="12.75">
      <c r="A17" t="s">
        <v>96</v>
      </c>
      <c r="B17" t="s">
        <v>88</v>
      </c>
      <c r="C17" s="77">
        <v>1.78592283924707</v>
      </c>
      <c r="D17" s="37">
        <v>131870</v>
      </c>
      <c r="E17" s="37">
        <v>3960</v>
      </c>
      <c r="F17" s="78">
        <f t="shared" si="0"/>
        <v>-0.9699704254189733</v>
      </c>
      <c r="G17" s="37">
        <v>147941</v>
      </c>
      <c r="H17" s="37">
        <v>6305</v>
      </c>
      <c r="I17" s="78">
        <f t="shared" si="1"/>
        <v>-0.9573816589045633</v>
      </c>
      <c r="J17">
        <v>10</v>
      </c>
    </row>
    <row r="18" spans="1:10" s="69" customFormat="1" ht="12.75">
      <c r="A18" t="s">
        <v>94</v>
      </c>
      <c r="B18" t="s">
        <v>88</v>
      </c>
      <c r="C18" s="77">
        <v>1.5092144794109</v>
      </c>
      <c r="D18" s="37">
        <v>0</v>
      </c>
      <c r="E18" s="37">
        <v>118170</v>
      </c>
      <c r="F18" s="78"/>
      <c r="G18" s="37">
        <v>0</v>
      </c>
      <c r="H18" s="37">
        <v>192619</v>
      </c>
      <c r="I18" s="78"/>
      <c r="J18">
        <v>11</v>
      </c>
    </row>
    <row r="19" spans="1:10" s="69" customFormat="1" ht="12.75">
      <c r="A19" t="s">
        <v>103</v>
      </c>
      <c r="B19" t="s">
        <v>88</v>
      </c>
      <c r="C19" s="77">
        <v>1.40815515325517</v>
      </c>
      <c r="D19" s="37">
        <v>0</v>
      </c>
      <c r="E19" s="37">
        <v>0</v>
      </c>
      <c r="F19" s="78"/>
      <c r="G19" s="37">
        <v>0</v>
      </c>
      <c r="H19" s="37">
        <v>0</v>
      </c>
      <c r="I19" s="78"/>
      <c r="J19">
        <v>12</v>
      </c>
    </row>
    <row r="20" spans="1:10" s="69" customFormat="1" ht="12.75">
      <c r="A20" t="s">
        <v>102</v>
      </c>
      <c r="B20" t="s">
        <v>88</v>
      </c>
      <c r="C20" s="77">
        <v>1.09613611987994</v>
      </c>
      <c r="D20" s="37">
        <v>299153</v>
      </c>
      <c r="E20" s="37">
        <v>0</v>
      </c>
      <c r="F20" s="78">
        <f t="shared" si="0"/>
        <v>-1</v>
      </c>
      <c r="G20" s="37">
        <v>184238</v>
      </c>
      <c r="H20" s="37">
        <v>0</v>
      </c>
      <c r="I20" s="78">
        <f t="shared" si="1"/>
        <v>-1</v>
      </c>
      <c r="J20">
        <v>13</v>
      </c>
    </row>
    <row r="21" spans="1:10" s="69" customFormat="1" ht="12.75">
      <c r="A21" t="s">
        <v>99</v>
      </c>
      <c r="B21" t="s">
        <v>88</v>
      </c>
      <c r="C21" s="77">
        <v>1.09467847623764</v>
      </c>
      <c r="D21" s="37">
        <v>205326</v>
      </c>
      <c r="E21" s="37">
        <v>81802</v>
      </c>
      <c r="F21" s="78">
        <f t="shared" si="0"/>
        <v>-0.6015994077710568</v>
      </c>
      <c r="G21" s="37">
        <v>95793</v>
      </c>
      <c r="H21" s="37">
        <v>33823</v>
      </c>
      <c r="I21" s="78">
        <f t="shared" si="1"/>
        <v>-0.6469157454093722</v>
      </c>
      <c r="J21">
        <v>14</v>
      </c>
    </row>
    <row r="22" spans="1:10" s="69" customFormat="1" ht="12.75">
      <c r="A22" t="s">
        <v>89</v>
      </c>
      <c r="B22" t="s">
        <v>88</v>
      </c>
      <c r="C22" s="77">
        <v>1.07434286003605</v>
      </c>
      <c r="D22" s="37">
        <v>20826</v>
      </c>
      <c r="E22" s="37">
        <v>0</v>
      </c>
      <c r="F22" s="78">
        <f t="shared" si="0"/>
        <v>-1</v>
      </c>
      <c r="G22" s="37">
        <v>180575</v>
      </c>
      <c r="H22" s="37">
        <v>0</v>
      </c>
      <c r="I22" s="78">
        <f t="shared" si="1"/>
        <v>-1</v>
      </c>
      <c r="J22">
        <v>15</v>
      </c>
    </row>
    <row r="23" spans="1:10" s="69" customFormat="1" ht="12.75">
      <c r="A23" t="s">
        <v>87</v>
      </c>
      <c r="B23" t="s">
        <v>88</v>
      </c>
      <c r="C23" s="77">
        <v>0.993125336113288</v>
      </c>
      <c r="D23" s="37">
        <v>141932</v>
      </c>
      <c r="E23" s="37">
        <v>106731</v>
      </c>
      <c r="F23" s="78">
        <f t="shared" si="0"/>
        <v>-0.2480131330496294</v>
      </c>
      <c r="G23" s="37">
        <v>82073</v>
      </c>
      <c r="H23" s="37">
        <v>89611</v>
      </c>
      <c r="I23" s="78">
        <f t="shared" si="1"/>
        <v>0.09184506475942149</v>
      </c>
      <c r="J23">
        <v>16</v>
      </c>
    </row>
    <row r="24" spans="1:10" s="69" customFormat="1" ht="12.75">
      <c r="A24" t="s">
        <v>106</v>
      </c>
      <c r="B24" t="s">
        <v>88</v>
      </c>
      <c r="C24" s="77">
        <v>0.922396896849223</v>
      </c>
      <c r="D24" s="37">
        <v>256116</v>
      </c>
      <c r="E24" s="37">
        <v>552212</v>
      </c>
      <c r="F24" s="78">
        <f t="shared" si="0"/>
        <v>1.1561011416701807</v>
      </c>
      <c r="G24" s="37">
        <v>155035</v>
      </c>
      <c r="H24" s="37">
        <v>342130</v>
      </c>
      <c r="I24" s="78">
        <f t="shared" si="1"/>
        <v>1.2067920147063567</v>
      </c>
      <c r="J24">
        <v>17</v>
      </c>
    </row>
    <row r="25" spans="1:10" s="69" customFormat="1" ht="12.75">
      <c r="A25" t="s">
        <v>93</v>
      </c>
      <c r="B25" t="s">
        <v>88</v>
      </c>
      <c r="C25" s="77">
        <v>0.799205185594031</v>
      </c>
      <c r="D25" s="37">
        <v>1310</v>
      </c>
      <c r="E25" s="37">
        <v>618</v>
      </c>
      <c r="F25" s="78">
        <f t="shared" si="0"/>
        <v>-0.5282442748091603</v>
      </c>
      <c r="G25" s="37">
        <v>134328</v>
      </c>
      <c r="H25" s="37">
        <v>59877</v>
      </c>
      <c r="I25" s="78">
        <f t="shared" si="1"/>
        <v>-0.5542478113274969</v>
      </c>
      <c r="J25">
        <v>18</v>
      </c>
    </row>
    <row r="26" spans="1:10" s="69" customFormat="1" ht="12.75">
      <c r="A26" t="s">
        <v>90</v>
      </c>
      <c r="B26" t="s">
        <v>88</v>
      </c>
      <c r="C26" s="77">
        <v>0.795611647798313</v>
      </c>
      <c r="D26" s="37">
        <v>7866</v>
      </c>
      <c r="E26" s="37">
        <v>0</v>
      </c>
      <c r="F26" s="78">
        <f t="shared" si="0"/>
        <v>-1</v>
      </c>
      <c r="G26" s="37">
        <v>7429</v>
      </c>
      <c r="H26" s="37">
        <v>0</v>
      </c>
      <c r="I26" s="78">
        <f t="shared" si="1"/>
        <v>-1</v>
      </c>
      <c r="J26">
        <v>19</v>
      </c>
    </row>
    <row r="27" spans="1:10" s="69" customFormat="1" ht="12.75">
      <c r="A27" t="s">
        <v>100</v>
      </c>
      <c r="B27" t="s">
        <v>88</v>
      </c>
      <c r="C27" s="77">
        <v>0.772021619056555</v>
      </c>
      <c r="D27" s="37">
        <v>1707</v>
      </c>
      <c r="E27" s="37">
        <v>1644</v>
      </c>
      <c r="F27" s="78">
        <f t="shared" si="0"/>
        <v>-0.03690685413005272</v>
      </c>
      <c r="G27" s="37">
        <v>112861</v>
      </c>
      <c r="H27" s="37">
        <v>15119</v>
      </c>
      <c r="I27" s="78">
        <f t="shared" si="1"/>
        <v>-0.8660387556374656</v>
      </c>
      <c r="J27">
        <v>20</v>
      </c>
    </row>
    <row r="28" spans="1:10" s="69" customFormat="1" ht="12.75">
      <c r="A28" s="3"/>
      <c r="B28" s="80"/>
      <c r="C28" s="81"/>
      <c r="D28" s="82"/>
      <c r="E28" s="83"/>
      <c r="F28" s="83"/>
      <c r="G28" s="62"/>
      <c r="H28" s="82"/>
      <c r="I28" s="83"/>
      <c r="J28" s="83"/>
    </row>
    <row r="29" spans="1:33" s="2" customFormat="1" ht="12.75">
      <c r="A29" s="57" t="s">
        <v>231</v>
      </c>
      <c r="B29" s="57"/>
      <c r="C29" s="84">
        <f>SUM(C8:C28)</f>
        <v>93.26587675866931</v>
      </c>
      <c r="D29" s="85"/>
      <c r="E29" s="58"/>
      <c r="F29" s="58"/>
      <c r="G29" s="58">
        <f>SUM(G8:G28)</f>
        <v>6944703</v>
      </c>
      <c r="H29" s="85">
        <f>SUM(H8:H28)</f>
        <v>7540241</v>
      </c>
      <c r="I29" s="59">
        <f>+(H29-G29)/G29</f>
        <v>0.08575427919667696</v>
      </c>
      <c r="J29" s="58"/>
      <c r="K29" s="69"/>
      <c r="L29" s="69"/>
      <c r="M29" s="69"/>
      <c r="N29" s="69"/>
      <c r="O29" s="69"/>
      <c r="P29" s="69"/>
      <c r="Q29" s="69"/>
      <c r="R29" s="69"/>
      <c r="S29" s="69"/>
      <c r="T29" s="69"/>
      <c r="U29" s="69"/>
      <c r="V29" s="69"/>
      <c r="W29" s="69"/>
      <c r="X29" s="69"/>
      <c r="Y29" s="69"/>
      <c r="Z29" s="69"/>
      <c r="AA29" s="69"/>
      <c r="AB29" s="69"/>
      <c r="AC29" s="69"/>
      <c r="AD29" s="69"/>
      <c r="AE29" s="69"/>
      <c r="AF29" s="69"/>
      <c r="AG29" s="69"/>
    </row>
    <row r="30" spans="3:10" s="69" customFormat="1" ht="12.75">
      <c r="C30" s="86"/>
      <c r="D30" s="87"/>
      <c r="E30" s="62"/>
      <c r="F30" s="62"/>
      <c r="G30" s="62"/>
      <c r="H30" s="87"/>
      <c r="I30" s="62"/>
      <c r="J30" s="62"/>
    </row>
    <row r="31" spans="1:10" s="69" customFormat="1" ht="12.75">
      <c r="A31" s="88" t="s">
        <v>74</v>
      </c>
      <c r="C31" s="86"/>
      <c r="D31" s="87"/>
      <c r="E31" s="62"/>
      <c r="F31" s="62"/>
      <c r="G31" s="62"/>
      <c r="H31" s="87"/>
      <c r="I31" s="62"/>
      <c r="J31" s="62"/>
    </row>
    <row r="32" spans="11:33" ht="13.5" customHeight="1">
      <c r="K32" s="69"/>
      <c r="L32" s="69"/>
      <c r="M32" s="69"/>
      <c r="N32" s="69"/>
      <c r="O32" s="69"/>
      <c r="P32" s="69"/>
      <c r="Q32" s="69"/>
      <c r="R32" s="69"/>
      <c r="S32" s="69"/>
      <c r="T32" s="69"/>
      <c r="U32" s="69"/>
      <c r="V32" s="69"/>
      <c r="W32" s="69"/>
      <c r="X32" s="69"/>
      <c r="Y32" s="69"/>
      <c r="Z32" s="69"/>
      <c r="AA32" s="69"/>
      <c r="AB32" s="69"/>
      <c r="AC32" s="69"/>
      <c r="AD32" s="69"/>
      <c r="AE32" s="69"/>
      <c r="AF32" s="69"/>
      <c r="AG32" s="69"/>
    </row>
    <row r="33" spans="1:33" s="65" customFormat="1" ht="15.75" customHeight="1">
      <c r="A33" s="139" t="s">
        <v>79</v>
      </c>
      <c r="B33" s="139"/>
      <c r="C33" s="139"/>
      <c r="D33" s="139"/>
      <c r="E33" s="139"/>
      <c r="F33" s="139"/>
      <c r="G33" s="139"/>
      <c r="H33" s="139"/>
      <c r="I33" s="139"/>
      <c r="K33" s="69"/>
      <c r="L33" s="69"/>
      <c r="M33" s="69"/>
      <c r="N33" s="69"/>
      <c r="O33" s="69"/>
      <c r="P33" s="69"/>
      <c r="Q33" s="69"/>
      <c r="R33" s="69"/>
      <c r="S33" s="69"/>
      <c r="T33" s="69"/>
      <c r="U33" s="69"/>
      <c r="V33" s="69"/>
      <c r="W33" s="69"/>
      <c r="X33" s="69"/>
      <c r="Y33" s="69"/>
      <c r="Z33" s="69"/>
      <c r="AA33" s="69"/>
      <c r="AB33" s="69"/>
      <c r="AC33" s="69"/>
      <c r="AD33" s="69"/>
      <c r="AE33" s="69"/>
      <c r="AF33" s="69"/>
      <c r="AG33" s="69"/>
    </row>
    <row r="34" spans="1:33" s="65" customFormat="1" ht="15.75" customHeight="1">
      <c r="A34" s="138" t="s">
        <v>78</v>
      </c>
      <c r="B34" s="138"/>
      <c r="C34" s="138"/>
      <c r="D34" s="138"/>
      <c r="E34" s="138"/>
      <c r="F34" s="138"/>
      <c r="G34" s="138"/>
      <c r="H34" s="138"/>
      <c r="I34" s="138"/>
      <c r="K34" s="69"/>
      <c r="L34" s="69"/>
      <c r="M34" s="69"/>
      <c r="N34" s="69"/>
      <c r="O34" s="69"/>
      <c r="P34" s="69"/>
      <c r="Q34" s="69"/>
      <c r="R34" s="69"/>
      <c r="S34" s="69"/>
      <c r="T34" s="69"/>
      <c r="U34" s="69"/>
      <c r="V34" s="69"/>
      <c r="W34" s="69"/>
      <c r="X34" s="69"/>
      <c r="Y34" s="69"/>
      <c r="Z34" s="69"/>
      <c r="AA34" s="69"/>
      <c r="AB34" s="69"/>
      <c r="AC34" s="69"/>
      <c r="AD34" s="69"/>
      <c r="AE34" s="69"/>
      <c r="AF34" s="69"/>
      <c r="AG34" s="69"/>
    </row>
    <row r="35" spans="1:33" s="66" customFormat="1" ht="15.75" customHeight="1">
      <c r="A35" s="138" t="s">
        <v>59</v>
      </c>
      <c r="B35" s="138"/>
      <c r="C35" s="138"/>
      <c r="D35" s="138"/>
      <c r="E35" s="138"/>
      <c r="F35" s="138"/>
      <c r="G35" s="138"/>
      <c r="H35" s="138"/>
      <c r="I35" s="138"/>
      <c r="K35" s="69"/>
      <c r="L35" s="69"/>
      <c r="M35" s="69"/>
      <c r="N35" s="69"/>
      <c r="O35" s="69"/>
      <c r="P35" s="69"/>
      <c r="Q35" s="69"/>
      <c r="R35" s="69"/>
      <c r="S35" s="69"/>
      <c r="T35" s="69"/>
      <c r="U35" s="69"/>
      <c r="V35" s="69"/>
      <c r="W35" s="69"/>
      <c r="X35" s="69"/>
      <c r="Y35" s="69"/>
      <c r="Z35" s="69"/>
      <c r="AA35" s="69"/>
      <c r="AB35" s="69"/>
      <c r="AC35" s="69"/>
      <c r="AD35" s="69"/>
      <c r="AE35" s="69"/>
      <c r="AF35" s="69"/>
      <c r="AG35" s="69"/>
    </row>
    <row r="36" spans="1:33" s="66" customFormat="1" ht="15.75" customHeight="1">
      <c r="A36" s="97"/>
      <c r="B36" s="97"/>
      <c r="C36" s="97"/>
      <c r="D36" s="97"/>
      <c r="E36" s="97"/>
      <c r="F36" s="97"/>
      <c r="G36" s="97"/>
      <c r="H36" s="97"/>
      <c r="I36" s="97"/>
      <c r="K36" s="69"/>
      <c r="L36" s="69"/>
      <c r="M36" s="69"/>
      <c r="N36" s="69"/>
      <c r="O36" s="69"/>
      <c r="P36" s="69"/>
      <c r="Q36" s="69"/>
      <c r="R36" s="69"/>
      <c r="S36" s="69"/>
      <c r="T36" s="69"/>
      <c r="U36" s="69"/>
      <c r="V36" s="69"/>
      <c r="W36" s="69"/>
      <c r="X36" s="69"/>
      <c r="Y36" s="69"/>
      <c r="Z36" s="69"/>
      <c r="AA36" s="69"/>
      <c r="AB36" s="69"/>
      <c r="AC36" s="69"/>
      <c r="AD36" s="69"/>
      <c r="AE36" s="69"/>
      <c r="AF36" s="69"/>
      <c r="AG36" s="69"/>
    </row>
    <row r="37" spans="1:10" s="69" customFormat="1" ht="30.75" customHeight="1">
      <c r="A37" s="67" t="s">
        <v>232</v>
      </c>
      <c r="B37" s="67" t="s">
        <v>85</v>
      </c>
      <c r="C37" s="68" t="s">
        <v>227</v>
      </c>
      <c r="D37" s="140" t="s">
        <v>228</v>
      </c>
      <c r="E37" s="140"/>
      <c r="F37" s="140"/>
      <c r="G37" s="140" t="s">
        <v>320</v>
      </c>
      <c r="H37" s="140"/>
      <c r="I37" s="140"/>
      <c r="J37" s="67" t="s">
        <v>229</v>
      </c>
    </row>
    <row r="38" spans="1:10" s="69" customFormat="1" ht="15.75" customHeight="1">
      <c r="A38" s="70"/>
      <c r="B38" s="70"/>
      <c r="C38" s="71">
        <v>2007</v>
      </c>
      <c r="D38" s="140" t="str">
        <f>+D6</f>
        <v>Enero-Junio</v>
      </c>
      <c r="E38" s="140"/>
      <c r="F38" s="67" t="s">
        <v>229</v>
      </c>
      <c r="G38" s="140" t="str">
        <f>+D38</f>
        <v>Enero-Junio</v>
      </c>
      <c r="H38" s="140"/>
      <c r="I38" s="67" t="s">
        <v>229</v>
      </c>
      <c r="J38" s="72" t="s">
        <v>230</v>
      </c>
    </row>
    <row r="39" spans="1:10" s="69" customFormat="1" ht="15" customHeight="1">
      <c r="A39" s="73"/>
      <c r="B39" s="73"/>
      <c r="C39" s="74"/>
      <c r="D39" s="75">
        <v>2007</v>
      </c>
      <c r="E39" s="75">
        <v>2008</v>
      </c>
      <c r="F39" s="76" t="s">
        <v>230</v>
      </c>
      <c r="G39" s="75">
        <v>2007</v>
      </c>
      <c r="H39" s="75">
        <v>2008</v>
      </c>
      <c r="I39" s="76" t="s">
        <v>230</v>
      </c>
      <c r="J39" s="73"/>
    </row>
    <row r="40" spans="1:33" s="79" customFormat="1" ht="12.75">
      <c r="A40" t="s">
        <v>120</v>
      </c>
      <c r="B40" t="s">
        <v>88</v>
      </c>
      <c r="C40" s="77">
        <v>28.8625192254466</v>
      </c>
      <c r="D40" s="37">
        <v>537556</v>
      </c>
      <c r="E40" s="37">
        <v>80524</v>
      </c>
      <c r="F40" s="78">
        <f>+(E40-D40)/D40</f>
        <v>-0.8502035136804351</v>
      </c>
      <c r="G40" s="37">
        <v>823820</v>
      </c>
      <c r="H40" s="37">
        <v>132864</v>
      </c>
      <c r="I40" s="78">
        <f>+(H40-G40)/G40</f>
        <v>-0.8387220509334563</v>
      </c>
      <c r="J40">
        <v>1</v>
      </c>
      <c r="K40" s="69"/>
      <c r="L40" s="69"/>
      <c r="M40" s="69"/>
      <c r="N40" s="69"/>
      <c r="O40" s="69"/>
      <c r="P40" s="69"/>
      <c r="Q40" s="69"/>
      <c r="R40" s="69"/>
      <c r="S40" s="69"/>
      <c r="T40" s="69"/>
      <c r="U40" s="69"/>
      <c r="V40" s="69"/>
      <c r="W40" s="69"/>
      <c r="X40" s="69"/>
      <c r="Y40" s="69"/>
      <c r="Z40" s="69"/>
      <c r="AA40" s="69"/>
      <c r="AB40" s="69"/>
      <c r="AC40" s="69"/>
      <c r="AD40" s="69"/>
      <c r="AE40" s="69"/>
      <c r="AF40" s="69"/>
      <c r="AG40" s="69"/>
    </row>
    <row r="41" spans="1:33" s="79" customFormat="1" ht="12.75">
      <c r="A41" t="s">
        <v>117</v>
      </c>
      <c r="B41" t="s">
        <v>118</v>
      </c>
      <c r="C41" s="77">
        <v>13.7116060386296</v>
      </c>
      <c r="D41" s="37">
        <v>34488</v>
      </c>
      <c r="E41" s="37">
        <v>28305</v>
      </c>
      <c r="F41" s="78">
        <f>+(E41-D41)/D41</f>
        <v>-0.17927974947807934</v>
      </c>
      <c r="G41" s="37">
        <v>106127</v>
      </c>
      <c r="H41" s="37">
        <v>88043</v>
      </c>
      <c r="I41" s="78">
        <f>+(H41-G41)/G41</f>
        <v>-0.1703996155549483</v>
      </c>
      <c r="J41">
        <v>2</v>
      </c>
      <c r="K41" s="69"/>
      <c r="L41" s="69"/>
      <c r="M41" s="69"/>
      <c r="N41" s="69"/>
      <c r="O41" s="69"/>
      <c r="P41" s="69"/>
      <c r="Q41" s="69"/>
      <c r="R41" s="69"/>
      <c r="S41" s="69"/>
      <c r="T41" s="69"/>
      <c r="U41" s="69"/>
      <c r="V41" s="69"/>
      <c r="W41" s="69"/>
      <c r="X41" s="69"/>
      <c r="Y41" s="69"/>
      <c r="Z41" s="69"/>
      <c r="AA41" s="69"/>
      <c r="AB41" s="69"/>
      <c r="AC41" s="69"/>
      <c r="AD41" s="69"/>
      <c r="AE41" s="69"/>
      <c r="AF41" s="69"/>
      <c r="AG41" s="69"/>
    </row>
    <row r="42" spans="1:33" s="79" customFormat="1" ht="12.75">
      <c r="A42" t="s">
        <v>103</v>
      </c>
      <c r="B42" t="s">
        <v>88</v>
      </c>
      <c r="C42" s="77">
        <v>13.0589043159595</v>
      </c>
      <c r="D42" s="37">
        <v>69571</v>
      </c>
      <c r="E42" s="37">
        <v>18966</v>
      </c>
      <c r="F42" s="78">
        <f aca="true" t="shared" si="2" ref="F42:F59">+(E42-D42)/D42</f>
        <v>-0.7273864110045852</v>
      </c>
      <c r="G42" s="37">
        <v>187296</v>
      </c>
      <c r="H42" s="37">
        <v>29435</v>
      </c>
      <c r="I42" s="78">
        <f aca="true" t="shared" si="3" ref="I42:I59">+(H42-G42)/G42</f>
        <v>-0.8428423458055698</v>
      </c>
      <c r="J42">
        <v>3</v>
      </c>
      <c r="K42" s="69"/>
      <c r="L42" s="69"/>
      <c r="M42" s="69"/>
      <c r="N42" s="69"/>
      <c r="O42" s="69"/>
      <c r="P42" s="69"/>
      <c r="Q42" s="69"/>
      <c r="R42" s="69"/>
      <c r="S42" s="69"/>
      <c r="T42" s="69"/>
      <c r="U42" s="69"/>
      <c r="V42" s="69"/>
      <c r="W42" s="69"/>
      <c r="X42" s="69"/>
      <c r="Y42" s="69"/>
      <c r="Z42" s="69"/>
      <c r="AA42" s="69"/>
      <c r="AB42" s="69"/>
      <c r="AC42" s="69"/>
      <c r="AD42" s="69"/>
      <c r="AE42" s="69"/>
      <c r="AF42" s="69"/>
      <c r="AG42" s="69"/>
    </row>
    <row r="43" spans="1:33" s="79" customFormat="1" ht="12.75">
      <c r="A43" t="s">
        <v>94</v>
      </c>
      <c r="B43" t="s">
        <v>88</v>
      </c>
      <c r="C43" s="77">
        <v>7.11420353222693</v>
      </c>
      <c r="D43" s="37">
        <v>226450</v>
      </c>
      <c r="E43" s="37">
        <v>0</v>
      </c>
      <c r="F43" s="78">
        <f t="shared" si="2"/>
        <v>-1</v>
      </c>
      <c r="G43" s="37">
        <v>183860</v>
      </c>
      <c r="H43" s="37">
        <v>0</v>
      </c>
      <c r="I43" s="78">
        <f t="shared" si="3"/>
        <v>-1</v>
      </c>
      <c r="J43">
        <v>4</v>
      </c>
      <c r="K43" s="69"/>
      <c r="L43" s="69"/>
      <c r="M43" s="69"/>
      <c r="N43" s="69"/>
      <c r="O43" s="69"/>
      <c r="P43" s="69"/>
      <c r="Q43" s="69"/>
      <c r="R43" s="69"/>
      <c r="S43" s="69"/>
      <c r="T43" s="69"/>
      <c r="U43" s="69"/>
      <c r="V43" s="69"/>
      <c r="W43" s="69"/>
      <c r="X43" s="69"/>
      <c r="Y43" s="69"/>
      <c r="Z43" s="69"/>
      <c r="AA43" s="69"/>
      <c r="AB43" s="69"/>
      <c r="AC43" s="69"/>
      <c r="AD43" s="69"/>
      <c r="AE43" s="69"/>
      <c r="AF43" s="69"/>
      <c r="AG43" s="69"/>
    </row>
    <row r="44" spans="1:33" s="79" customFormat="1" ht="12.75">
      <c r="A44" t="s">
        <v>123</v>
      </c>
      <c r="B44" t="s">
        <v>88</v>
      </c>
      <c r="C44" s="77">
        <v>5.11833065315718</v>
      </c>
      <c r="D44" s="37">
        <v>0</v>
      </c>
      <c r="E44" s="37">
        <v>0</v>
      </c>
      <c r="F44" s="78"/>
      <c r="G44" s="37">
        <v>0</v>
      </c>
      <c r="H44" s="37">
        <v>0</v>
      </c>
      <c r="I44" s="78"/>
      <c r="J44">
        <v>5</v>
      </c>
      <c r="K44" s="69"/>
      <c r="L44" s="69"/>
      <c r="M44" s="69"/>
      <c r="N44" s="69"/>
      <c r="O44" s="69"/>
      <c r="P44" s="69"/>
      <c r="Q44" s="69"/>
      <c r="R44" s="69"/>
      <c r="S44" s="69"/>
      <c r="T44" s="69"/>
      <c r="U44" s="69"/>
      <c r="V44" s="69"/>
      <c r="W44" s="69"/>
      <c r="X44" s="69"/>
      <c r="Y44" s="69"/>
      <c r="Z44" s="69"/>
      <c r="AA44" s="69"/>
      <c r="AB44" s="69"/>
      <c r="AC44" s="69"/>
      <c r="AD44" s="69"/>
      <c r="AE44" s="69"/>
      <c r="AF44" s="69"/>
      <c r="AG44" s="69"/>
    </row>
    <row r="45" spans="1:33" s="79" customFormat="1" ht="12.75">
      <c r="A45" t="s">
        <v>99</v>
      </c>
      <c r="B45" t="s">
        <v>88</v>
      </c>
      <c r="C45" s="77">
        <v>4.83402177073808</v>
      </c>
      <c r="D45" s="37">
        <v>56530</v>
      </c>
      <c r="E45" s="37">
        <v>107011</v>
      </c>
      <c r="F45" s="78">
        <f t="shared" si="2"/>
        <v>0.8929948699805413</v>
      </c>
      <c r="G45" s="37">
        <v>35777</v>
      </c>
      <c r="H45" s="37">
        <v>54633</v>
      </c>
      <c r="I45" s="78">
        <f t="shared" si="3"/>
        <v>0.5270425133465634</v>
      </c>
      <c r="J45">
        <v>6</v>
      </c>
      <c r="K45" s="69"/>
      <c r="L45" s="69"/>
      <c r="M45" s="69"/>
      <c r="N45" s="69"/>
      <c r="O45" s="69"/>
      <c r="P45" s="69"/>
      <c r="Q45" s="69"/>
      <c r="R45" s="69"/>
      <c r="S45" s="69"/>
      <c r="T45" s="69"/>
      <c r="U45" s="69"/>
      <c r="V45" s="69"/>
      <c r="W45" s="69"/>
      <c r="X45" s="69"/>
      <c r="Y45" s="69"/>
      <c r="Z45" s="69"/>
      <c r="AA45" s="69"/>
      <c r="AB45" s="69"/>
      <c r="AC45" s="69"/>
      <c r="AD45" s="69"/>
      <c r="AE45" s="69"/>
      <c r="AF45" s="69"/>
      <c r="AG45" s="69"/>
    </row>
    <row r="46" spans="1:33" s="79" customFormat="1" ht="12.75">
      <c r="A46" t="s">
        <v>115</v>
      </c>
      <c r="B46" t="s">
        <v>88</v>
      </c>
      <c r="C46" s="77">
        <v>3.75305242284421</v>
      </c>
      <c r="D46" s="37">
        <v>77971</v>
      </c>
      <c r="E46" s="37">
        <v>44040</v>
      </c>
      <c r="F46" s="78">
        <f t="shared" si="2"/>
        <v>-0.43517461620346026</v>
      </c>
      <c r="G46" s="37">
        <v>107123</v>
      </c>
      <c r="H46" s="37">
        <v>42523</v>
      </c>
      <c r="I46" s="78">
        <f t="shared" si="3"/>
        <v>-0.6030450976914388</v>
      </c>
      <c r="J46">
        <v>7</v>
      </c>
      <c r="K46" s="69"/>
      <c r="L46" s="69"/>
      <c r="M46" s="69"/>
      <c r="N46" s="69"/>
      <c r="O46" s="69"/>
      <c r="P46" s="69"/>
      <c r="Q46" s="69"/>
      <c r="R46" s="69"/>
      <c r="S46" s="69"/>
      <c r="T46" s="69"/>
      <c r="U46" s="69"/>
      <c r="V46" s="69"/>
      <c r="W46" s="69"/>
      <c r="X46" s="69"/>
      <c r="Y46" s="69"/>
      <c r="Z46" s="69"/>
      <c r="AA46" s="69"/>
      <c r="AB46" s="69"/>
      <c r="AC46" s="69"/>
      <c r="AD46" s="69"/>
      <c r="AE46" s="69"/>
      <c r="AF46" s="69"/>
      <c r="AG46" s="69"/>
    </row>
    <row r="47" spans="1:33" s="79" customFormat="1" ht="12.75">
      <c r="A47" t="s">
        <v>125</v>
      </c>
      <c r="B47" t="s">
        <v>88</v>
      </c>
      <c r="C47" s="77">
        <v>2.20342011498481</v>
      </c>
      <c r="D47" s="37">
        <v>0</v>
      </c>
      <c r="E47" s="37">
        <v>0</v>
      </c>
      <c r="F47" s="78"/>
      <c r="G47" s="37">
        <v>0</v>
      </c>
      <c r="H47" s="37">
        <v>0</v>
      </c>
      <c r="I47" s="78"/>
      <c r="J47">
        <v>8</v>
      </c>
      <c r="K47" s="69"/>
      <c r="L47" s="69"/>
      <c r="M47" s="69"/>
      <c r="N47" s="69"/>
      <c r="O47" s="69"/>
      <c r="P47" s="69"/>
      <c r="Q47" s="69"/>
      <c r="R47" s="69"/>
      <c r="S47" s="69"/>
      <c r="T47" s="69"/>
      <c r="U47" s="69"/>
      <c r="V47" s="69"/>
      <c r="W47" s="69"/>
      <c r="X47" s="69"/>
      <c r="Y47" s="69"/>
      <c r="Z47" s="69"/>
      <c r="AA47" s="69"/>
      <c r="AB47" s="69"/>
      <c r="AC47" s="69"/>
      <c r="AD47" s="69"/>
      <c r="AE47" s="69"/>
      <c r="AF47" s="69"/>
      <c r="AG47" s="69"/>
    </row>
    <row r="48" spans="1:33" s="79" customFormat="1" ht="12.75">
      <c r="A48" t="s">
        <v>106</v>
      </c>
      <c r="B48" t="s">
        <v>88</v>
      </c>
      <c r="C48" s="77">
        <v>1.86992211723406</v>
      </c>
      <c r="D48" s="37">
        <v>31635</v>
      </c>
      <c r="E48" s="37">
        <v>486421</v>
      </c>
      <c r="F48" s="78">
        <f t="shared" si="2"/>
        <v>14.37603919709183</v>
      </c>
      <c r="G48" s="37">
        <v>36144</v>
      </c>
      <c r="H48" s="37">
        <v>463256</v>
      </c>
      <c r="I48" s="78">
        <f t="shared" si="3"/>
        <v>11.816954404603807</v>
      </c>
      <c r="J48">
        <v>9</v>
      </c>
      <c r="K48" s="69"/>
      <c r="L48" s="69"/>
      <c r="M48" s="69"/>
      <c r="N48" s="69"/>
      <c r="O48" s="69"/>
      <c r="P48" s="69"/>
      <c r="Q48" s="69"/>
      <c r="R48" s="69"/>
      <c r="S48" s="69"/>
      <c r="T48" s="69"/>
      <c r="U48" s="69"/>
      <c r="V48" s="69"/>
      <c r="W48" s="69"/>
      <c r="X48" s="69"/>
      <c r="Y48" s="69"/>
      <c r="Z48" s="69"/>
      <c r="AA48" s="69"/>
      <c r="AB48" s="69"/>
      <c r="AC48" s="69"/>
      <c r="AD48" s="69"/>
      <c r="AE48" s="69"/>
      <c r="AF48" s="69"/>
      <c r="AG48" s="69"/>
    </row>
    <row r="49" spans="1:33" s="79" customFormat="1" ht="12.75">
      <c r="A49" t="s">
        <v>124</v>
      </c>
      <c r="B49" t="s">
        <v>88</v>
      </c>
      <c r="C49" s="77">
        <v>1.82738964856409</v>
      </c>
      <c r="D49" s="37">
        <v>37544</v>
      </c>
      <c r="E49" s="37">
        <v>0</v>
      </c>
      <c r="F49" s="78">
        <f t="shared" si="2"/>
        <v>-1</v>
      </c>
      <c r="G49" s="37">
        <v>52159</v>
      </c>
      <c r="H49" s="37">
        <v>0</v>
      </c>
      <c r="I49" s="78">
        <f t="shared" si="3"/>
        <v>-1</v>
      </c>
      <c r="J49">
        <v>10</v>
      </c>
      <c r="K49" s="69"/>
      <c r="L49" s="69"/>
      <c r="M49" s="69"/>
      <c r="N49" s="69"/>
      <c r="O49" s="69"/>
      <c r="P49" s="69"/>
      <c r="Q49" s="69"/>
      <c r="R49" s="69"/>
      <c r="S49" s="69"/>
      <c r="T49" s="69"/>
      <c r="U49" s="69"/>
      <c r="V49" s="69"/>
      <c r="W49" s="69"/>
      <c r="X49" s="69"/>
      <c r="Y49" s="69"/>
      <c r="Z49" s="69"/>
      <c r="AA49" s="69"/>
      <c r="AB49" s="69"/>
      <c r="AC49" s="69"/>
      <c r="AD49" s="69"/>
      <c r="AE49" s="69"/>
      <c r="AF49" s="69"/>
      <c r="AG49" s="69"/>
    </row>
    <row r="50" spans="1:33" s="79" customFormat="1" ht="12.75">
      <c r="A50" t="s">
        <v>114</v>
      </c>
      <c r="B50" t="s">
        <v>88</v>
      </c>
      <c r="C50" s="77">
        <v>1.80969698243696</v>
      </c>
      <c r="D50" s="37">
        <v>26924</v>
      </c>
      <c r="E50" s="37">
        <v>936</v>
      </c>
      <c r="F50" s="78">
        <f t="shared" si="2"/>
        <v>-0.9652354776407666</v>
      </c>
      <c r="G50" s="37">
        <v>31228</v>
      </c>
      <c r="H50" s="37">
        <v>702</v>
      </c>
      <c r="I50" s="78">
        <f t="shared" si="3"/>
        <v>-0.9775201742026387</v>
      </c>
      <c r="J50">
        <v>11</v>
      </c>
      <c r="K50" s="69"/>
      <c r="L50" s="69"/>
      <c r="M50" s="69"/>
      <c r="N50" s="69"/>
      <c r="O50" s="69"/>
      <c r="P50" s="69"/>
      <c r="Q50" s="69"/>
      <c r="R50" s="69"/>
      <c r="S50" s="69"/>
      <c r="T50" s="69"/>
      <c r="U50" s="69"/>
      <c r="V50" s="69"/>
      <c r="W50" s="69"/>
      <c r="X50" s="69"/>
      <c r="Y50" s="69"/>
      <c r="Z50" s="69"/>
      <c r="AA50" s="69"/>
      <c r="AB50" s="69"/>
      <c r="AC50" s="69"/>
      <c r="AD50" s="69"/>
      <c r="AE50" s="69"/>
      <c r="AF50" s="69"/>
      <c r="AG50" s="69"/>
    </row>
    <row r="51" spans="1:33" s="79" customFormat="1" ht="12.75">
      <c r="A51" t="s">
        <v>119</v>
      </c>
      <c r="B51" t="s">
        <v>88</v>
      </c>
      <c r="C51" s="77">
        <v>1.62348605082175</v>
      </c>
      <c r="D51" s="37">
        <v>52800</v>
      </c>
      <c r="E51" s="37">
        <v>82000</v>
      </c>
      <c r="F51" s="78">
        <f t="shared" si="2"/>
        <v>0.553030303030303</v>
      </c>
      <c r="G51" s="37">
        <v>46339</v>
      </c>
      <c r="H51" s="37">
        <v>35690</v>
      </c>
      <c r="I51" s="78">
        <f t="shared" si="3"/>
        <v>-0.2298064265521483</v>
      </c>
      <c r="J51">
        <v>12</v>
      </c>
      <c r="K51" s="69"/>
      <c r="L51" s="69"/>
      <c r="M51" s="69"/>
      <c r="N51" s="69"/>
      <c r="O51" s="69"/>
      <c r="P51" s="69"/>
      <c r="Q51" s="69"/>
      <c r="R51" s="69"/>
      <c r="S51" s="69"/>
      <c r="T51" s="69"/>
      <c r="U51" s="69"/>
      <c r="V51" s="69"/>
      <c r="W51" s="69"/>
      <c r="X51" s="69"/>
      <c r="Y51" s="69"/>
      <c r="Z51" s="69"/>
      <c r="AA51" s="69"/>
      <c r="AB51" s="69"/>
      <c r="AC51" s="69"/>
      <c r="AD51" s="69"/>
      <c r="AE51" s="69"/>
      <c r="AF51" s="69"/>
      <c r="AG51" s="69"/>
    </row>
    <row r="52" spans="1:33" s="79" customFormat="1" ht="12.75">
      <c r="A52" t="s">
        <v>111</v>
      </c>
      <c r="B52" t="s">
        <v>88</v>
      </c>
      <c r="C52" s="77">
        <v>1.45381163091347</v>
      </c>
      <c r="D52" s="37">
        <v>0</v>
      </c>
      <c r="E52" s="37">
        <v>0</v>
      </c>
      <c r="F52" s="78"/>
      <c r="G52" s="37">
        <v>0</v>
      </c>
      <c r="H52" s="37">
        <v>0</v>
      </c>
      <c r="I52" s="78"/>
      <c r="J52">
        <v>13</v>
      </c>
      <c r="K52" s="69"/>
      <c r="L52" s="69"/>
      <c r="M52" s="69"/>
      <c r="N52" s="69"/>
      <c r="O52" s="69"/>
      <c r="P52" s="69"/>
      <c r="Q52" s="69"/>
      <c r="R52" s="69"/>
      <c r="S52" s="69"/>
      <c r="T52" s="69"/>
      <c r="U52" s="69"/>
      <c r="V52" s="69"/>
      <c r="W52" s="69"/>
      <c r="X52" s="69"/>
      <c r="Y52" s="69"/>
      <c r="Z52" s="69"/>
      <c r="AA52" s="69"/>
      <c r="AB52" s="69"/>
      <c r="AC52" s="69"/>
      <c r="AD52" s="69"/>
      <c r="AE52" s="69"/>
      <c r="AF52" s="69"/>
      <c r="AG52" s="69"/>
    </row>
    <row r="53" spans="1:33" s="79" customFormat="1" ht="12.75">
      <c r="A53" t="s">
        <v>113</v>
      </c>
      <c r="B53" t="s">
        <v>88</v>
      </c>
      <c r="C53" s="77">
        <v>1.45076358744206</v>
      </c>
      <c r="D53" s="37">
        <v>23922</v>
      </c>
      <c r="E53" s="37">
        <v>0</v>
      </c>
      <c r="F53" s="78">
        <f t="shared" si="2"/>
        <v>-1</v>
      </c>
      <c r="G53" s="37">
        <v>41409</v>
      </c>
      <c r="H53" s="37">
        <v>0</v>
      </c>
      <c r="I53" s="78">
        <f t="shared" si="3"/>
        <v>-1</v>
      </c>
      <c r="J53">
        <v>14</v>
      </c>
      <c r="K53" s="69"/>
      <c r="L53" s="69"/>
      <c r="M53" s="69"/>
      <c r="N53" s="69"/>
      <c r="O53" s="69"/>
      <c r="P53" s="69"/>
      <c r="Q53" s="69"/>
      <c r="R53" s="69"/>
      <c r="S53" s="69"/>
      <c r="T53" s="69"/>
      <c r="U53" s="69"/>
      <c r="V53" s="69"/>
      <c r="W53" s="69"/>
      <c r="X53" s="69"/>
      <c r="Y53" s="69"/>
      <c r="Z53" s="69"/>
      <c r="AA53" s="69"/>
      <c r="AB53" s="69"/>
      <c r="AC53" s="69"/>
      <c r="AD53" s="69"/>
      <c r="AE53" s="69"/>
      <c r="AF53" s="69"/>
      <c r="AG53" s="69"/>
    </row>
    <row r="54" spans="1:33" s="79" customFormat="1" ht="12.75">
      <c r="A54" t="s">
        <v>112</v>
      </c>
      <c r="B54" t="s">
        <v>85</v>
      </c>
      <c r="C54" s="77">
        <v>1.32281583160786</v>
      </c>
      <c r="D54" s="37">
        <v>2379</v>
      </c>
      <c r="E54" s="37">
        <v>540</v>
      </c>
      <c r="F54" s="78">
        <f t="shared" si="2"/>
        <v>-0.7730138713745272</v>
      </c>
      <c r="G54" s="37">
        <v>20119</v>
      </c>
      <c r="H54" s="37">
        <v>6280</v>
      </c>
      <c r="I54" s="78">
        <f t="shared" si="3"/>
        <v>-0.6878572493662707</v>
      </c>
      <c r="J54">
        <v>15</v>
      </c>
      <c r="K54" s="69"/>
      <c r="L54" s="69"/>
      <c r="M54" s="69"/>
      <c r="N54" s="69"/>
      <c r="O54" s="69"/>
      <c r="P54" s="69"/>
      <c r="Q54" s="69"/>
      <c r="R54" s="69"/>
      <c r="S54" s="69"/>
      <c r="T54" s="69"/>
      <c r="U54" s="69"/>
      <c r="V54" s="69"/>
      <c r="W54" s="69"/>
      <c r="X54" s="69"/>
      <c r="Y54" s="69"/>
      <c r="Z54" s="69"/>
      <c r="AA54" s="69"/>
      <c r="AB54" s="69"/>
      <c r="AC54" s="69"/>
      <c r="AD54" s="69"/>
      <c r="AE54" s="69"/>
      <c r="AF54" s="69"/>
      <c r="AG54" s="69"/>
    </row>
    <row r="55" spans="1:33" s="79" customFormat="1" ht="12.75">
      <c r="A55" t="s">
        <v>108</v>
      </c>
      <c r="B55" t="s">
        <v>88</v>
      </c>
      <c r="C55" s="77">
        <v>1.24030844798531</v>
      </c>
      <c r="D55" s="37">
        <v>0</v>
      </c>
      <c r="E55" s="37">
        <v>0</v>
      </c>
      <c r="F55" s="78"/>
      <c r="G55" s="37">
        <v>0</v>
      </c>
      <c r="H55" s="37">
        <v>0</v>
      </c>
      <c r="I55" s="78"/>
      <c r="J55">
        <v>16</v>
      </c>
      <c r="K55" s="69"/>
      <c r="L55" s="69"/>
      <c r="M55" s="69"/>
      <c r="N55" s="69"/>
      <c r="O55" s="69"/>
      <c r="P55" s="69"/>
      <c r="Q55" s="69"/>
      <c r="R55" s="69"/>
      <c r="S55" s="69"/>
      <c r="T55" s="69"/>
      <c r="U55" s="69"/>
      <c r="V55" s="69"/>
      <c r="W55" s="69"/>
      <c r="X55" s="69"/>
      <c r="Y55" s="69"/>
      <c r="Z55" s="69"/>
      <c r="AA55" s="69"/>
      <c r="AB55" s="69"/>
      <c r="AC55" s="69"/>
      <c r="AD55" s="69"/>
      <c r="AE55" s="69"/>
      <c r="AF55" s="69"/>
      <c r="AG55" s="69"/>
    </row>
    <row r="56" spans="1:33" s="79" customFormat="1" ht="12.75">
      <c r="A56" t="s">
        <v>110</v>
      </c>
      <c r="B56" t="s">
        <v>88</v>
      </c>
      <c r="C56" s="77">
        <v>1.22674990978492</v>
      </c>
      <c r="D56" s="37">
        <v>0</v>
      </c>
      <c r="E56" s="37">
        <v>0</v>
      </c>
      <c r="F56" s="78"/>
      <c r="G56" s="37">
        <v>0</v>
      </c>
      <c r="H56" s="37">
        <v>0</v>
      </c>
      <c r="I56" s="78"/>
      <c r="J56">
        <v>17</v>
      </c>
      <c r="K56" s="69"/>
      <c r="L56" s="69"/>
      <c r="M56" s="69"/>
      <c r="N56" s="69"/>
      <c r="O56" s="69"/>
      <c r="P56" s="69"/>
      <c r="Q56" s="69"/>
      <c r="R56" s="69"/>
      <c r="S56" s="69"/>
      <c r="T56" s="69"/>
      <c r="U56" s="69"/>
      <c r="V56" s="69"/>
      <c r="W56" s="69"/>
      <c r="X56" s="69"/>
      <c r="Y56" s="69"/>
      <c r="Z56" s="69"/>
      <c r="AA56" s="69"/>
      <c r="AB56" s="69"/>
      <c r="AC56" s="69"/>
      <c r="AD56" s="69"/>
      <c r="AE56" s="69"/>
      <c r="AF56" s="69"/>
      <c r="AG56" s="69"/>
    </row>
    <row r="57" spans="1:33" s="79" customFormat="1" ht="12.75">
      <c r="A57" t="s">
        <v>109</v>
      </c>
      <c r="B57" t="s">
        <v>85</v>
      </c>
      <c r="C57" s="77">
        <v>1.1723405820712</v>
      </c>
      <c r="D57" s="37">
        <v>672</v>
      </c>
      <c r="E57" s="37">
        <v>0</v>
      </c>
      <c r="F57" s="78">
        <f t="shared" si="2"/>
        <v>-1</v>
      </c>
      <c r="G57" s="37">
        <v>33462</v>
      </c>
      <c r="H57" s="37">
        <v>0</v>
      </c>
      <c r="I57" s="78">
        <f t="shared" si="3"/>
        <v>-1</v>
      </c>
      <c r="J57">
        <v>18</v>
      </c>
      <c r="K57" s="69"/>
      <c r="L57" s="69"/>
      <c r="M57" s="69"/>
      <c r="N57" s="69"/>
      <c r="O57" s="69"/>
      <c r="P57" s="69"/>
      <c r="Q57" s="69"/>
      <c r="R57" s="69"/>
      <c r="S57" s="69"/>
      <c r="T57" s="69"/>
      <c r="U57" s="69"/>
      <c r="V57" s="69"/>
      <c r="W57" s="69"/>
      <c r="X57" s="69"/>
      <c r="Y57" s="69"/>
      <c r="Z57" s="69"/>
      <c r="AA57" s="69"/>
      <c r="AB57" s="69"/>
      <c r="AC57" s="69"/>
      <c r="AD57" s="69"/>
      <c r="AE57" s="69"/>
      <c r="AF57" s="69"/>
      <c r="AG57" s="69"/>
    </row>
    <row r="58" spans="1:33" s="79" customFormat="1" ht="12.75">
      <c r="A58" t="s">
        <v>116</v>
      </c>
      <c r="B58" t="s">
        <v>88</v>
      </c>
      <c r="C58" s="77">
        <v>1.01545393074985</v>
      </c>
      <c r="D58" s="37">
        <v>0</v>
      </c>
      <c r="E58" s="37">
        <v>0</v>
      </c>
      <c r="F58" s="78"/>
      <c r="G58" s="37">
        <v>0</v>
      </c>
      <c r="H58" s="37">
        <v>0</v>
      </c>
      <c r="I58" s="78"/>
      <c r="J58">
        <v>19</v>
      </c>
      <c r="K58" s="69"/>
      <c r="L58" s="69"/>
      <c r="M58" s="69"/>
      <c r="N58" s="69"/>
      <c r="O58" s="69"/>
      <c r="P58" s="69"/>
      <c r="Q58" s="69"/>
      <c r="R58" s="69"/>
      <c r="S58" s="69"/>
      <c r="T58" s="69"/>
      <c r="U58" s="69"/>
      <c r="V58" s="69"/>
      <c r="W58" s="69"/>
      <c r="X58" s="69"/>
      <c r="Y58" s="69"/>
      <c r="Z58" s="69"/>
      <c r="AA58" s="69"/>
      <c r="AB58" s="69"/>
      <c r="AC58" s="69"/>
      <c r="AD58" s="69"/>
      <c r="AE58" s="69"/>
      <c r="AF58" s="69"/>
      <c r="AG58" s="69"/>
    </row>
    <row r="59" spans="1:33" s="79" customFormat="1" ht="12.75">
      <c r="A59" t="s">
        <v>121</v>
      </c>
      <c r="B59" t="s">
        <v>122</v>
      </c>
      <c r="C59" s="77">
        <v>0.947310889923589</v>
      </c>
      <c r="D59" s="37">
        <v>45</v>
      </c>
      <c r="E59" s="37">
        <v>0</v>
      </c>
      <c r="F59" s="78">
        <f t="shared" si="2"/>
        <v>-1</v>
      </c>
      <c r="G59" s="37">
        <v>27039</v>
      </c>
      <c r="H59" s="37">
        <v>0</v>
      </c>
      <c r="I59" s="78">
        <f t="shared" si="3"/>
        <v>-1</v>
      </c>
      <c r="J59">
        <v>20</v>
      </c>
      <c r="K59" s="69"/>
      <c r="L59" s="69"/>
      <c r="M59" s="69"/>
      <c r="N59" s="69"/>
      <c r="O59" s="69"/>
      <c r="P59" s="69"/>
      <c r="Q59" s="69"/>
      <c r="R59" s="69"/>
      <c r="S59" s="69"/>
      <c r="T59" s="69"/>
      <c r="U59" s="69"/>
      <c r="V59" s="69"/>
      <c r="W59" s="69"/>
      <c r="X59" s="69"/>
      <c r="Y59" s="69"/>
      <c r="Z59" s="69"/>
      <c r="AA59" s="69"/>
      <c r="AB59" s="69"/>
      <c r="AC59" s="69"/>
      <c r="AD59" s="69"/>
      <c r="AE59" s="69"/>
      <c r="AF59" s="69"/>
      <c r="AG59" s="69"/>
    </row>
    <row r="60" spans="1:10" s="69" customFormat="1" ht="12.75">
      <c r="A60" s="3"/>
      <c r="B60" s="80"/>
      <c r="C60" s="81"/>
      <c r="D60" s="82"/>
      <c r="E60" s="83"/>
      <c r="F60" s="83"/>
      <c r="G60" s="62"/>
      <c r="H60" s="82"/>
      <c r="I60" s="83"/>
      <c r="J60" s="83"/>
    </row>
    <row r="61" spans="1:33" s="2" customFormat="1" ht="12.75">
      <c r="A61" s="57" t="s">
        <v>231</v>
      </c>
      <c r="B61" s="57"/>
      <c r="C61" s="84">
        <f>SUM(C40:C60)</f>
        <v>95.616107683522</v>
      </c>
      <c r="D61" s="85"/>
      <c r="E61" s="58"/>
      <c r="F61" s="58"/>
      <c r="G61" s="58">
        <f>SUM(G40:G60)</f>
        <v>1731902</v>
      </c>
      <c r="H61" s="85">
        <f>SUM(H40:H60)</f>
        <v>853426</v>
      </c>
      <c r="I61" s="59">
        <f>+(H61-G61)/G61</f>
        <v>-0.5072319334465807</v>
      </c>
      <c r="J61" s="58"/>
      <c r="K61" s="69"/>
      <c r="L61" s="69"/>
      <c r="M61" s="69"/>
      <c r="N61" s="69"/>
      <c r="O61" s="69"/>
      <c r="P61" s="69"/>
      <c r="Q61" s="69"/>
      <c r="R61" s="69"/>
      <c r="S61" s="69"/>
      <c r="T61" s="69"/>
      <c r="U61" s="69"/>
      <c r="V61" s="69"/>
      <c r="W61" s="69"/>
      <c r="X61" s="69"/>
      <c r="Y61" s="69"/>
      <c r="Z61" s="69"/>
      <c r="AA61" s="69"/>
      <c r="AB61" s="69"/>
      <c r="AC61" s="69"/>
      <c r="AD61" s="69"/>
      <c r="AE61" s="69"/>
      <c r="AF61" s="69"/>
      <c r="AG61" s="69"/>
    </row>
    <row r="62" spans="3:10" s="69" customFormat="1" ht="12.75">
      <c r="C62" s="86"/>
      <c r="D62" s="87"/>
      <c r="E62" s="62"/>
      <c r="F62" s="62"/>
      <c r="G62" s="62"/>
      <c r="H62" s="87"/>
      <c r="I62" s="62"/>
      <c r="J62" s="62"/>
    </row>
    <row r="63" spans="1:10" s="69" customFormat="1" ht="12.75">
      <c r="A63" s="88" t="s">
        <v>74</v>
      </c>
      <c r="C63" s="86"/>
      <c r="D63" s="87"/>
      <c r="E63" s="62"/>
      <c r="F63" s="62"/>
      <c r="G63" s="62"/>
      <c r="H63" s="87"/>
      <c r="I63" s="62"/>
      <c r="J63" s="62"/>
    </row>
    <row r="64" spans="11:33" ht="12.75">
      <c r="K64" s="69"/>
      <c r="L64" s="69"/>
      <c r="M64" s="69"/>
      <c r="N64" s="69"/>
      <c r="O64" s="69"/>
      <c r="P64" s="69"/>
      <c r="Q64" s="69"/>
      <c r="R64" s="69"/>
      <c r="S64" s="69"/>
      <c r="T64" s="69"/>
      <c r="U64" s="69"/>
      <c r="V64" s="69"/>
      <c r="W64" s="69"/>
      <c r="X64" s="69"/>
      <c r="Y64" s="69"/>
      <c r="Z64" s="69"/>
      <c r="AA64" s="69"/>
      <c r="AB64" s="69"/>
      <c r="AC64" s="69"/>
      <c r="AD64" s="69"/>
      <c r="AE64" s="69"/>
      <c r="AF64" s="69"/>
      <c r="AG64" s="69"/>
    </row>
    <row r="65" spans="1:33" s="65" customFormat="1" ht="15.75" customHeight="1">
      <c r="A65" s="139" t="s">
        <v>80</v>
      </c>
      <c r="B65" s="139"/>
      <c r="C65" s="139"/>
      <c r="D65" s="139"/>
      <c r="E65" s="139"/>
      <c r="F65" s="139"/>
      <c r="G65" s="139"/>
      <c r="H65" s="139"/>
      <c r="I65" s="139"/>
      <c r="K65" s="69"/>
      <c r="L65" s="69"/>
      <c r="M65" s="69"/>
      <c r="N65" s="69"/>
      <c r="O65" s="69"/>
      <c r="P65" s="69"/>
      <c r="Q65" s="69"/>
      <c r="R65" s="69"/>
      <c r="S65" s="69"/>
      <c r="T65" s="69"/>
      <c r="U65" s="69"/>
      <c r="V65" s="69"/>
      <c r="W65" s="69"/>
      <c r="X65" s="69"/>
      <c r="Y65" s="69"/>
      <c r="Z65" s="69"/>
      <c r="AA65" s="69"/>
      <c r="AB65" s="69"/>
      <c r="AC65" s="69"/>
      <c r="AD65" s="69"/>
      <c r="AE65" s="69"/>
      <c r="AF65" s="69"/>
      <c r="AG65" s="69"/>
    </row>
    <row r="66" spans="1:33" s="65" customFormat="1" ht="15.75" customHeight="1">
      <c r="A66" s="138" t="s">
        <v>78</v>
      </c>
      <c r="B66" s="138"/>
      <c r="C66" s="138"/>
      <c r="D66" s="138"/>
      <c r="E66" s="138"/>
      <c r="F66" s="138"/>
      <c r="G66" s="138"/>
      <c r="H66" s="138"/>
      <c r="I66" s="138"/>
      <c r="K66" s="69"/>
      <c r="L66" s="69"/>
      <c r="M66" s="69"/>
      <c r="N66" s="69"/>
      <c r="O66" s="69"/>
      <c r="P66" s="69"/>
      <c r="Q66" s="69"/>
      <c r="R66" s="69"/>
      <c r="S66" s="69"/>
      <c r="T66" s="69"/>
      <c r="U66" s="69"/>
      <c r="V66" s="69"/>
      <c r="W66" s="69"/>
      <c r="X66" s="69"/>
      <c r="Y66" s="69"/>
      <c r="Z66" s="69"/>
      <c r="AA66" s="69"/>
      <c r="AB66" s="69"/>
      <c r="AC66" s="69"/>
      <c r="AD66" s="69"/>
      <c r="AE66" s="69"/>
      <c r="AF66" s="69"/>
      <c r="AG66" s="69"/>
    </row>
    <row r="67" spans="1:33" s="66" customFormat="1" ht="15.75" customHeight="1">
      <c r="A67" s="138" t="s">
        <v>60</v>
      </c>
      <c r="B67" s="138"/>
      <c r="C67" s="138"/>
      <c r="D67" s="138"/>
      <c r="E67" s="138"/>
      <c r="F67" s="138"/>
      <c r="G67" s="138"/>
      <c r="H67" s="138"/>
      <c r="I67" s="138"/>
      <c r="K67" s="69"/>
      <c r="L67" s="69"/>
      <c r="M67" s="69"/>
      <c r="N67" s="69"/>
      <c r="O67" s="69"/>
      <c r="P67" s="69"/>
      <c r="Q67" s="69"/>
      <c r="R67" s="69"/>
      <c r="S67" s="69"/>
      <c r="T67" s="69"/>
      <c r="U67" s="69"/>
      <c r="V67" s="69"/>
      <c r="W67" s="69"/>
      <c r="X67" s="69"/>
      <c r="Y67" s="69"/>
      <c r="Z67" s="69"/>
      <c r="AA67" s="69"/>
      <c r="AB67" s="69"/>
      <c r="AC67" s="69"/>
      <c r="AD67" s="69"/>
      <c r="AE67" s="69"/>
      <c r="AF67" s="69"/>
      <c r="AG67" s="69"/>
    </row>
    <row r="68" spans="1:33" s="66" customFormat="1" ht="15.75" customHeight="1">
      <c r="A68" s="97"/>
      <c r="B68" s="97"/>
      <c r="C68" s="97"/>
      <c r="D68" s="97"/>
      <c r="E68" s="97"/>
      <c r="F68" s="97"/>
      <c r="G68" s="97"/>
      <c r="H68" s="97"/>
      <c r="I68" s="97"/>
      <c r="K68" s="69"/>
      <c r="L68" s="69"/>
      <c r="M68" s="69"/>
      <c r="N68" s="69"/>
      <c r="O68" s="69"/>
      <c r="P68" s="69"/>
      <c r="Q68" s="69"/>
      <c r="R68" s="69"/>
      <c r="S68" s="69"/>
      <c r="T68" s="69"/>
      <c r="U68" s="69"/>
      <c r="V68" s="69"/>
      <c r="W68" s="69"/>
      <c r="X68" s="69"/>
      <c r="Y68" s="69"/>
      <c r="Z68" s="69"/>
      <c r="AA68" s="69"/>
      <c r="AB68" s="69"/>
      <c r="AC68" s="69"/>
      <c r="AD68" s="69"/>
      <c r="AE68" s="69"/>
      <c r="AF68" s="69"/>
      <c r="AG68" s="69"/>
    </row>
    <row r="69" spans="1:10" s="69" customFormat="1" ht="30.75" customHeight="1">
      <c r="A69" s="67" t="s">
        <v>233</v>
      </c>
      <c r="B69" s="67" t="s">
        <v>85</v>
      </c>
      <c r="C69" s="68" t="s">
        <v>227</v>
      </c>
      <c r="D69" s="140" t="s">
        <v>228</v>
      </c>
      <c r="E69" s="140"/>
      <c r="F69" s="140"/>
      <c r="G69" s="140" t="s">
        <v>320</v>
      </c>
      <c r="H69" s="140"/>
      <c r="I69" s="140"/>
      <c r="J69" s="67" t="s">
        <v>229</v>
      </c>
    </row>
    <row r="70" spans="1:10" s="69" customFormat="1" ht="15.75" customHeight="1">
      <c r="A70" s="70"/>
      <c r="B70" s="70"/>
      <c r="C70" s="71">
        <v>2007</v>
      </c>
      <c r="D70" s="140" t="str">
        <f>+D38</f>
        <v>Enero-Junio</v>
      </c>
      <c r="E70" s="140"/>
      <c r="F70" s="67" t="s">
        <v>229</v>
      </c>
      <c r="G70" s="140" t="str">
        <f>+D70</f>
        <v>Enero-Junio</v>
      </c>
      <c r="H70" s="140"/>
      <c r="I70" s="67" t="s">
        <v>229</v>
      </c>
      <c r="J70" s="72" t="s">
        <v>230</v>
      </c>
    </row>
    <row r="71" spans="1:10" s="69" customFormat="1" ht="15.75">
      <c r="A71" s="73"/>
      <c r="B71" s="73"/>
      <c r="C71" s="74"/>
      <c r="D71" s="75">
        <v>2007</v>
      </c>
      <c r="E71" s="75">
        <v>2008</v>
      </c>
      <c r="F71" s="76" t="s">
        <v>230</v>
      </c>
      <c r="G71" s="75">
        <v>2007</v>
      </c>
      <c r="H71" s="75">
        <v>2008</v>
      </c>
      <c r="I71" s="76" t="s">
        <v>230</v>
      </c>
      <c r="J71" s="73"/>
    </row>
    <row r="72" spans="1:33" s="79" customFormat="1" ht="12.75">
      <c r="A72" t="s">
        <v>106</v>
      </c>
      <c r="B72" t="s">
        <v>88</v>
      </c>
      <c r="C72" s="77">
        <v>86.4222470738727</v>
      </c>
      <c r="D72" s="37">
        <v>72844792</v>
      </c>
      <c r="E72" s="37">
        <v>121320979</v>
      </c>
      <c r="F72" s="78">
        <f>+(E72-D72)/D72</f>
        <v>0.6654722413099896</v>
      </c>
      <c r="G72" s="37">
        <v>106966477</v>
      </c>
      <c r="H72" s="37">
        <v>192651262</v>
      </c>
      <c r="I72" s="78">
        <f>+(H72-G72)/G72</f>
        <v>0.8010433493102703</v>
      </c>
      <c r="J72">
        <v>1</v>
      </c>
      <c r="K72" s="69"/>
      <c r="L72" s="69"/>
      <c r="M72" s="69"/>
      <c r="N72" s="69"/>
      <c r="O72" s="69"/>
      <c r="P72" s="69"/>
      <c r="Q72" s="69"/>
      <c r="R72" s="69"/>
      <c r="S72" s="69"/>
      <c r="T72" s="69"/>
      <c r="U72" s="69"/>
      <c r="V72" s="69"/>
      <c r="W72" s="69"/>
      <c r="X72" s="69"/>
      <c r="Y72" s="69"/>
      <c r="Z72" s="69"/>
      <c r="AA72" s="69"/>
      <c r="AB72" s="69"/>
      <c r="AC72" s="69"/>
      <c r="AD72" s="69"/>
      <c r="AE72" s="69"/>
      <c r="AF72" s="69"/>
      <c r="AG72" s="69"/>
    </row>
    <row r="73" spans="1:33" s="79" customFormat="1" ht="12.75">
      <c r="A73" t="s">
        <v>94</v>
      </c>
      <c r="B73" t="s">
        <v>88</v>
      </c>
      <c r="C73" s="77">
        <v>5.69313483364462</v>
      </c>
      <c r="D73" s="37">
        <v>106920</v>
      </c>
      <c r="E73" s="37">
        <v>0</v>
      </c>
      <c r="F73" s="78">
        <f>+(E73-D73)/D73</f>
        <v>-1</v>
      </c>
      <c r="G73" s="37">
        <v>28909</v>
      </c>
      <c r="H73" s="37">
        <v>0</v>
      </c>
      <c r="I73" s="78">
        <f>+(H73-G73)/G73</f>
        <v>-1</v>
      </c>
      <c r="J73">
        <v>2</v>
      </c>
      <c r="K73" s="69"/>
      <c r="L73" s="69"/>
      <c r="M73" s="69"/>
      <c r="N73" s="69"/>
      <c r="O73" s="69"/>
      <c r="P73" s="69"/>
      <c r="Q73" s="69"/>
      <c r="R73" s="69"/>
      <c r="S73" s="69"/>
      <c r="T73" s="69"/>
      <c r="U73" s="69"/>
      <c r="V73" s="69"/>
      <c r="W73" s="69"/>
      <c r="X73" s="69"/>
      <c r="Y73" s="69"/>
      <c r="Z73" s="69"/>
      <c r="AA73" s="69"/>
      <c r="AB73" s="69"/>
      <c r="AC73" s="69"/>
      <c r="AD73" s="69"/>
      <c r="AE73" s="69"/>
      <c r="AF73" s="69"/>
      <c r="AG73" s="69"/>
    </row>
    <row r="74" spans="1:33" s="79" customFormat="1" ht="12.75">
      <c r="A74" t="s">
        <v>107</v>
      </c>
      <c r="B74" t="s">
        <v>88</v>
      </c>
      <c r="C74" s="77">
        <v>3.9206087617149</v>
      </c>
      <c r="D74" s="37">
        <v>1055239</v>
      </c>
      <c r="E74" s="37">
        <v>682359</v>
      </c>
      <c r="F74" s="78">
        <f aca="true" t="shared" si="4" ref="F74:F91">+(E74-D74)/D74</f>
        <v>-0.35336070785859885</v>
      </c>
      <c r="G74" s="37">
        <v>2140484</v>
      </c>
      <c r="H74" s="37">
        <v>1187913</v>
      </c>
      <c r="I74" s="78">
        <f aca="true" t="shared" si="5" ref="I74:I91">+(H74-G74)/G74</f>
        <v>-0.4450259847772747</v>
      </c>
      <c r="J74">
        <v>3</v>
      </c>
      <c r="K74" s="69"/>
      <c r="L74" s="69"/>
      <c r="M74" s="69"/>
      <c r="N74" s="69"/>
      <c r="O74" s="69"/>
      <c r="P74" s="69"/>
      <c r="Q74" s="69"/>
      <c r="R74" s="69"/>
      <c r="S74" s="69"/>
      <c r="T74" s="69"/>
      <c r="U74" s="69"/>
      <c r="V74" s="69"/>
      <c r="W74" s="69"/>
      <c r="X74" s="69"/>
      <c r="Y74" s="69"/>
      <c r="Z74" s="69"/>
      <c r="AA74" s="69"/>
      <c r="AB74" s="69"/>
      <c r="AC74" s="69"/>
      <c r="AD74" s="69"/>
      <c r="AE74" s="69"/>
      <c r="AF74" s="69"/>
      <c r="AG74" s="69"/>
    </row>
    <row r="75" spans="1:33" s="79" customFormat="1" ht="12.75">
      <c r="A75" t="s">
        <v>133</v>
      </c>
      <c r="B75" t="s">
        <v>88</v>
      </c>
      <c r="C75" s="77">
        <v>1.40966409324685</v>
      </c>
      <c r="D75" s="37">
        <v>877337</v>
      </c>
      <c r="E75" s="37">
        <v>0</v>
      </c>
      <c r="F75" s="78">
        <f t="shared" si="4"/>
        <v>-1</v>
      </c>
      <c r="G75" s="37">
        <v>223042</v>
      </c>
      <c r="H75" s="37">
        <v>0</v>
      </c>
      <c r="I75" s="78">
        <f t="shared" si="5"/>
        <v>-1</v>
      </c>
      <c r="J75">
        <v>4</v>
      </c>
      <c r="K75" s="69"/>
      <c r="L75" s="69"/>
      <c r="M75" s="69"/>
      <c r="N75" s="69"/>
      <c r="O75" s="69"/>
      <c r="P75" s="69"/>
      <c r="Q75" s="69"/>
      <c r="R75" s="69"/>
      <c r="S75" s="69"/>
      <c r="T75" s="69"/>
      <c r="U75" s="69"/>
      <c r="V75" s="69"/>
      <c r="W75" s="69"/>
      <c r="X75" s="69"/>
      <c r="Y75" s="69"/>
      <c r="Z75" s="69"/>
      <c r="AA75" s="69"/>
      <c r="AB75" s="69"/>
      <c r="AC75" s="69"/>
      <c r="AD75" s="69"/>
      <c r="AE75" s="69"/>
      <c r="AF75" s="69"/>
      <c r="AG75" s="69"/>
    </row>
    <row r="76" spans="1:33" s="79" customFormat="1" ht="12.75">
      <c r="A76" t="s">
        <v>115</v>
      </c>
      <c r="B76" t="s">
        <v>88</v>
      </c>
      <c r="C76" s="77">
        <v>0.491659686160726</v>
      </c>
      <c r="D76" s="37">
        <v>611896</v>
      </c>
      <c r="E76" s="37">
        <v>717167</v>
      </c>
      <c r="F76" s="78">
        <f t="shared" si="4"/>
        <v>0.1720406735785166</v>
      </c>
      <c r="G76" s="37">
        <v>720210</v>
      </c>
      <c r="H76" s="37">
        <v>811121</v>
      </c>
      <c r="I76" s="78">
        <f t="shared" si="5"/>
        <v>0.12622846114327765</v>
      </c>
      <c r="J76">
        <v>5</v>
      </c>
      <c r="K76" s="69"/>
      <c r="L76" s="69"/>
      <c r="M76" s="69"/>
      <c r="N76" s="69"/>
      <c r="O76" s="69"/>
      <c r="P76" s="69"/>
      <c r="Q76" s="69"/>
      <c r="R76" s="69"/>
      <c r="S76" s="69"/>
      <c r="T76" s="69"/>
      <c r="U76" s="69"/>
      <c r="V76" s="69"/>
      <c r="W76" s="69"/>
      <c r="X76" s="69"/>
      <c r="Y76" s="69"/>
      <c r="Z76" s="69"/>
      <c r="AA76" s="69"/>
      <c r="AB76" s="69"/>
      <c r="AC76" s="69"/>
      <c r="AD76" s="69"/>
      <c r="AE76" s="69"/>
      <c r="AF76" s="69"/>
      <c r="AG76" s="69"/>
    </row>
    <row r="77" spans="1:33" s="79" customFormat="1" ht="12.75">
      <c r="A77" t="s">
        <v>130</v>
      </c>
      <c r="B77" t="s">
        <v>88</v>
      </c>
      <c r="C77" s="77">
        <v>0.347482761198918</v>
      </c>
      <c r="D77" s="37">
        <v>358400</v>
      </c>
      <c r="E77" s="37">
        <v>43600</v>
      </c>
      <c r="F77" s="78">
        <f t="shared" si="4"/>
        <v>-0.8783482142857143</v>
      </c>
      <c r="G77" s="37">
        <v>299227</v>
      </c>
      <c r="H77" s="37">
        <v>43600</v>
      </c>
      <c r="I77" s="78">
        <f t="shared" si="5"/>
        <v>-0.8542912237197846</v>
      </c>
      <c r="J77">
        <v>6</v>
      </c>
      <c r="K77" s="69"/>
      <c r="L77" s="69"/>
      <c r="M77" s="69"/>
      <c r="N77" s="69"/>
      <c r="O77" s="69"/>
      <c r="P77" s="69"/>
      <c r="Q77" s="69"/>
      <c r="R77" s="69"/>
      <c r="S77" s="69"/>
      <c r="T77" s="69"/>
      <c r="U77" s="69"/>
      <c r="V77" s="69"/>
      <c r="W77" s="69"/>
      <c r="X77" s="69"/>
      <c r="Y77" s="69"/>
      <c r="Z77" s="69"/>
      <c r="AA77" s="69"/>
      <c r="AB77" s="69"/>
      <c r="AC77" s="69"/>
      <c r="AD77" s="69"/>
      <c r="AE77" s="69"/>
      <c r="AF77" s="69"/>
      <c r="AG77" s="69"/>
    </row>
    <row r="78" spans="1:33" s="79" customFormat="1" ht="12.75">
      <c r="A78" t="s">
        <v>99</v>
      </c>
      <c r="B78" t="s">
        <v>88</v>
      </c>
      <c r="C78" s="77">
        <v>0.333471403530203</v>
      </c>
      <c r="D78" s="37">
        <v>651873</v>
      </c>
      <c r="E78" s="37">
        <v>2676365</v>
      </c>
      <c r="F78" s="78">
        <f t="shared" si="4"/>
        <v>3.1056540154293857</v>
      </c>
      <c r="G78" s="37">
        <v>465632</v>
      </c>
      <c r="H78" s="37">
        <v>1560302</v>
      </c>
      <c r="I78" s="78">
        <f t="shared" si="5"/>
        <v>2.3509337846196137</v>
      </c>
      <c r="J78">
        <v>7</v>
      </c>
      <c r="K78" s="69"/>
      <c r="L78" s="69"/>
      <c r="M78" s="69"/>
      <c r="N78" s="69"/>
      <c r="O78" s="69"/>
      <c r="P78" s="69"/>
      <c r="Q78" s="69"/>
      <c r="R78" s="69"/>
      <c r="S78" s="69"/>
      <c r="T78" s="69"/>
      <c r="U78" s="69"/>
      <c r="V78" s="69"/>
      <c r="W78" s="69"/>
      <c r="X78" s="69"/>
      <c r="Y78" s="69"/>
      <c r="Z78" s="69"/>
      <c r="AA78" s="69"/>
      <c r="AB78" s="69"/>
      <c r="AC78" s="69"/>
      <c r="AD78" s="69"/>
      <c r="AE78" s="69"/>
      <c r="AF78" s="69"/>
      <c r="AG78" s="69"/>
    </row>
    <row r="79" spans="1:33" s="79" customFormat="1" ht="12.75">
      <c r="A79" t="s">
        <v>129</v>
      </c>
      <c r="B79" t="s">
        <v>88</v>
      </c>
      <c r="C79" s="77">
        <v>0.309584998082712</v>
      </c>
      <c r="D79" s="37">
        <v>130657</v>
      </c>
      <c r="E79" s="37">
        <v>488970</v>
      </c>
      <c r="F79" s="78">
        <f t="shared" si="4"/>
        <v>2.742394207734756</v>
      </c>
      <c r="G79" s="37">
        <v>454012</v>
      </c>
      <c r="H79" s="37">
        <v>1621812</v>
      </c>
      <c r="I79" s="78">
        <f t="shared" si="5"/>
        <v>2.5721787089328036</v>
      </c>
      <c r="J79">
        <v>8</v>
      </c>
      <c r="K79" s="69"/>
      <c r="L79" s="69"/>
      <c r="M79" s="69"/>
      <c r="N79" s="69"/>
      <c r="O79" s="69"/>
      <c r="P79" s="69"/>
      <c r="Q79" s="69"/>
      <c r="R79" s="69"/>
      <c r="S79" s="69"/>
      <c r="T79" s="69"/>
      <c r="U79" s="69"/>
      <c r="V79" s="69"/>
      <c r="W79" s="69"/>
      <c r="X79" s="69"/>
      <c r="Y79" s="69"/>
      <c r="Z79" s="69"/>
      <c r="AA79" s="69"/>
      <c r="AB79" s="69"/>
      <c r="AC79" s="69"/>
      <c r="AD79" s="69"/>
      <c r="AE79" s="69"/>
      <c r="AF79" s="69"/>
      <c r="AG79" s="69"/>
    </row>
    <row r="80" spans="1:33" s="79" customFormat="1" ht="12.75">
      <c r="A80" t="s">
        <v>114</v>
      </c>
      <c r="B80" t="s">
        <v>88</v>
      </c>
      <c r="C80" s="77">
        <v>0.276529295060216</v>
      </c>
      <c r="D80" s="37">
        <v>419650</v>
      </c>
      <c r="E80" s="37">
        <v>191072</v>
      </c>
      <c r="F80" s="78">
        <f t="shared" si="4"/>
        <v>-0.5446872393661385</v>
      </c>
      <c r="G80" s="37">
        <v>405371</v>
      </c>
      <c r="H80" s="37">
        <v>183557</v>
      </c>
      <c r="I80" s="78">
        <f t="shared" si="5"/>
        <v>-0.5471876379908774</v>
      </c>
      <c r="J80">
        <v>9</v>
      </c>
      <c r="K80" s="69"/>
      <c r="L80" s="69"/>
      <c r="M80" s="69"/>
      <c r="N80" s="69"/>
      <c r="O80" s="69"/>
      <c r="P80" s="69"/>
      <c r="Q80" s="69"/>
      <c r="R80" s="69"/>
      <c r="S80" s="69"/>
      <c r="T80" s="69"/>
      <c r="U80" s="69"/>
      <c r="V80" s="69"/>
      <c r="W80" s="69"/>
      <c r="X80" s="69"/>
      <c r="Y80" s="69"/>
      <c r="Z80" s="69"/>
      <c r="AA80" s="69"/>
      <c r="AB80" s="69"/>
      <c r="AC80" s="69"/>
      <c r="AD80" s="69"/>
      <c r="AE80" s="69"/>
      <c r="AF80" s="69"/>
      <c r="AG80" s="69"/>
    </row>
    <row r="81" spans="1:10" s="69" customFormat="1" ht="12.75">
      <c r="A81" t="s">
        <v>134</v>
      </c>
      <c r="B81" t="s">
        <v>88</v>
      </c>
      <c r="C81" s="77">
        <v>0.177442648334799</v>
      </c>
      <c r="D81" s="37">
        <v>324249</v>
      </c>
      <c r="E81" s="37">
        <v>1299149</v>
      </c>
      <c r="F81" s="78">
        <f t="shared" si="4"/>
        <v>3.006639958797097</v>
      </c>
      <c r="G81" s="37">
        <v>260222</v>
      </c>
      <c r="H81" s="37">
        <v>768526</v>
      </c>
      <c r="I81" s="78">
        <f t="shared" si="5"/>
        <v>1.9533475263428919</v>
      </c>
      <c r="J81">
        <v>10</v>
      </c>
    </row>
    <row r="82" spans="1:10" s="69" customFormat="1" ht="12.75">
      <c r="A82" t="s">
        <v>124</v>
      </c>
      <c r="B82" t="s">
        <v>88</v>
      </c>
      <c r="C82" s="77">
        <v>0.150409347051163</v>
      </c>
      <c r="D82" s="37">
        <v>194239</v>
      </c>
      <c r="E82" s="37">
        <v>198225</v>
      </c>
      <c r="F82" s="78">
        <f t="shared" si="4"/>
        <v>0.020521110590561113</v>
      </c>
      <c r="G82" s="37">
        <v>183461</v>
      </c>
      <c r="H82" s="37">
        <v>190344</v>
      </c>
      <c r="I82" s="78">
        <f t="shared" si="5"/>
        <v>0.03751751053357389</v>
      </c>
      <c r="J82">
        <v>11</v>
      </c>
    </row>
    <row r="83" spans="1:10" s="69" customFormat="1" ht="12.75">
      <c r="A83" t="s">
        <v>131</v>
      </c>
      <c r="B83" t="s">
        <v>88</v>
      </c>
      <c r="C83" s="77">
        <v>0.0962984220073234</v>
      </c>
      <c r="D83" s="37">
        <v>60230</v>
      </c>
      <c r="E83" s="37">
        <v>0</v>
      </c>
      <c r="F83" s="78">
        <f t="shared" si="4"/>
        <v>-1</v>
      </c>
      <c r="G83" s="37">
        <v>141224</v>
      </c>
      <c r="H83" s="37">
        <v>0</v>
      </c>
      <c r="I83" s="78">
        <f t="shared" si="5"/>
        <v>-1</v>
      </c>
      <c r="J83">
        <v>12</v>
      </c>
    </row>
    <row r="84" spans="1:10" s="69" customFormat="1" ht="12.75">
      <c r="A84" t="s">
        <v>119</v>
      </c>
      <c r="B84" t="s">
        <v>88</v>
      </c>
      <c r="C84" s="77">
        <v>0.0934924682986043</v>
      </c>
      <c r="D84" s="37">
        <v>135414</v>
      </c>
      <c r="E84" s="37">
        <v>82688</v>
      </c>
      <c r="F84" s="78">
        <f t="shared" si="4"/>
        <v>-0.3893688983413827</v>
      </c>
      <c r="G84" s="37">
        <v>137109</v>
      </c>
      <c r="H84" s="37">
        <v>101410</v>
      </c>
      <c r="I84" s="78">
        <f t="shared" si="5"/>
        <v>-0.26036948705044893</v>
      </c>
      <c r="J84">
        <v>13</v>
      </c>
    </row>
    <row r="85" spans="1:10" s="69" customFormat="1" ht="12.75">
      <c r="A85" t="s">
        <v>135</v>
      </c>
      <c r="B85" t="s">
        <v>88</v>
      </c>
      <c r="C85" s="77">
        <v>0.0402100326244112</v>
      </c>
      <c r="D85" s="37">
        <v>48367</v>
      </c>
      <c r="E85" s="37">
        <v>30705</v>
      </c>
      <c r="F85" s="78">
        <f t="shared" si="4"/>
        <v>-0.3651663324167304</v>
      </c>
      <c r="G85" s="37">
        <v>58969</v>
      </c>
      <c r="H85" s="37">
        <v>102449</v>
      </c>
      <c r="I85" s="78">
        <f t="shared" si="5"/>
        <v>0.7373365666706235</v>
      </c>
      <c r="J85">
        <v>14</v>
      </c>
    </row>
    <row r="86" spans="1:10" s="69" customFormat="1" ht="12.75">
      <c r="A86" t="s">
        <v>132</v>
      </c>
      <c r="B86" t="s">
        <v>88</v>
      </c>
      <c r="C86" s="77">
        <v>0.0379345848659676</v>
      </c>
      <c r="D86" s="37">
        <v>0</v>
      </c>
      <c r="E86" s="37">
        <v>0</v>
      </c>
      <c r="F86" s="78"/>
      <c r="G86" s="37">
        <v>0</v>
      </c>
      <c r="H86" s="37">
        <v>0</v>
      </c>
      <c r="I86" s="78"/>
      <c r="J86">
        <v>15</v>
      </c>
    </row>
    <row r="87" spans="1:10" s="69" customFormat="1" ht="12.75">
      <c r="A87" t="s">
        <v>117</v>
      </c>
      <c r="B87" t="s">
        <v>118</v>
      </c>
      <c r="C87" s="77">
        <v>0.0335098379362282</v>
      </c>
      <c r="D87" s="37">
        <v>0</v>
      </c>
      <c r="E87" s="37">
        <v>18180</v>
      </c>
      <c r="F87" s="78"/>
      <c r="G87" s="37">
        <v>0</v>
      </c>
      <c r="H87" s="37">
        <v>63086</v>
      </c>
      <c r="I87" s="78"/>
      <c r="J87">
        <v>16</v>
      </c>
    </row>
    <row r="88" spans="1:10" s="69" customFormat="1" ht="12.75">
      <c r="A88" t="s">
        <v>101</v>
      </c>
      <c r="B88" t="s">
        <v>88</v>
      </c>
      <c r="C88" s="77">
        <v>0.0314171351580851</v>
      </c>
      <c r="D88" s="37">
        <v>40065</v>
      </c>
      <c r="E88" s="37">
        <v>52800</v>
      </c>
      <c r="F88" s="78">
        <f t="shared" si="4"/>
        <v>0.3178584799700487</v>
      </c>
      <c r="G88" s="37">
        <v>46074</v>
      </c>
      <c r="H88" s="37">
        <v>163416</v>
      </c>
      <c r="I88" s="78">
        <f t="shared" si="5"/>
        <v>2.5468159916655813</v>
      </c>
      <c r="J88">
        <v>17</v>
      </c>
    </row>
    <row r="89" spans="1:10" s="69" customFormat="1" ht="12.75">
      <c r="A89" t="s">
        <v>126</v>
      </c>
      <c r="B89" t="s">
        <v>88</v>
      </c>
      <c r="C89" s="77">
        <v>0.0305034102565825</v>
      </c>
      <c r="D89" s="37">
        <v>9280</v>
      </c>
      <c r="E89" s="37">
        <v>31542</v>
      </c>
      <c r="F89" s="78">
        <f t="shared" si="4"/>
        <v>2.3989224137931036</v>
      </c>
      <c r="G89" s="37">
        <v>41694</v>
      </c>
      <c r="H89" s="37">
        <v>61421</v>
      </c>
      <c r="I89" s="78">
        <f t="shared" si="5"/>
        <v>0.47313762172015156</v>
      </c>
      <c r="J89">
        <v>18</v>
      </c>
    </row>
    <row r="90" spans="1:10" s="69" customFormat="1" ht="12.75">
      <c r="A90" t="s">
        <v>127</v>
      </c>
      <c r="B90" t="s">
        <v>88</v>
      </c>
      <c r="C90" s="77">
        <v>0.0269426106777415</v>
      </c>
      <c r="D90" s="37">
        <v>0</v>
      </c>
      <c r="E90" s="37">
        <v>0</v>
      </c>
      <c r="F90" s="78"/>
      <c r="G90" s="37">
        <v>0</v>
      </c>
      <c r="H90" s="37">
        <v>0</v>
      </c>
      <c r="I90" s="78"/>
      <c r="J90">
        <v>19</v>
      </c>
    </row>
    <row r="91" spans="1:10" s="69" customFormat="1" ht="12.75">
      <c r="A91" t="s">
        <v>128</v>
      </c>
      <c r="B91" t="s">
        <v>88</v>
      </c>
      <c r="C91" s="77">
        <v>0.0235270524451841</v>
      </c>
      <c r="D91" s="37">
        <v>21820</v>
      </c>
      <c r="E91" s="37">
        <v>62814</v>
      </c>
      <c r="F91" s="78">
        <f t="shared" si="4"/>
        <v>1.8787351054078827</v>
      </c>
      <c r="G91" s="37">
        <v>34503</v>
      </c>
      <c r="H91" s="37">
        <v>192742</v>
      </c>
      <c r="I91" s="78">
        <f t="shared" si="5"/>
        <v>4.586238877778744</v>
      </c>
      <c r="J91">
        <v>20</v>
      </c>
    </row>
    <row r="92" spans="1:10" s="69" customFormat="1" ht="12.75">
      <c r="A92" s="3"/>
      <c r="B92" s="80"/>
      <c r="C92" s="81"/>
      <c r="D92" s="82"/>
      <c r="E92" s="83"/>
      <c r="F92" s="83"/>
      <c r="G92" s="62"/>
      <c r="H92" s="82"/>
      <c r="I92" s="83"/>
      <c r="J92" s="83"/>
    </row>
    <row r="93" spans="1:33" s="2" customFormat="1" ht="12.75">
      <c r="A93" s="57" t="s">
        <v>231</v>
      </c>
      <c r="B93" s="57"/>
      <c r="C93" s="84">
        <f>SUM(C72:C92)</f>
        <v>99.94607045616793</v>
      </c>
      <c r="D93" s="85"/>
      <c r="E93" s="58"/>
      <c r="F93" s="58"/>
      <c r="G93" s="58">
        <f>SUM(G72:G92)</f>
        <v>112606620</v>
      </c>
      <c r="H93" s="85">
        <f>SUM(H72:H92)</f>
        <v>199702961</v>
      </c>
      <c r="I93" s="59">
        <f>+(H93-G93)/G93</f>
        <v>0.7734566671124664</v>
      </c>
      <c r="J93" s="58"/>
      <c r="K93" s="69"/>
      <c r="L93" s="69"/>
      <c r="M93" s="69"/>
      <c r="N93" s="69"/>
      <c r="O93" s="69"/>
      <c r="P93" s="69"/>
      <c r="Q93" s="69"/>
      <c r="R93" s="69"/>
      <c r="S93" s="69"/>
      <c r="T93" s="69"/>
      <c r="U93" s="69"/>
      <c r="V93" s="69"/>
      <c r="W93" s="69"/>
      <c r="X93" s="69"/>
      <c r="Y93" s="69"/>
      <c r="Z93" s="69"/>
      <c r="AA93" s="69"/>
      <c r="AB93" s="69"/>
      <c r="AC93" s="69"/>
      <c r="AD93" s="69"/>
      <c r="AE93" s="69"/>
      <c r="AF93" s="69"/>
      <c r="AG93" s="69"/>
    </row>
    <row r="94" spans="3:10" s="69" customFormat="1" ht="12.75">
      <c r="C94" s="86"/>
      <c r="D94" s="87"/>
      <c r="E94" s="62"/>
      <c r="F94" s="62"/>
      <c r="G94" s="62"/>
      <c r="H94" s="87"/>
      <c r="I94" s="62"/>
      <c r="J94" s="62"/>
    </row>
    <row r="95" spans="1:10" s="69" customFormat="1" ht="12.75">
      <c r="A95" s="88" t="s">
        <v>74</v>
      </c>
      <c r="C95" s="86"/>
      <c r="D95" s="87"/>
      <c r="E95" s="62"/>
      <c r="F95" s="62"/>
      <c r="G95" s="62"/>
      <c r="H95" s="87"/>
      <c r="I95" s="62"/>
      <c r="J95" s="62"/>
    </row>
    <row r="96" spans="11:33" ht="12.75">
      <c r="K96" s="69"/>
      <c r="L96" s="69"/>
      <c r="M96" s="69"/>
      <c r="N96" s="69"/>
      <c r="O96" s="69"/>
      <c r="P96" s="69"/>
      <c r="Q96" s="69"/>
      <c r="R96" s="69"/>
      <c r="S96" s="69"/>
      <c r="T96" s="69"/>
      <c r="U96" s="69"/>
      <c r="V96" s="69"/>
      <c r="W96" s="69"/>
      <c r="X96" s="69"/>
      <c r="Y96" s="69"/>
      <c r="Z96" s="69"/>
      <c r="AA96" s="69"/>
      <c r="AB96" s="69"/>
      <c r="AC96" s="69"/>
      <c r="AD96" s="69"/>
      <c r="AE96" s="69"/>
      <c r="AF96" s="69"/>
      <c r="AG96" s="69"/>
    </row>
    <row r="97" spans="1:33" s="65" customFormat="1" ht="15.75" customHeight="1">
      <c r="A97" s="139" t="s">
        <v>75</v>
      </c>
      <c r="B97" s="139"/>
      <c r="C97" s="139"/>
      <c r="D97" s="139"/>
      <c r="E97" s="139"/>
      <c r="F97" s="139"/>
      <c r="G97" s="139"/>
      <c r="H97" s="139"/>
      <c r="I97" s="139"/>
      <c r="K97" s="69"/>
      <c r="L97" s="69"/>
      <c r="M97" s="69"/>
      <c r="N97" s="69"/>
      <c r="O97" s="69"/>
      <c r="P97" s="69"/>
      <c r="Q97" s="69"/>
      <c r="R97" s="69"/>
      <c r="S97" s="69"/>
      <c r="T97" s="69"/>
      <c r="U97" s="69"/>
      <c r="V97" s="69"/>
      <c r="W97" s="69"/>
      <c r="X97" s="69"/>
      <c r="Y97" s="69"/>
      <c r="Z97" s="69"/>
      <c r="AA97" s="69"/>
      <c r="AB97" s="69"/>
      <c r="AC97" s="69"/>
      <c r="AD97" s="69"/>
      <c r="AE97" s="69"/>
      <c r="AF97" s="69"/>
      <c r="AG97" s="69"/>
    </row>
    <row r="98" spans="1:33" s="65" customFormat="1" ht="15.75" customHeight="1">
      <c r="A98" s="138" t="s">
        <v>78</v>
      </c>
      <c r="B98" s="138"/>
      <c r="C98" s="138"/>
      <c r="D98" s="138"/>
      <c r="E98" s="138"/>
      <c r="F98" s="138"/>
      <c r="G98" s="138"/>
      <c r="H98" s="138"/>
      <c r="I98" s="138"/>
      <c r="K98" s="69"/>
      <c r="L98" s="69"/>
      <c r="M98" s="69"/>
      <c r="N98" s="69"/>
      <c r="O98" s="69"/>
      <c r="P98" s="69"/>
      <c r="Q98" s="69"/>
      <c r="R98" s="69"/>
      <c r="S98" s="69"/>
      <c r="T98" s="69"/>
      <c r="U98" s="69"/>
      <c r="V98" s="69"/>
      <c r="W98" s="69"/>
      <c r="X98" s="69"/>
      <c r="Y98" s="69"/>
      <c r="Z98" s="69"/>
      <c r="AA98" s="69"/>
      <c r="AB98" s="69"/>
      <c r="AC98" s="69"/>
      <c r="AD98" s="69"/>
      <c r="AE98" s="69"/>
      <c r="AF98" s="69"/>
      <c r="AG98" s="69"/>
    </row>
    <row r="99" spans="1:33" s="66" customFormat="1" ht="15.75" customHeight="1">
      <c r="A99" s="138" t="s">
        <v>61</v>
      </c>
      <c r="B99" s="138"/>
      <c r="C99" s="138"/>
      <c r="D99" s="138"/>
      <c r="E99" s="138"/>
      <c r="F99" s="138"/>
      <c r="G99" s="138"/>
      <c r="H99" s="138"/>
      <c r="I99" s="138"/>
      <c r="K99" s="69"/>
      <c r="L99" s="69"/>
      <c r="M99" s="69"/>
      <c r="N99" s="69"/>
      <c r="O99" s="69"/>
      <c r="P99" s="69"/>
      <c r="Q99" s="69"/>
      <c r="R99" s="69"/>
      <c r="S99" s="69"/>
      <c r="T99" s="69"/>
      <c r="U99" s="69"/>
      <c r="V99" s="69"/>
      <c r="W99" s="69"/>
      <c r="X99" s="69"/>
      <c r="Y99" s="69"/>
      <c r="Z99" s="69"/>
      <c r="AA99" s="69"/>
      <c r="AB99" s="69"/>
      <c r="AC99" s="69"/>
      <c r="AD99" s="69"/>
      <c r="AE99" s="69"/>
      <c r="AF99" s="69"/>
      <c r="AG99" s="69"/>
    </row>
    <row r="100" spans="1:33" s="66" customFormat="1" ht="15.75" customHeight="1">
      <c r="A100" s="97"/>
      <c r="B100" s="97"/>
      <c r="C100" s="97"/>
      <c r="D100" s="97"/>
      <c r="E100" s="97"/>
      <c r="F100" s="97"/>
      <c r="G100" s="97"/>
      <c r="H100" s="97"/>
      <c r="I100" s="97"/>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row>
    <row r="101" spans="1:10" s="69" customFormat="1" ht="30.75" customHeight="1">
      <c r="A101" s="67" t="s">
        <v>234</v>
      </c>
      <c r="B101" s="67" t="s">
        <v>85</v>
      </c>
      <c r="C101" s="68" t="s">
        <v>227</v>
      </c>
      <c r="D101" s="140" t="s">
        <v>228</v>
      </c>
      <c r="E101" s="140"/>
      <c r="F101" s="140"/>
      <c r="G101" s="140" t="s">
        <v>320</v>
      </c>
      <c r="H101" s="140"/>
      <c r="I101" s="140"/>
      <c r="J101" s="67" t="s">
        <v>229</v>
      </c>
    </row>
    <row r="102" spans="1:10" s="69" customFormat="1" ht="15.75" customHeight="1">
      <c r="A102" s="70"/>
      <c r="B102" s="70"/>
      <c r="C102" s="71">
        <v>2007</v>
      </c>
      <c r="D102" s="140" t="str">
        <f>+D70</f>
        <v>Enero-Junio</v>
      </c>
      <c r="E102" s="140"/>
      <c r="F102" s="67" t="s">
        <v>229</v>
      </c>
      <c r="G102" s="140" t="str">
        <f>+D102</f>
        <v>Enero-Junio</v>
      </c>
      <c r="H102" s="140"/>
      <c r="I102" s="67" t="s">
        <v>229</v>
      </c>
      <c r="J102" s="72" t="s">
        <v>230</v>
      </c>
    </row>
    <row r="103" spans="1:10" s="69" customFormat="1" ht="15.75">
      <c r="A103" s="73"/>
      <c r="B103" s="73"/>
      <c r="C103" s="74"/>
      <c r="D103" s="75">
        <v>2007</v>
      </c>
      <c r="E103" s="75">
        <v>2008</v>
      </c>
      <c r="F103" s="76" t="s">
        <v>230</v>
      </c>
      <c r="G103" s="75">
        <v>2007</v>
      </c>
      <c r="H103" s="75">
        <v>2008</v>
      </c>
      <c r="I103" s="76" t="s">
        <v>230</v>
      </c>
      <c r="J103" s="73"/>
    </row>
    <row r="104" spans="1:33" s="79" customFormat="1" ht="12.75">
      <c r="A104" t="s">
        <v>106</v>
      </c>
      <c r="B104" t="s">
        <v>88</v>
      </c>
      <c r="C104" s="77">
        <v>64.1135665981826</v>
      </c>
      <c r="D104" s="37">
        <v>178074925</v>
      </c>
      <c r="E104" s="37">
        <v>159013477</v>
      </c>
      <c r="F104" s="78">
        <f>+(E104-D104)/D104</f>
        <v>-0.10704172976627675</v>
      </c>
      <c r="G104" s="37">
        <v>242315007</v>
      </c>
      <c r="H104" s="37">
        <v>191743453</v>
      </c>
      <c r="I104" s="78">
        <f>+(H104-G104)/G104</f>
        <v>-0.20870170042749353</v>
      </c>
      <c r="J104">
        <v>1</v>
      </c>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row>
    <row r="105" spans="1:33" s="79" customFormat="1" ht="12.75">
      <c r="A105" t="s">
        <v>94</v>
      </c>
      <c r="B105" t="s">
        <v>88</v>
      </c>
      <c r="C105" s="77">
        <v>12.7053733184605</v>
      </c>
      <c r="D105" s="37">
        <v>14446030</v>
      </c>
      <c r="E105" s="37">
        <v>7258122</v>
      </c>
      <c r="F105" s="78">
        <f>+(E105-D105)/D105</f>
        <v>-0.49756978214775965</v>
      </c>
      <c r="G105" s="37">
        <v>11088800</v>
      </c>
      <c r="H105" s="37">
        <v>7377680</v>
      </c>
      <c r="I105" s="78">
        <f>+(H105-G105)/G105</f>
        <v>-0.3346728230286415</v>
      </c>
      <c r="J105">
        <v>2</v>
      </c>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row>
    <row r="106" spans="1:33" s="79" customFormat="1" ht="12.75">
      <c r="A106" t="s">
        <v>130</v>
      </c>
      <c r="B106" t="s">
        <v>88</v>
      </c>
      <c r="C106" s="77">
        <v>5.12403665493459</v>
      </c>
      <c r="D106" s="37">
        <v>8805162</v>
      </c>
      <c r="E106" s="37">
        <v>3307806</v>
      </c>
      <c r="F106" s="78">
        <f aca="true" t="shared" si="6" ref="F106:F123">+(E106-D106)/D106</f>
        <v>-0.6243333172064296</v>
      </c>
      <c r="G106" s="37">
        <v>10076670</v>
      </c>
      <c r="H106" s="37">
        <v>3477975</v>
      </c>
      <c r="I106" s="78">
        <f aca="true" t="shared" si="7" ref="I106:I123">+(H106-G106)/G106</f>
        <v>-0.6548487744463201</v>
      </c>
      <c r="J106">
        <v>3</v>
      </c>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row>
    <row r="107" spans="1:33" s="79" customFormat="1" ht="12.75">
      <c r="A107" t="s">
        <v>133</v>
      </c>
      <c r="B107" t="s">
        <v>88</v>
      </c>
      <c r="C107" s="77">
        <v>4.65927209437272</v>
      </c>
      <c r="D107" s="37">
        <v>7278298</v>
      </c>
      <c r="E107" s="37">
        <v>1113046</v>
      </c>
      <c r="F107" s="78">
        <f t="shared" si="6"/>
        <v>-0.8470733130190602</v>
      </c>
      <c r="G107" s="37">
        <v>7418980</v>
      </c>
      <c r="H107" s="37">
        <v>728115</v>
      </c>
      <c r="I107" s="78">
        <f t="shared" si="7"/>
        <v>-0.9018578025550682</v>
      </c>
      <c r="J107">
        <v>4</v>
      </c>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row>
    <row r="108" spans="1:33" s="79" customFormat="1" ht="12.75">
      <c r="A108" t="s">
        <v>139</v>
      </c>
      <c r="B108" t="s">
        <v>88</v>
      </c>
      <c r="C108" s="77">
        <v>2.32270522106744</v>
      </c>
      <c r="D108" s="37">
        <v>1031776</v>
      </c>
      <c r="E108" s="37">
        <v>1503080</v>
      </c>
      <c r="F108" s="78">
        <f t="shared" si="6"/>
        <v>0.4567890704959216</v>
      </c>
      <c r="G108" s="37">
        <v>1352443</v>
      </c>
      <c r="H108" s="37">
        <v>2083299</v>
      </c>
      <c r="I108" s="78">
        <f t="shared" si="7"/>
        <v>0.5403968965790056</v>
      </c>
      <c r="J108">
        <v>5</v>
      </c>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row>
    <row r="109" spans="1:33" s="79" customFormat="1" ht="12.75">
      <c r="A109" t="s">
        <v>140</v>
      </c>
      <c r="B109" t="s">
        <v>88</v>
      </c>
      <c r="C109" s="77">
        <v>1.30997681750811</v>
      </c>
      <c r="D109" s="37">
        <v>672703</v>
      </c>
      <c r="E109" s="37">
        <v>985789</v>
      </c>
      <c r="F109" s="78">
        <f t="shared" si="6"/>
        <v>0.46541490078087955</v>
      </c>
      <c r="G109" s="37">
        <v>2005234</v>
      </c>
      <c r="H109" s="37">
        <v>3430541</v>
      </c>
      <c r="I109" s="78">
        <f t="shared" si="7"/>
        <v>0.7107933537931234</v>
      </c>
      <c r="J109">
        <v>6</v>
      </c>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row>
    <row r="110" spans="1:33" s="79" customFormat="1" ht="12.75">
      <c r="A110" t="s">
        <v>132</v>
      </c>
      <c r="B110" t="s">
        <v>88</v>
      </c>
      <c r="C110" s="77">
        <v>1.19314430240402</v>
      </c>
      <c r="D110" s="37">
        <v>130539</v>
      </c>
      <c r="E110" s="37">
        <v>43360</v>
      </c>
      <c r="F110" s="78">
        <f t="shared" si="6"/>
        <v>-0.6678387301879132</v>
      </c>
      <c r="G110" s="37">
        <v>113366</v>
      </c>
      <c r="H110" s="37">
        <v>40929</v>
      </c>
      <c r="I110" s="78">
        <f t="shared" si="7"/>
        <v>-0.6389658274967803</v>
      </c>
      <c r="J110">
        <v>7</v>
      </c>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row>
    <row r="111" spans="1:33" s="79" customFormat="1" ht="12.75">
      <c r="A111" t="s">
        <v>89</v>
      </c>
      <c r="B111" t="s">
        <v>88</v>
      </c>
      <c r="C111" s="77">
        <v>1.01878621640591</v>
      </c>
      <c r="D111" s="37">
        <v>148149</v>
      </c>
      <c r="E111" s="37">
        <v>258291</v>
      </c>
      <c r="F111" s="78">
        <f t="shared" si="6"/>
        <v>0.7434542251382055</v>
      </c>
      <c r="G111" s="37">
        <v>1173107</v>
      </c>
      <c r="H111" s="37">
        <v>1378590</v>
      </c>
      <c r="I111" s="78">
        <f t="shared" si="7"/>
        <v>0.17516134504354675</v>
      </c>
      <c r="J111">
        <v>8</v>
      </c>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row>
    <row r="112" spans="1:33" s="79" customFormat="1" ht="12.75">
      <c r="A112" t="s">
        <v>117</v>
      </c>
      <c r="B112" t="s">
        <v>118</v>
      </c>
      <c r="C112" s="77">
        <v>0.873181169502407</v>
      </c>
      <c r="D112" s="37">
        <v>490141</v>
      </c>
      <c r="E112" s="37">
        <v>530034</v>
      </c>
      <c r="F112" s="78">
        <f t="shared" si="6"/>
        <v>0.08139086507760011</v>
      </c>
      <c r="G112" s="37">
        <v>1440718</v>
      </c>
      <c r="H112" s="37">
        <v>1804352</v>
      </c>
      <c r="I112" s="78">
        <f t="shared" si="7"/>
        <v>0.25239776278216836</v>
      </c>
      <c r="J112">
        <v>9</v>
      </c>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row>
    <row r="113" spans="1:10" s="69" customFormat="1" ht="12.75">
      <c r="A113" t="s">
        <v>127</v>
      </c>
      <c r="B113" t="s">
        <v>88</v>
      </c>
      <c r="C113" s="77">
        <v>0.870914297885456</v>
      </c>
      <c r="D113" s="37">
        <v>380635</v>
      </c>
      <c r="E113" s="37">
        <v>718626</v>
      </c>
      <c r="F113" s="78">
        <f t="shared" si="6"/>
        <v>0.8879661618085568</v>
      </c>
      <c r="G113" s="37">
        <v>681785</v>
      </c>
      <c r="H113" s="37">
        <v>1177581</v>
      </c>
      <c r="I113" s="78">
        <f t="shared" si="7"/>
        <v>0.7272028572057173</v>
      </c>
      <c r="J113">
        <v>10</v>
      </c>
    </row>
    <row r="114" spans="1:10" s="69" customFormat="1" ht="12.75">
      <c r="A114" t="s">
        <v>99</v>
      </c>
      <c r="B114" t="s">
        <v>88</v>
      </c>
      <c r="C114" s="77">
        <v>0.731256605167997</v>
      </c>
      <c r="D114" s="37">
        <v>4311493</v>
      </c>
      <c r="E114" s="37">
        <v>5508536</v>
      </c>
      <c r="F114" s="78">
        <f t="shared" si="6"/>
        <v>0.2776400193622024</v>
      </c>
      <c r="G114" s="37">
        <v>2457574</v>
      </c>
      <c r="H114" s="37">
        <v>3455603</v>
      </c>
      <c r="I114" s="78">
        <f t="shared" si="7"/>
        <v>0.40610333605417376</v>
      </c>
      <c r="J114">
        <v>11</v>
      </c>
    </row>
    <row r="115" spans="1:10" s="69" customFormat="1" ht="12.75">
      <c r="A115" t="s">
        <v>134</v>
      </c>
      <c r="B115" t="s">
        <v>88</v>
      </c>
      <c r="C115" s="77">
        <v>0.72359129393219</v>
      </c>
      <c r="D115" s="37">
        <v>3002174</v>
      </c>
      <c r="E115" s="37">
        <v>1175243</v>
      </c>
      <c r="F115" s="78">
        <f t="shared" si="6"/>
        <v>-0.6085360142350177</v>
      </c>
      <c r="G115" s="37">
        <v>2784080</v>
      </c>
      <c r="H115" s="37">
        <v>747484</v>
      </c>
      <c r="I115" s="78">
        <f t="shared" si="7"/>
        <v>-0.7315148989971553</v>
      </c>
      <c r="J115">
        <v>12</v>
      </c>
    </row>
    <row r="116" spans="1:10" s="69" customFormat="1" ht="12.75">
      <c r="A116" t="s">
        <v>115</v>
      </c>
      <c r="B116" t="s">
        <v>88</v>
      </c>
      <c r="C116" s="77">
        <v>0.474187593965233</v>
      </c>
      <c r="D116" s="37">
        <v>1602032</v>
      </c>
      <c r="E116" s="37">
        <v>1086830</v>
      </c>
      <c r="F116" s="78">
        <f t="shared" si="6"/>
        <v>-0.3215928271095708</v>
      </c>
      <c r="G116" s="37">
        <v>1824477</v>
      </c>
      <c r="H116" s="37">
        <v>1079866</v>
      </c>
      <c r="I116" s="78">
        <f t="shared" si="7"/>
        <v>-0.40812298538156416</v>
      </c>
      <c r="J116">
        <v>13</v>
      </c>
    </row>
    <row r="117" spans="1:10" s="69" customFormat="1" ht="12.75">
      <c r="A117" t="s">
        <v>126</v>
      </c>
      <c r="B117" t="s">
        <v>88</v>
      </c>
      <c r="C117" s="77">
        <v>0.385902274993057</v>
      </c>
      <c r="D117" s="37">
        <v>84780</v>
      </c>
      <c r="E117" s="37">
        <v>261659</v>
      </c>
      <c r="F117" s="78">
        <f t="shared" si="6"/>
        <v>2.0863293229535267</v>
      </c>
      <c r="G117" s="37">
        <v>386861</v>
      </c>
      <c r="H117" s="37">
        <v>777195</v>
      </c>
      <c r="I117" s="78">
        <f t="shared" si="7"/>
        <v>1.0089773846420291</v>
      </c>
      <c r="J117">
        <v>14</v>
      </c>
    </row>
    <row r="118" spans="1:10" s="69" customFormat="1" ht="12.75">
      <c r="A118" t="s">
        <v>136</v>
      </c>
      <c r="B118" t="s">
        <v>88</v>
      </c>
      <c r="C118" s="77">
        <v>0.352736607337042</v>
      </c>
      <c r="D118" s="37">
        <v>184629</v>
      </c>
      <c r="E118" s="37">
        <v>253150</v>
      </c>
      <c r="F118" s="78">
        <f t="shared" si="6"/>
        <v>0.37112804597327614</v>
      </c>
      <c r="G118" s="37">
        <v>589780</v>
      </c>
      <c r="H118" s="37">
        <v>1031699</v>
      </c>
      <c r="I118" s="78">
        <f t="shared" si="7"/>
        <v>0.7492946522432093</v>
      </c>
      <c r="J118">
        <v>15</v>
      </c>
    </row>
    <row r="119" spans="1:10" s="69" customFormat="1" ht="12.75">
      <c r="A119" t="s">
        <v>138</v>
      </c>
      <c r="B119" t="s">
        <v>118</v>
      </c>
      <c r="C119" s="77">
        <v>0.318794870127229</v>
      </c>
      <c r="D119" s="37">
        <v>168000</v>
      </c>
      <c r="E119" s="37">
        <v>2211005</v>
      </c>
      <c r="F119" s="78">
        <f t="shared" si="6"/>
        <v>12.160744047619048</v>
      </c>
      <c r="G119" s="37">
        <v>126976</v>
      </c>
      <c r="H119" s="37">
        <v>850660</v>
      </c>
      <c r="I119" s="78">
        <f t="shared" si="7"/>
        <v>5.699376260080645</v>
      </c>
      <c r="J119">
        <v>16</v>
      </c>
    </row>
    <row r="120" spans="1:10" s="69" customFormat="1" ht="12.75">
      <c r="A120" t="s">
        <v>119</v>
      </c>
      <c r="B120" t="s">
        <v>88</v>
      </c>
      <c r="C120" s="77">
        <v>0.315209771860294</v>
      </c>
      <c r="D120" s="37">
        <v>1128223</v>
      </c>
      <c r="E120" s="37">
        <v>569330</v>
      </c>
      <c r="F120" s="78">
        <f t="shared" si="6"/>
        <v>-0.4953745846344207</v>
      </c>
      <c r="G120" s="37">
        <v>967658</v>
      </c>
      <c r="H120" s="37">
        <v>721718</v>
      </c>
      <c r="I120" s="78">
        <f t="shared" si="7"/>
        <v>-0.2541600441478291</v>
      </c>
      <c r="J120">
        <v>17</v>
      </c>
    </row>
    <row r="121" spans="1:10" s="69" customFormat="1" ht="12.75">
      <c r="A121" t="s">
        <v>137</v>
      </c>
      <c r="B121" t="s">
        <v>118</v>
      </c>
      <c r="C121" s="77">
        <v>0.285344089175663</v>
      </c>
      <c r="D121" s="37">
        <v>82255</v>
      </c>
      <c r="E121" s="37">
        <v>90142</v>
      </c>
      <c r="F121" s="78">
        <f t="shared" si="6"/>
        <v>0.09588474864749863</v>
      </c>
      <c r="G121" s="37">
        <v>333000</v>
      </c>
      <c r="H121" s="37">
        <v>392767</v>
      </c>
      <c r="I121" s="78">
        <f t="shared" si="7"/>
        <v>0.1794804804804805</v>
      </c>
      <c r="J121">
        <v>18</v>
      </c>
    </row>
    <row r="122" spans="1:10" s="69" customFormat="1" ht="12.75">
      <c r="A122" t="s">
        <v>141</v>
      </c>
      <c r="B122" t="s">
        <v>88</v>
      </c>
      <c r="C122" s="77">
        <v>0.214259652725041</v>
      </c>
      <c r="D122" s="37">
        <v>104887</v>
      </c>
      <c r="E122" s="37">
        <v>123370</v>
      </c>
      <c r="F122" s="78">
        <f t="shared" si="6"/>
        <v>0.17621821579414035</v>
      </c>
      <c r="G122" s="37">
        <v>160350</v>
      </c>
      <c r="H122" s="37">
        <v>167575</v>
      </c>
      <c r="I122" s="78">
        <f t="shared" si="7"/>
        <v>0.045057686311194264</v>
      </c>
      <c r="J122">
        <v>19</v>
      </c>
    </row>
    <row r="123" spans="1:10" s="69" customFormat="1" ht="12.75">
      <c r="A123" t="s">
        <v>124</v>
      </c>
      <c r="B123" t="s">
        <v>88</v>
      </c>
      <c r="C123" s="77">
        <v>0.197349861261843</v>
      </c>
      <c r="D123" s="37">
        <v>736647</v>
      </c>
      <c r="E123" s="37">
        <v>400509</v>
      </c>
      <c r="F123" s="78">
        <f t="shared" si="6"/>
        <v>-0.45630810958301604</v>
      </c>
      <c r="G123" s="37">
        <v>759319</v>
      </c>
      <c r="H123" s="37">
        <v>478662</v>
      </c>
      <c r="I123" s="78">
        <f t="shared" si="7"/>
        <v>-0.36961672235252907</v>
      </c>
      <c r="J123">
        <v>20</v>
      </c>
    </row>
    <row r="124" spans="1:10" s="69" customFormat="1" ht="12.75">
      <c r="A124" s="3"/>
      <c r="B124" s="80"/>
      <c r="C124" s="81"/>
      <c r="D124" s="82"/>
      <c r="E124" s="83"/>
      <c r="F124" s="83"/>
      <c r="G124" s="62"/>
      <c r="H124" s="82"/>
      <c r="I124" s="83"/>
      <c r="J124" s="83"/>
    </row>
    <row r="125" spans="1:33" s="2" customFormat="1" ht="12.75">
      <c r="A125" s="57" t="s">
        <v>231</v>
      </c>
      <c r="B125" s="57"/>
      <c r="C125" s="84">
        <f>SUM(C104:C124)</f>
        <v>98.18958931126936</v>
      </c>
      <c r="D125" s="85"/>
      <c r="E125" s="58"/>
      <c r="F125" s="58"/>
      <c r="G125" s="58">
        <f>SUM(G104:G124)</f>
        <v>288056185</v>
      </c>
      <c r="H125" s="85">
        <f>SUM(H104:H124)</f>
        <v>222945744</v>
      </c>
      <c r="I125" s="59">
        <f>+(H125-G125)/G125</f>
        <v>-0.2260338239222324</v>
      </c>
      <c r="J125" s="58"/>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row>
    <row r="126" spans="3:10" s="69" customFormat="1" ht="12.75">
      <c r="C126" s="86"/>
      <c r="D126" s="87"/>
      <c r="E126" s="62"/>
      <c r="F126" s="62"/>
      <c r="G126" s="62"/>
      <c r="H126" s="87"/>
      <c r="I126" s="62"/>
      <c r="J126" s="62"/>
    </row>
    <row r="127" spans="1:10" s="69" customFormat="1" ht="12.75">
      <c r="A127" s="88" t="s">
        <v>74</v>
      </c>
      <c r="C127" s="86"/>
      <c r="D127" s="87"/>
      <c r="E127" s="62"/>
      <c r="F127" s="62"/>
      <c r="G127" s="62"/>
      <c r="H127" s="87"/>
      <c r="I127" s="62"/>
      <c r="J127" s="62"/>
    </row>
    <row r="128" spans="11:33" ht="12.75">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row>
    <row r="129" spans="1:33" s="65" customFormat="1" ht="15.75" customHeight="1">
      <c r="A129" s="139" t="s">
        <v>81</v>
      </c>
      <c r="B129" s="139"/>
      <c r="C129" s="139"/>
      <c r="D129" s="139"/>
      <c r="E129" s="139"/>
      <c r="F129" s="139"/>
      <c r="G129" s="139"/>
      <c r="H129" s="139"/>
      <c r="I129" s="13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row>
    <row r="130" spans="1:33" s="65" customFormat="1" ht="15.75" customHeight="1">
      <c r="A130" s="138" t="s">
        <v>78</v>
      </c>
      <c r="B130" s="138"/>
      <c r="C130" s="138"/>
      <c r="D130" s="138"/>
      <c r="E130" s="138"/>
      <c r="F130" s="138"/>
      <c r="G130" s="138"/>
      <c r="H130" s="138"/>
      <c r="I130" s="138"/>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row>
    <row r="131" spans="1:33" s="66" customFormat="1" ht="15.75" customHeight="1">
      <c r="A131" s="138" t="s">
        <v>82</v>
      </c>
      <c r="B131" s="138"/>
      <c r="C131" s="138"/>
      <c r="D131" s="138"/>
      <c r="E131" s="138"/>
      <c r="F131" s="138"/>
      <c r="G131" s="138"/>
      <c r="H131" s="138"/>
      <c r="I131" s="138"/>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row>
    <row r="132" spans="1:33" s="66" customFormat="1" ht="15.75" customHeight="1">
      <c r="A132" s="97"/>
      <c r="B132" s="97"/>
      <c r="C132" s="97"/>
      <c r="D132" s="97"/>
      <c r="E132" s="97"/>
      <c r="F132" s="97"/>
      <c r="G132" s="97"/>
      <c r="H132" s="97"/>
      <c r="I132" s="97"/>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row>
    <row r="133" spans="1:10" s="69" customFormat="1" ht="30.75" customHeight="1">
      <c r="A133" s="67" t="s">
        <v>235</v>
      </c>
      <c r="B133" s="67" t="s">
        <v>85</v>
      </c>
      <c r="C133" s="68" t="s">
        <v>227</v>
      </c>
      <c r="D133" s="140" t="s">
        <v>228</v>
      </c>
      <c r="E133" s="140"/>
      <c r="F133" s="140"/>
      <c r="G133" s="140" t="s">
        <v>320</v>
      </c>
      <c r="H133" s="140"/>
      <c r="I133" s="140"/>
      <c r="J133" s="67" t="s">
        <v>229</v>
      </c>
    </row>
    <row r="134" spans="1:10" s="69" customFormat="1" ht="15.75" customHeight="1">
      <c r="A134" s="70"/>
      <c r="B134" s="70"/>
      <c r="C134" s="71">
        <v>2007</v>
      </c>
      <c r="D134" s="140" t="str">
        <f>+D102</f>
        <v>Enero-Junio</v>
      </c>
      <c r="E134" s="140"/>
      <c r="F134" s="67" t="s">
        <v>229</v>
      </c>
      <c r="G134" s="140" t="str">
        <f>+D134</f>
        <v>Enero-Junio</v>
      </c>
      <c r="H134" s="140"/>
      <c r="I134" s="67" t="s">
        <v>229</v>
      </c>
      <c r="J134" s="72" t="s">
        <v>230</v>
      </c>
    </row>
    <row r="135" spans="1:10" s="69" customFormat="1" ht="15.75">
      <c r="A135" s="73"/>
      <c r="B135" s="73"/>
      <c r="C135" s="74"/>
      <c r="D135" s="75">
        <v>2007</v>
      </c>
      <c r="E135" s="75">
        <v>2008</v>
      </c>
      <c r="F135" s="76" t="s">
        <v>230</v>
      </c>
      <c r="G135" s="75">
        <v>2007</v>
      </c>
      <c r="H135" s="75">
        <v>2008</v>
      </c>
      <c r="I135" s="76" t="s">
        <v>230</v>
      </c>
      <c r="J135" s="73"/>
    </row>
    <row r="136" spans="1:33" s="79" customFormat="1" ht="12.75">
      <c r="A136" t="s">
        <v>106</v>
      </c>
      <c r="B136" t="s">
        <v>88</v>
      </c>
      <c r="C136" s="77">
        <v>27.0025945403248</v>
      </c>
      <c r="D136" s="37">
        <v>247413953</v>
      </c>
      <c r="E136" s="37">
        <v>250849563</v>
      </c>
      <c r="F136" s="78">
        <f aca="true" t="shared" si="8" ref="F136:F155">+(E136-D136)/D136</f>
        <v>0.01388608022442453</v>
      </c>
      <c r="G136" s="37">
        <v>280979685</v>
      </c>
      <c r="H136" s="37">
        <v>295322521</v>
      </c>
      <c r="I136" s="78">
        <f aca="true" t="shared" si="9" ref="I136:I155">+(H136-G136)/G136</f>
        <v>0.05104581137244851</v>
      </c>
      <c r="J136">
        <v>1</v>
      </c>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row>
    <row r="137" spans="1:33" s="79" customFormat="1" ht="12.75">
      <c r="A137" t="s">
        <v>94</v>
      </c>
      <c r="B137" t="s">
        <v>88</v>
      </c>
      <c r="C137" s="77">
        <v>10.0513742527826</v>
      </c>
      <c r="D137" s="37">
        <v>40229124</v>
      </c>
      <c r="E137" s="37">
        <v>18073818</v>
      </c>
      <c r="F137" s="78">
        <f t="shared" si="8"/>
        <v>-0.5507280248011366</v>
      </c>
      <c r="G137" s="37">
        <v>45233299</v>
      </c>
      <c r="H137" s="37">
        <v>28052999</v>
      </c>
      <c r="I137" s="78">
        <f t="shared" si="9"/>
        <v>-0.37981532145157043</v>
      </c>
      <c r="J137">
        <v>2</v>
      </c>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row>
    <row r="138" spans="1:33" s="79" customFormat="1" ht="12.75">
      <c r="A138" t="s">
        <v>99</v>
      </c>
      <c r="B138" t="s">
        <v>88</v>
      </c>
      <c r="C138" s="77">
        <v>9.55427165149872</v>
      </c>
      <c r="D138" s="37">
        <v>73854205</v>
      </c>
      <c r="E138" s="37">
        <v>96762154</v>
      </c>
      <c r="F138" s="78">
        <f t="shared" si="8"/>
        <v>0.31017799189633144</v>
      </c>
      <c r="G138" s="37">
        <v>48923569</v>
      </c>
      <c r="H138" s="37">
        <v>70893017</v>
      </c>
      <c r="I138" s="78">
        <f t="shared" si="9"/>
        <v>0.44905652733552615</v>
      </c>
      <c r="J138">
        <v>3</v>
      </c>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row>
    <row r="139" spans="1:33" s="79" customFormat="1" ht="12.75">
      <c r="A139" t="s">
        <v>144</v>
      </c>
      <c r="B139" t="s">
        <v>88</v>
      </c>
      <c r="C139" s="77">
        <v>7.38315063454435</v>
      </c>
      <c r="D139" s="37">
        <v>20740524</v>
      </c>
      <c r="E139" s="37">
        <v>20079126</v>
      </c>
      <c r="F139" s="78">
        <f t="shared" si="8"/>
        <v>-0.03188916538463541</v>
      </c>
      <c r="G139" s="37">
        <v>28801732</v>
      </c>
      <c r="H139" s="37">
        <v>33138850</v>
      </c>
      <c r="I139" s="78">
        <f t="shared" si="9"/>
        <v>0.1505853189662344</v>
      </c>
      <c r="J139">
        <v>4</v>
      </c>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row>
    <row r="140" spans="1:33" s="79" customFormat="1" ht="12.75">
      <c r="A140" t="s">
        <v>117</v>
      </c>
      <c r="B140" t="s">
        <v>118</v>
      </c>
      <c r="C140" s="77">
        <v>6.40687707384176</v>
      </c>
      <c r="D140" s="37">
        <v>7157007</v>
      </c>
      <c r="E140" s="37">
        <v>8978203</v>
      </c>
      <c r="F140" s="78">
        <f t="shared" si="8"/>
        <v>0.2544633531866044</v>
      </c>
      <c r="G140" s="37">
        <v>31625827</v>
      </c>
      <c r="H140" s="37">
        <v>40147610</v>
      </c>
      <c r="I140" s="78">
        <f t="shared" si="9"/>
        <v>0.2694564477317858</v>
      </c>
      <c r="J140">
        <v>5</v>
      </c>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row>
    <row r="141" spans="1:33" s="79" customFormat="1" ht="12.75">
      <c r="A141" t="s">
        <v>143</v>
      </c>
      <c r="B141" t="s">
        <v>88</v>
      </c>
      <c r="C141" s="77">
        <v>4.69330097592597</v>
      </c>
      <c r="D141" s="37">
        <v>201958490</v>
      </c>
      <c r="E141" s="37">
        <v>205547470</v>
      </c>
      <c r="F141" s="78">
        <f t="shared" si="8"/>
        <v>0.017770879550545262</v>
      </c>
      <c r="G141" s="37">
        <v>22569788</v>
      </c>
      <c r="H141" s="37">
        <v>24118470</v>
      </c>
      <c r="I141" s="78">
        <f t="shared" si="9"/>
        <v>0.06861748103260873</v>
      </c>
      <c r="J141">
        <v>6</v>
      </c>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row>
    <row r="142" spans="1:33" s="79" customFormat="1" ht="12.75">
      <c r="A142" t="s">
        <v>142</v>
      </c>
      <c r="B142" t="s">
        <v>88</v>
      </c>
      <c r="C142" s="77">
        <v>2.74230652338976</v>
      </c>
      <c r="D142" s="37">
        <v>6174756</v>
      </c>
      <c r="E142" s="37">
        <v>4335273</v>
      </c>
      <c r="F142" s="78">
        <f t="shared" si="8"/>
        <v>-0.2979037552253077</v>
      </c>
      <c r="G142" s="37">
        <v>14827791</v>
      </c>
      <c r="H142" s="37">
        <v>11045749</v>
      </c>
      <c r="I142" s="78">
        <f t="shared" si="9"/>
        <v>-0.2550644259822653</v>
      </c>
      <c r="J142">
        <v>7</v>
      </c>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row>
    <row r="143" spans="1:33" s="79" customFormat="1" ht="12.75">
      <c r="A143" t="s">
        <v>148</v>
      </c>
      <c r="B143" t="s">
        <v>88</v>
      </c>
      <c r="C143" s="77">
        <v>2.6423330350972</v>
      </c>
      <c r="D143" s="37">
        <v>13177304</v>
      </c>
      <c r="E143" s="37">
        <v>11064549</v>
      </c>
      <c r="F143" s="78">
        <f t="shared" si="8"/>
        <v>-0.1603328723386817</v>
      </c>
      <c r="G143" s="37">
        <v>14107210</v>
      </c>
      <c r="H143" s="37">
        <v>15003808</v>
      </c>
      <c r="I143" s="78">
        <f t="shared" si="9"/>
        <v>0.06355601142961649</v>
      </c>
      <c r="J143">
        <v>8</v>
      </c>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row>
    <row r="144" spans="1:33" s="79" customFormat="1" ht="12.75">
      <c r="A144" t="s">
        <v>119</v>
      </c>
      <c r="B144" t="s">
        <v>88</v>
      </c>
      <c r="C144" s="77">
        <v>2.03332033067738</v>
      </c>
      <c r="D144" s="37">
        <v>18743862</v>
      </c>
      <c r="E144" s="37">
        <v>21212349</v>
      </c>
      <c r="F144" s="78">
        <f t="shared" si="8"/>
        <v>0.13169575192134897</v>
      </c>
      <c r="G144" s="37">
        <v>17532540</v>
      </c>
      <c r="H144" s="37">
        <v>22213689</v>
      </c>
      <c r="I144" s="78">
        <f t="shared" si="9"/>
        <v>0.26699776529812563</v>
      </c>
      <c r="J144">
        <v>9</v>
      </c>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row>
    <row r="145" spans="1:10" s="69" customFormat="1" ht="12.75">
      <c r="A145" t="s">
        <v>115</v>
      </c>
      <c r="B145" t="s">
        <v>88</v>
      </c>
      <c r="C145" s="77">
        <v>2.0299599035182</v>
      </c>
      <c r="D145" s="37">
        <v>19871110</v>
      </c>
      <c r="E145" s="37">
        <v>14467833</v>
      </c>
      <c r="F145" s="78">
        <f t="shared" si="8"/>
        <v>-0.2719162140413897</v>
      </c>
      <c r="G145" s="37">
        <v>21185433</v>
      </c>
      <c r="H145" s="37">
        <v>17367211</v>
      </c>
      <c r="I145" s="78">
        <f t="shared" si="9"/>
        <v>-0.18022865050716688</v>
      </c>
      <c r="J145">
        <v>10</v>
      </c>
    </row>
    <row r="146" spans="1:10" s="69" customFormat="1" ht="12.75">
      <c r="A146" t="s">
        <v>89</v>
      </c>
      <c r="B146" t="s">
        <v>88</v>
      </c>
      <c r="C146" s="77">
        <v>1.95461006369932</v>
      </c>
      <c r="D146" s="37">
        <v>2147158</v>
      </c>
      <c r="E146" s="37">
        <v>2825890</v>
      </c>
      <c r="F146" s="78">
        <f t="shared" si="8"/>
        <v>0.31610715187238203</v>
      </c>
      <c r="G146" s="37">
        <v>16970652</v>
      </c>
      <c r="H146" s="37">
        <v>12853481</v>
      </c>
      <c r="I146" s="78">
        <f t="shared" si="9"/>
        <v>-0.24260535187451843</v>
      </c>
      <c r="J146">
        <v>11</v>
      </c>
    </row>
    <row r="147" spans="1:10" s="69" customFormat="1" ht="12.75">
      <c r="A147" t="s">
        <v>134</v>
      </c>
      <c r="B147" t="s">
        <v>88</v>
      </c>
      <c r="C147" s="77">
        <v>1.65767812698028</v>
      </c>
      <c r="D147" s="37">
        <v>16730788</v>
      </c>
      <c r="E147" s="37">
        <v>22982941</v>
      </c>
      <c r="F147" s="78">
        <f t="shared" si="8"/>
        <v>0.37369148422656484</v>
      </c>
      <c r="G147" s="37">
        <v>12788692</v>
      </c>
      <c r="H147" s="37">
        <v>21431658</v>
      </c>
      <c r="I147" s="78">
        <f t="shared" si="9"/>
        <v>0.6758287712300836</v>
      </c>
      <c r="J147">
        <v>12</v>
      </c>
    </row>
    <row r="148" spans="1:10" s="69" customFormat="1" ht="12.75">
      <c r="A148" t="s">
        <v>133</v>
      </c>
      <c r="B148" t="s">
        <v>88</v>
      </c>
      <c r="C148" s="77">
        <v>1.6173331387125</v>
      </c>
      <c r="D148" s="37">
        <v>6930939</v>
      </c>
      <c r="E148" s="37">
        <v>3191939</v>
      </c>
      <c r="F148" s="78">
        <f t="shared" si="8"/>
        <v>-0.5394651431790123</v>
      </c>
      <c r="G148" s="37">
        <v>7017087</v>
      </c>
      <c r="H148" s="37">
        <v>3143374</v>
      </c>
      <c r="I148" s="78">
        <f t="shared" si="9"/>
        <v>-0.5520400416868139</v>
      </c>
      <c r="J148">
        <v>13</v>
      </c>
    </row>
    <row r="149" spans="1:10" s="69" customFormat="1" ht="12.75">
      <c r="A149" t="s">
        <v>147</v>
      </c>
      <c r="B149" t="s">
        <v>88</v>
      </c>
      <c r="C149" s="77">
        <v>1.38479278995511</v>
      </c>
      <c r="D149" s="37">
        <v>1225567</v>
      </c>
      <c r="E149" s="37">
        <v>1652510</v>
      </c>
      <c r="F149" s="78">
        <f t="shared" si="8"/>
        <v>0.34836365535299174</v>
      </c>
      <c r="G149" s="37">
        <v>6066217</v>
      </c>
      <c r="H149" s="37">
        <v>10232859</v>
      </c>
      <c r="I149" s="78">
        <f t="shared" si="9"/>
        <v>0.6868600315484923</v>
      </c>
      <c r="J149">
        <v>14</v>
      </c>
    </row>
    <row r="150" spans="1:10" s="69" customFormat="1" ht="12.75">
      <c r="A150" t="s">
        <v>146</v>
      </c>
      <c r="B150" t="s">
        <v>88</v>
      </c>
      <c r="C150" s="77">
        <v>1.36944268708295</v>
      </c>
      <c r="D150" s="37">
        <v>246100</v>
      </c>
      <c r="E150" s="37">
        <v>333170</v>
      </c>
      <c r="F150" s="78">
        <f t="shared" si="8"/>
        <v>0.35379926859000405</v>
      </c>
      <c r="G150" s="37">
        <v>2053196</v>
      </c>
      <c r="H150" s="37">
        <v>4092141</v>
      </c>
      <c r="I150" s="78">
        <f t="shared" si="9"/>
        <v>0.9930591136939678</v>
      </c>
      <c r="J150">
        <v>15</v>
      </c>
    </row>
    <row r="151" spans="1:10" s="69" customFormat="1" ht="12.75">
      <c r="A151" t="s">
        <v>145</v>
      </c>
      <c r="B151" t="s">
        <v>88</v>
      </c>
      <c r="C151" s="77">
        <v>1.17377434607439</v>
      </c>
      <c r="D151" s="37">
        <v>24562312</v>
      </c>
      <c r="E151" s="37">
        <v>22625708</v>
      </c>
      <c r="F151" s="78">
        <f t="shared" si="8"/>
        <v>-0.07884453222481662</v>
      </c>
      <c r="G151" s="37">
        <v>12495850</v>
      </c>
      <c r="H151" s="37">
        <v>10912424</v>
      </c>
      <c r="I151" s="78">
        <f t="shared" si="9"/>
        <v>-0.12671614976172088</v>
      </c>
      <c r="J151">
        <v>16</v>
      </c>
    </row>
    <row r="152" spans="1:10" s="69" customFormat="1" ht="12.75">
      <c r="A152" t="s">
        <v>149</v>
      </c>
      <c r="B152" t="s">
        <v>88</v>
      </c>
      <c r="C152" s="77">
        <v>1.0387719822363</v>
      </c>
      <c r="D152" s="37">
        <v>4693</v>
      </c>
      <c r="E152" s="37">
        <v>4408</v>
      </c>
      <c r="F152" s="78">
        <f t="shared" si="8"/>
        <v>-0.06072874493927125</v>
      </c>
      <c r="G152" s="37">
        <v>6451419</v>
      </c>
      <c r="H152" s="37">
        <v>6519741</v>
      </c>
      <c r="I152" s="78">
        <f t="shared" si="9"/>
        <v>0.010590228289311235</v>
      </c>
      <c r="J152">
        <v>17</v>
      </c>
    </row>
    <row r="153" spans="1:10" s="69" customFormat="1" ht="12.75">
      <c r="A153" t="s">
        <v>127</v>
      </c>
      <c r="B153" t="s">
        <v>88</v>
      </c>
      <c r="C153" s="77">
        <v>1.02113487075964</v>
      </c>
      <c r="D153" s="37">
        <v>1354810</v>
      </c>
      <c r="E153" s="37">
        <v>1059866</v>
      </c>
      <c r="F153" s="78">
        <f t="shared" si="8"/>
        <v>-0.2177013751005676</v>
      </c>
      <c r="G153" s="37">
        <v>2569007</v>
      </c>
      <c r="H153" s="37">
        <v>2060158</v>
      </c>
      <c r="I153" s="78">
        <f t="shared" si="9"/>
        <v>-0.19807225126284203</v>
      </c>
      <c r="J153">
        <v>18</v>
      </c>
    </row>
    <row r="154" spans="1:10" s="69" customFormat="1" ht="12.75">
      <c r="A154" t="s">
        <v>138</v>
      </c>
      <c r="B154" t="s">
        <v>118</v>
      </c>
      <c r="C154" s="77">
        <v>0.849628141953758</v>
      </c>
      <c r="D154" s="37">
        <v>19173549</v>
      </c>
      <c r="E154" s="37">
        <v>3788342</v>
      </c>
      <c r="F154" s="78">
        <f t="shared" si="8"/>
        <v>-0.8024183211986472</v>
      </c>
      <c r="G154" s="37">
        <v>5832917</v>
      </c>
      <c r="H154" s="37">
        <v>2567871</v>
      </c>
      <c r="I154" s="78">
        <f t="shared" si="9"/>
        <v>-0.559762122450911</v>
      </c>
      <c r="J154">
        <v>19</v>
      </c>
    </row>
    <row r="155" spans="1:10" s="69" customFormat="1" ht="12.75">
      <c r="A155" t="s">
        <v>141</v>
      </c>
      <c r="B155" t="s">
        <v>88</v>
      </c>
      <c r="C155" s="77">
        <v>0.836410499627372</v>
      </c>
      <c r="D155" s="37">
        <v>1348874</v>
      </c>
      <c r="E155" s="37">
        <v>2161847</v>
      </c>
      <c r="F155" s="78">
        <f t="shared" si="8"/>
        <v>0.6027049227726237</v>
      </c>
      <c r="G155" s="37">
        <v>2665140</v>
      </c>
      <c r="H155" s="37">
        <v>4669868</v>
      </c>
      <c r="I155" s="78">
        <f t="shared" si="9"/>
        <v>0.7522036365819431</v>
      </c>
      <c r="J155">
        <v>20</v>
      </c>
    </row>
    <row r="156" spans="1:10" s="69" customFormat="1" ht="12.75">
      <c r="A156"/>
      <c r="B156"/>
      <c r="C156" s="77"/>
      <c r="D156" s="37"/>
      <c r="E156" s="37"/>
      <c r="F156" s="78"/>
      <c r="G156" s="37"/>
      <c r="H156" s="37"/>
      <c r="I156" s="37"/>
      <c r="J156" s="78"/>
    </row>
    <row r="157" spans="1:33" s="2" customFormat="1" ht="12.75">
      <c r="A157" s="57" t="s">
        <v>231</v>
      </c>
      <c r="B157" s="57"/>
      <c r="C157" s="84">
        <f>SUM(C136:C156)</f>
        <v>87.44306556868239</v>
      </c>
      <c r="D157" s="85"/>
      <c r="E157" s="58"/>
      <c r="F157" s="58"/>
      <c r="G157" s="58">
        <f>SUM(G136:G156)</f>
        <v>600697051</v>
      </c>
      <c r="H157" s="85">
        <f>SUM(H136:H156)</f>
        <v>635787499</v>
      </c>
      <c r="I157" s="59">
        <f>+(H157-G157)/G157</f>
        <v>0.0584162148650202</v>
      </c>
      <c r="J157" s="58"/>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row>
    <row r="158" spans="3:10" s="69" customFormat="1" ht="12.75">
      <c r="C158" s="86"/>
      <c r="D158" s="87"/>
      <c r="E158" s="62"/>
      <c r="F158" s="62"/>
      <c r="G158" s="62"/>
      <c r="H158" s="87"/>
      <c r="I158" s="62"/>
      <c r="J158" s="62"/>
    </row>
    <row r="159" spans="1:10" s="69" customFormat="1" ht="12.75">
      <c r="A159" s="88" t="s">
        <v>74</v>
      </c>
      <c r="C159" s="86"/>
      <c r="D159" s="87"/>
      <c r="E159" s="62"/>
      <c r="F159" s="62"/>
      <c r="G159" s="62"/>
      <c r="H159" s="87"/>
      <c r="I159" s="62"/>
      <c r="J159" s="62"/>
    </row>
    <row r="160" spans="11:33" ht="12.75">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row>
    <row r="161" spans="1:33" s="65" customFormat="1" ht="15.75" customHeight="1">
      <c r="A161" s="139" t="s">
        <v>245</v>
      </c>
      <c r="B161" s="139"/>
      <c r="C161" s="139"/>
      <c r="D161" s="139"/>
      <c r="E161" s="139"/>
      <c r="F161" s="139"/>
      <c r="G161" s="139"/>
      <c r="H161" s="139"/>
      <c r="I161" s="13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row>
    <row r="162" spans="1:33" s="65" customFormat="1" ht="15.75" customHeight="1">
      <c r="A162" s="138" t="s">
        <v>78</v>
      </c>
      <c r="B162" s="138"/>
      <c r="C162" s="138"/>
      <c r="D162" s="138"/>
      <c r="E162" s="138"/>
      <c r="F162" s="138"/>
      <c r="G162" s="138"/>
      <c r="H162" s="138"/>
      <c r="I162" s="138"/>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row>
    <row r="163" spans="1:33" s="66" customFormat="1" ht="15.75" customHeight="1">
      <c r="A163" s="138" t="s">
        <v>63</v>
      </c>
      <c r="B163" s="138"/>
      <c r="C163" s="138"/>
      <c r="D163" s="138"/>
      <c r="E163" s="138"/>
      <c r="F163" s="138"/>
      <c r="G163" s="138"/>
      <c r="H163" s="138"/>
      <c r="I163" s="138"/>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row>
    <row r="164" spans="1:33" s="66" customFormat="1" ht="15.75" customHeight="1">
      <c r="A164" s="97"/>
      <c r="B164" s="97"/>
      <c r="C164" s="97"/>
      <c r="D164" s="97"/>
      <c r="E164" s="97"/>
      <c r="F164" s="97"/>
      <c r="G164" s="97"/>
      <c r="H164" s="97"/>
      <c r="I164" s="97"/>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row>
    <row r="165" spans="1:10" s="69" customFormat="1" ht="30.75" customHeight="1">
      <c r="A165" s="67" t="s">
        <v>236</v>
      </c>
      <c r="B165" s="67" t="s">
        <v>85</v>
      </c>
      <c r="C165" s="68" t="s">
        <v>227</v>
      </c>
      <c r="D165" s="140" t="s">
        <v>228</v>
      </c>
      <c r="E165" s="140"/>
      <c r="F165" s="140"/>
      <c r="G165" s="140" t="s">
        <v>320</v>
      </c>
      <c r="H165" s="140"/>
      <c r="I165" s="140"/>
      <c r="J165" s="67" t="s">
        <v>229</v>
      </c>
    </row>
    <row r="166" spans="1:10" s="69" customFormat="1" ht="15.75" customHeight="1">
      <c r="A166" s="70"/>
      <c r="B166" s="70"/>
      <c r="C166" s="71">
        <v>2007</v>
      </c>
      <c r="D166" s="140" t="str">
        <f>+D134</f>
        <v>Enero-Junio</v>
      </c>
      <c r="E166" s="140"/>
      <c r="F166" s="67" t="s">
        <v>229</v>
      </c>
      <c r="G166" s="140" t="str">
        <f>+D166</f>
        <v>Enero-Junio</v>
      </c>
      <c r="H166" s="140"/>
      <c r="I166" s="67" t="s">
        <v>229</v>
      </c>
      <c r="J166" s="72" t="s">
        <v>230</v>
      </c>
    </row>
    <row r="167" spans="1:10" s="69" customFormat="1" ht="15.75">
      <c r="A167" s="73"/>
      <c r="B167" s="73"/>
      <c r="C167" s="74"/>
      <c r="D167" s="75">
        <v>2007</v>
      </c>
      <c r="E167" s="75">
        <v>2008</v>
      </c>
      <c r="F167" s="76" t="s">
        <v>230</v>
      </c>
      <c r="G167" s="75">
        <v>2007</v>
      </c>
      <c r="H167" s="75">
        <v>2008</v>
      </c>
      <c r="I167" s="76" t="s">
        <v>230</v>
      </c>
      <c r="J167" s="73"/>
    </row>
    <row r="168" spans="1:33" s="110" customFormat="1" ht="12.75">
      <c r="A168" s="106" t="s">
        <v>117</v>
      </c>
      <c r="B168" s="106" t="s">
        <v>118</v>
      </c>
      <c r="C168" s="107">
        <v>36.593339440442</v>
      </c>
      <c r="D168" s="108">
        <v>82249261</v>
      </c>
      <c r="E168" s="108">
        <v>87408174</v>
      </c>
      <c r="F168" s="109">
        <f aca="true" t="shared" si="10" ref="F168:F187">+(E168-D168)/D168</f>
        <v>0.06272291005751407</v>
      </c>
      <c r="G168" s="108">
        <v>255089063</v>
      </c>
      <c r="H168" s="108">
        <v>291300012</v>
      </c>
      <c r="I168" s="109">
        <f aca="true" t="shared" si="11" ref="I168:I187">+(H168-G168)/G168</f>
        <v>0.14195414171872983</v>
      </c>
      <c r="J168" s="106">
        <v>1</v>
      </c>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row>
    <row r="169" spans="1:33" s="110" customFormat="1" ht="12.75">
      <c r="A169" s="106" t="s">
        <v>106</v>
      </c>
      <c r="B169" s="106" t="s">
        <v>88</v>
      </c>
      <c r="C169" s="107">
        <v>5.18663437580406</v>
      </c>
      <c r="D169" s="108">
        <v>62818516</v>
      </c>
      <c r="E169" s="108">
        <v>55015175</v>
      </c>
      <c r="F169" s="109">
        <f t="shared" si="10"/>
        <v>-0.12422039705618006</v>
      </c>
      <c r="G169" s="108">
        <v>81069639</v>
      </c>
      <c r="H169" s="108">
        <v>58113566</v>
      </c>
      <c r="I169" s="109">
        <f t="shared" si="11"/>
        <v>-0.2831648602752505</v>
      </c>
      <c r="J169" s="106">
        <v>2</v>
      </c>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row>
    <row r="170" spans="1:33" s="110" customFormat="1" ht="12.75">
      <c r="A170" s="106" t="s">
        <v>151</v>
      </c>
      <c r="B170" s="106" t="s">
        <v>88</v>
      </c>
      <c r="C170" s="107">
        <v>4.15819121661988</v>
      </c>
      <c r="D170" s="108">
        <v>8779406</v>
      </c>
      <c r="E170" s="108">
        <v>9240903</v>
      </c>
      <c r="F170" s="109">
        <f t="shared" si="10"/>
        <v>0.05256585696116571</v>
      </c>
      <c r="G170" s="108">
        <v>20258566</v>
      </c>
      <c r="H170" s="108">
        <v>24356740</v>
      </c>
      <c r="I170" s="109">
        <f t="shared" si="11"/>
        <v>0.20229339036139082</v>
      </c>
      <c r="J170" s="106">
        <v>3</v>
      </c>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row>
    <row r="171" spans="1:33" s="110" customFormat="1" ht="12.75">
      <c r="A171" s="106" t="s">
        <v>222</v>
      </c>
      <c r="B171" s="106" t="s">
        <v>118</v>
      </c>
      <c r="C171" s="107">
        <v>4.01718251789466</v>
      </c>
      <c r="D171" s="108">
        <v>17518642</v>
      </c>
      <c r="E171" s="108">
        <v>13411315</v>
      </c>
      <c r="F171" s="109">
        <f t="shared" si="10"/>
        <v>-0.23445464551418996</v>
      </c>
      <c r="G171" s="108">
        <v>29106488</v>
      </c>
      <c r="H171" s="108">
        <v>23810014</v>
      </c>
      <c r="I171" s="109">
        <f t="shared" si="11"/>
        <v>-0.1819688448843433</v>
      </c>
      <c r="J171" s="106">
        <v>4</v>
      </c>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row>
    <row r="172" spans="1:33" s="110" customFormat="1" ht="12.75">
      <c r="A172" s="106" t="s">
        <v>120</v>
      </c>
      <c r="B172" s="106" t="s">
        <v>88</v>
      </c>
      <c r="C172" s="107">
        <v>3.38069718607056</v>
      </c>
      <c r="D172" s="108">
        <v>33363638</v>
      </c>
      <c r="E172" s="108">
        <v>40626299</v>
      </c>
      <c r="F172" s="109">
        <f t="shared" si="10"/>
        <v>0.21768192665320252</v>
      </c>
      <c r="G172" s="108">
        <v>51620107</v>
      </c>
      <c r="H172" s="108">
        <v>54798502</v>
      </c>
      <c r="I172" s="109">
        <f t="shared" si="11"/>
        <v>0.06157280921560275</v>
      </c>
      <c r="J172" s="106">
        <v>5</v>
      </c>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row>
    <row r="173" spans="1:33" s="110" customFormat="1" ht="12.75">
      <c r="A173" s="106" t="s">
        <v>95</v>
      </c>
      <c r="B173" s="106" t="s">
        <v>88</v>
      </c>
      <c r="C173" s="107">
        <v>3.04536727873083</v>
      </c>
      <c r="D173" s="108">
        <v>7997186</v>
      </c>
      <c r="E173" s="108">
        <v>8447956</v>
      </c>
      <c r="F173" s="109">
        <f t="shared" si="10"/>
        <v>0.05636607676750297</v>
      </c>
      <c r="G173" s="108">
        <v>20164326</v>
      </c>
      <c r="H173" s="108">
        <v>24253478</v>
      </c>
      <c r="I173" s="109">
        <f t="shared" si="11"/>
        <v>0.20279140497926884</v>
      </c>
      <c r="J173" s="106">
        <v>6</v>
      </c>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row>
    <row r="174" spans="1:33" s="110" customFormat="1" ht="12.75">
      <c r="A174" s="106" t="s">
        <v>103</v>
      </c>
      <c r="B174" s="106" t="s">
        <v>88</v>
      </c>
      <c r="C174" s="107">
        <v>2.44481234910483</v>
      </c>
      <c r="D174" s="108">
        <v>7536029</v>
      </c>
      <c r="E174" s="108">
        <v>4656431</v>
      </c>
      <c r="F174" s="109">
        <f t="shared" si="10"/>
        <v>-0.3821107907095368</v>
      </c>
      <c r="G174" s="108">
        <v>24616331</v>
      </c>
      <c r="H174" s="108">
        <v>17675487</v>
      </c>
      <c r="I174" s="109">
        <f t="shared" si="11"/>
        <v>-0.28196094698271645</v>
      </c>
      <c r="J174" s="106">
        <v>7</v>
      </c>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row>
    <row r="175" spans="1:33" s="110" customFormat="1" ht="12.75">
      <c r="A175" s="106" t="s">
        <v>146</v>
      </c>
      <c r="B175" s="106" t="s">
        <v>88</v>
      </c>
      <c r="C175" s="107">
        <v>2.42020560301274</v>
      </c>
      <c r="D175" s="108">
        <v>1040793</v>
      </c>
      <c r="E175" s="108">
        <v>615237</v>
      </c>
      <c r="F175" s="109">
        <f t="shared" si="10"/>
        <v>-0.4088766930600033</v>
      </c>
      <c r="G175" s="108">
        <v>8608711</v>
      </c>
      <c r="H175" s="108">
        <v>7941736</v>
      </c>
      <c r="I175" s="109">
        <f t="shared" si="11"/>
        <v>-0.07747675581164241</v>
      </c>
      <c r="J175" s="106">
        <v>8</v>
      </c>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row>
    <row r="176" spans="1:33" s="110" customFormat="1" ht="12.75">
      <c r="A176" s="106" t="s">
        <v>138</v>
      </c>
      <c r="B176" s="106" t="s">
        <v>118</v>
      </c>
      <c r="C176" s="107">
        <v>2.34631341966631</v>
      </c>
      <c r="D176" s="108">
        <v>17799493</v>
      </c>
      <c r="E176" s="108">
        <v>26855350</v>
      </c>
      <c r="F176" s="109">
        <f t="shared" si="10"/>
        <v>0.508770502620496</v>
      </c>
      <c r="G176" s="108">
        <v>18112890</v>
      </c>
      <c r="H176" s="108">
        <v>29162931</v>
      </c>
      <c r="I176" s="109">
        <f t="shared" si="11"/>
        <v>0.6100650420777689</v>
      </c>
      <c r="J176" s="106">
        <v>9</v>
      </c>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row>
    <row r="177" spans="1:33" s="111" customFormat="1" ht="12.75">
      <c r="A177" s="106" t="s">
        <v>148</v>
      </c>
      <c r="B177" s="106" t="s">
        <v>88</v>
      </c>
      <c r="C177" s="107">
        <v>1.32364757090593</v>
      </c>
      <c r="D177" s="108">
        <v>9967338</v>
      </c>
      <c r="E177" s="108">
        <v>9366638</v>
      </c>
      <c r="F177" s="109">
        <f t="shared" si="10"/>
        <v>-0.06026684356445021</v>
      </c>
      <c r="G177" s="108">
        <v>11307408</v>
      </c>
      <c r="H177" s="108">
        <v>12846554</v>
      </c>
      <c r="I177" s="109">
        <f t="shared" si="11"/>
        <v>0.13611837478580413</v>
      </c>
      <c r="J177" s="106">
        <v>10</v>
      </c>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row>
    <row r="178" spans="1:33" s="111" customFormat="1" ht="12.75">
      <c r="A178" s="106" t="s">
        <v>223</v>
      </c>
      <c r="B178" s="106" t="s">
        <v>88</v>
      </c>
      <c r="C178" s="107">
        <v>1.21587826063732</v>
      </c>
      <c r="D178" s="108">
        <v>779811</v>
      </c>
      <c r="E178" s="108">
        <v>721448</v>
      </c>
      <c r="F178" s="109">
        <f t="shared" si="10"/>
        <v>-0.07484249388633912</v>
      </c>
      <c r="G178" s="108">
        <v>5052663</v>
      </c>
      <c r="H178" s="108">
        <v>4118768</v>
      </c>
      <c r="I178" s="109">
        <f t="shared" si="11"/>
        <v>-0.1848322359911991</v>
      </c>
      <c r="J178" s="106">
        <v>11</v>
      </c>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row>
    <row r="179" spans="1:33" s="111" customFormat="1" ht="12.75">
      <c r="A179" s="106" t="s">
        <v>156</v>
      </c>
      <c r="B179" s="106" t="s">
        <v>88</v>
      </c>
      <c r="C179" s="107">
        <v>1.1255024211677</v>
      </c>
      <c r="D179" s="108">
        <v>6759253</v>
      </c>
      <c r="E179" s="108">
        <v>3400981</v>
      </c>
      <c r="F179" s="109">
        <f t="shared" si="10"/>
        <v>-0.49684070118399176</v>
      </c>
      <c r="G179" s="108">
        <v>9359755</v>
      </c>
      <c r="H179" s="108">
        <v>5678457</v>
      </c>
      <c r="I179" s="109">
        <f t="shared" si="11"/>
        <v>-0.39331136338504585</v>
      </c>
      <c r="J179" s="106">
        <v>12</v>
      </c>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row>
    <row r="180" spans="1:33" s="111" customFormat="1" ht="12.75">
      <c r="A180" s="106" t="s">
        <v>221</v>
      </c>
      <c r="B180" s="106" t="s">
        <v>88</v>
      </c>
      <c r="C180" s="107">
        <v>1.08898081817585</v>
      </c>
      <c r="D180" s="108">
        <v>1055701</v>
      </c>
      <c r="E180" s="108">
        <v>1128027</v>
      </c>
      <c r="F180" s="109">
        <f t="shared" si="10"/>
        <v>0.06850992847406605</v>
      </c>
      <c r="G180" s="108">
        <v>7440695</v>
      </c>
      <c r="H180" s="108">
        <v>8723296</v>
      </c>
      <c r="I180" s="109">
        <f t="shared" si="11"/>
        <v>0.1723765051517365</v>
      </c>
      <c r="J180" s="106">
        <v>13</v>
      </c>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row>
    <row r="181" spans="1:33" s="111" customFormat="1" ht="12.75">
      <c r="A181" s="106" t="s">
        <v>139</v>
      </c>
      <c r="B181" s="106" t="s">
        <v>88</v>
      </c>
      <c r="C181" s="107">
        <v>0.93519098517572</v>
      </c>
      <c r="D181" s="108">
        <v>3942642</v>
      </c>
      <c r="E181" s="108">
        <v>3277674</v>
      </c>
      <c r="F181" s="109">
        <f t="shared" si="10"/>
        <v>-0.1686605073450747</v>
      </c>
      <c r="G181" s="108">
        <v>5560642</v>
      </c>
      <c r="H181" s="108">
        <v>5931639</v>
      </c>
      <c r="I181" s="109">
        <f t="shared" si="11"/>
        <v>0.06671837532428809</v>
      </c>
      <c r="J181" s="106">
        <v>14</v>
      </c>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row>
    <row r="182" spans="1:33" s="111" customFormat="1" ht="12.75">
      <c r="A182" s="106" t="s">
        <v>108</v>
      </c>
      <c r="B182" s="106" t="s">
        <v>88</v>
      </c>
      <c r="C182" s="107">
        <v>0.856318568730929</v>
      </c>
      <c r="D182" s="108">
        <v>8137113</v>
      </c>
      <c r="E182" s="108">
        <v>6659676</v>
      </c>
      <c r="F182" s="109">
        <f t="shared" si="10"/>
        <v>-0.18156771326636365</v>
      </c>
      <c r="G182" s="108">
        <v>6281854</v>
      </c>
      <c r="H182" s="108">
        <v>8290632</v>
      </c>
      <c r="I182" s="109">
        <f t="shared" si="11"/>
        <v>0.31977470345538117</v>
      </c>
      <c r="J182" s="106">
        <v>15</v>
      </c>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row>
    <row r="183" spans="1:33" s="111" customFormat="1" ht="12.75">
      <c r="A183" s="106" t="s">
        <v>153</v>
      </c>
      <c r="B183" s="106" t="s">
        <v>88</v>
      </c>
      <c r="C183" s="107">
        <v>0.851417302847971</v>
      </c>
      <c r="D183" s="108">
        <v>6684932</v>
      </c>
      <c r="E183" s="108">
        <v>7408504</v>
      </c>
      <c r="F183" s="109">
        <f t="shared" si="10"/>
        <v>0.10823924611349824</v>
      </c>
      <c r="G183" s="108">
        <v>4949724</v>
      </c>
      <c r="H183" s="108">
        <v>8439525</v>
      </c>
      <c r="I183" s="109">
        <f t="shared" si="11"/>
        <v>0.705049614887618</v>
      </c>
      <c r="J183" s="106">
        <v>16</v>
      </c>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row>
    <row r="184" spans="1:33" s="111" customFormat="1" ht="12.75">
      <c r="A184" s="106" t="s">
        <v>115</v>
      </c>
      <c r="B184" s="106" t="s">
        <v>88</v>
      </c>
      <c r="C184" s="107">
        <v>0.829415772649743</v>
      </c>
      <c r="D184" s="108">
        <v>11984300</v>
      </c>
      <c r="E184" s="108">
        <v>12912389</v>
      </c>
      <c r="F184" s="109">
        <f t="shared" si="10"/>
        <v>0.0774420700416378</v>
      </c>
      <c r="G184" s="108">
        <v>12681853</v>
      </c>
      <c r="H184" s="108">
        <v>14271191</v>
      </c>
      <c r="I184" s="109">
        <f t="shared" si="11"/>
        <v>0.12532379929021414</v>
      </c>
      <c r="J184" s="106">
        <v>17</v>
      </c>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row>
    <row r="185" spans="1:33" s="111" customFormat="1" ht="12.75">
      <c r="A185" s="106" t="s">
        <v>165</v>
      </c>
      <c r="B185" s="106" t="s">
        <v>164</v>
      </c>
      <c r="C185" s="107">
        <v>0.802407133688086</v>
      </c>
      <c r="D185" s="108">
        <v>5856516</v>
      </c>
      <c r="E185" s="108">
        <v>4247140</v>
      </c>
      <c r="F185" s="109">
        <f t="shared" si="10"/>
        <v>-0.2748009225963013</v>
      </c>
      <c r="G185" s="108">
        <v>5837524</v>
      </c>
      <c r="H185" s="108">
        <v>3817777</v>
      </c>
      <c r="I185" s="109">
        <f t="shared" si="11"/>
        <v>-0.3459937809249264</v>
      </c>
      <c r="J185" s="106">
        <v>18</v>
      </c>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row>
    <row r="186" spans="1:33" s="112" customFormat="1" ht="12.75">
      <c r="A186" s="106" t="s">
        <v>154</v>
      </c>
      <c r="B186" s="106" t="s">
        <v>88</v>
      </c>
      <c r="C186" s="107">
        <v>0.719291362534124</v>
      </c>
      <c r="D186" s="108">
        <v>4879098</v>
      </c>
      <c r="E186" s="108">
        <v>3311463</v>
      </c>
      <c r="F186" s="109">
        <f t="shared" si="10"/>
        <v>-0.32129606742885675</v>
      </c>
      <c r="G186" s="108">
        <v>8415813</v>
      </c>
      <c r="H186" s="108">
        <v>9968191</v>
      </c>
      <c r="I186" s="109">
        <f t="shared" si="11"/>
        <v>0.1844596594529845</v>
      </c>
      <c r="J186" s="106">
        <v>19</v>
      </c>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row>
    <row r="187" spans="1:33" s="106" customFormat="1" ht="12.75">
      <c r="A187" s="106" t="s">
        <v>224</v>
      </c>
      <c r="B187" s="106" t="s">
        <v>88</v>
      </c>
      <c r="C187" s="107">
        <v>0.718862500971394</v>
      </c>
      <c r="D187" s="108">
        <v>866025</v>
      </c>
      <c r="E187" s="108">
        <v>1050110</v>
      </c>
      <c r="F187" s="109">
        <f t="shared" si="10"/>
        <v>0.21256314771513524</v>
      </c>
      <c r="G187" s="108">
        <v>2634637</v>
      </c>
      <c r="H187" s="108">
        <v>4650695</v>
      </c>
      <c r="I187" s="109">
        <f t="shared" si="11"/>
        <v>0.7652128167941162</v>
      </c>
      <c r="J187" s="106">
        <v>20</v>
      </c>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row>
    <row r="188" spans="11:33" ht="12.75">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row>
    <row r="189" spans="1:33" s="2" customFormat="1" ht="12.75">
      <c r="A189" s="57" t="s">
        <v>231</v>
      </c>
      <c r="B189" s="57"/>
      <c r="C189" s="84">
        <f>SUM(C168:C188)</f>
        <v>74.05965608483065</v>
      </c>
      <c r="D189" s="85"/>
      <c r="E189" s="58"/>
      <c r="F189" s="58"/>
      <c r="G189" s="58">
        <f>SUM(G168:G188)</f>
        <v>588168689</v>
      </c>
      <c r="H189" s="85">
        <f>SUM(H168:H188)</f>
        <v>618149191</v>
      </c>
      <c r="I189" s="59">
        <f>+(H189-G189)/G189</f>
        <v>0.05097262496406027</v>
      </c>
      <c r="J189" s="58"/>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row>
    <row r="190" spans="3:10" s="69" customFormat="1" ht="12.75">
      <c r="C190" s="86"/>
      <c r="D190" s="87"/>
      <c r="E190" s="62"/>
      <c r="F190" s="62"/>
      <c r="G190" s="62"/>
      <c r="H190" s="87"/>
      <c r="I190" s="62"/>
      <c r="J190" s="62"/>
    </row>
    <row r="191" spans="1:10" s="69" customFormat="1" ht="12.75">
      <c r="A191" s="88" t="s">
        <v>74</v>
      </c>
      <c r="C191" s="86"/>
      <c r="D191" s="87"/>
      <c r="E191" s="62"/>
      <c r="F191" s="62"/>
      <c r="G191" s="62"/>
      <c r="H191" s="87"/>
      <c r="I191" s="62"/>
      <c r="J191" s="62"/>
    </row>
    <row r="192" spans="11:33" ht="12.75">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row>
    <row r="193" spans="1:33" s="65" customFormat="1" ht="15.75" customHeight="1">
      <c r="A193" s="139" t="s">
        <v>297</v>
      </c>
      <c r="B193" s="139"/>
      <c r="C193" s="139"/>
      <c r="D193" s="139"/>
      <c r="E193" s="139"/>
      <c r="F193" s="139"/>
      <c r="G193" s="139"/>
      <c r="H193" s="139"/>
      <c r="I193" s="13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row>
    <row r="194" spans="1:33" s="65" customFormat="1" ht="15.75" customHeight="1">
      <c r="A194" s="138" t="s">
        <v>78</v>
      </c>
      <c r="B194" s="138"/>
      <c r="C194" s="138"/>
      <c r="D194" s="138"/>
      <c r="E194" s="138"/>
      <c r="F194" s="138"/>
      <c r="G194" s="138"/>
      <c r="H194" s="138"/>
      <c r="I194" s="138"/>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row>
    <row r="195" spans="1:33" s="66" customFormat="1" ht="15.75" customHeight="1">
      <c r="A195" s="138" t="s">
        <v>83</v>
      </c>
      <c r="B195" s="138"/>
      <c r="C195" s="138"/>
      <c r="D195" s="138"/>
      <c r="E195" s="138"/>
      <c r="F195" s="138"/>
      <c r="G195" s="138"/>
      <c r="H195" s="138"/>
      <c r="I195" s="138"/>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row>
    <row r="196" spans="1:33" s="66" customFormat="1" ht="15.75" customHeight="1">
      <c r="A196" s="97"/>
      <c r="B196" s="97"/>
      <c r="C196" s="97"/>
      <c r="D196" s="97"/>
      <c r="E196" s="97"/>
      <c r="F196" s="97"/>
      <c r="G196" s="97"/>
      <c r="H196" s="97"/>
      <c r="I196" s="97"/>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row>
    <row r="197" spans="1:10" s="69" customFormat="1" ht="30.75" customHeight="1">
      <c r="A197" s="67" t="s">
        <v>237</v>
      </c>
      <c r="B197" s="67" t="s">
        <v>85</v>
      </c>
      <c r="C197" s="68" t="s">
        <v>227</v>
      </c>
      <c r="D197" s="140" t="s">
        <v>228</v>
      </c>
      <c r="E197" s="140"/>
      <c r="F197" s="140"/>
      <c r="G197" s="140" t="s">
        <v>320</v>
      </c>
      <c r="H197" s="140"/>
      <c r="I197" s="140"/>
      <c r="J197" s="67" t="s">
        <v>229</v>
      </c>
    </row>
    <row r="198" spans="1:10" s="69" customFormat="1" ht="15.75" customHeight="1">
      <c r="A198" s="70"/>
      <c r="B198" s="70"/>
      <c r="C198" s="71">
        <v>2007</v>
      </c>
      <c r="D198" s="140" t="str">
        <f>+D166</f>
        <v>Enero-Junio</v>
      </c>
      <c r="E198" s="140"/>
      <c r="F198" s="67" t="s">
        <v>229</v>
      </c>
      <c r="G198" s="140" t="str">
        <f>+D198</f>
        <v>Enero-Junio</v>
      </c>
      <c r="H198" s="140"/>
      <c r="I198" s="67" t="s">
        <v>229</v>
      </c>
      <c r="J198" s="72" t="s">
        <v>230</v>
      </c>
    </row>
    <row r="199" spans="1:10" s="69" customFormat="1" ht="15.75">
      <c r="A199" s="73"/>
      <c r="B199" s="73"/>
      <c r="C199" s="74"/>
      <c r="D199" s="75">
        <v>2007</v>
      </c>
      <c r="E199" s="75">
        <v>2008</v>
      </c>
      <c r="F199" s="76" t="s">
        <v>230</v>
      </c>
      <c r="G199" s="75">
        <v>2007</v>
      </c>
      <c r="H199" s="75">
        <v>2008</v>
      </c>
      <c r="I199" s="76" t="s">
        <v>230</v>
      </c>
      <c r="J199" s="73"/>
    </row>
    <row r="200" spans="1:33" s="79" customFormat="1" ht="12.75">
      <c r="A200" t="s">
        <v>103</v>
      </c>
      <c r="B200" t="s">
        <v>88</v>
      </c>
      <c r="C200" s="77">
        <v>17.4670917975423</v>
      </c>
      <c r="D200" s="37">
        <v>45034557</v>
      </c>
      <c r="E200" s="37">
        <v>40878142</v>
      </c>
      <c r="F200" s="78">
        <f aca="true" t="shared" si="12" ref="F200:F219">+(E200-D200)/D200</f>
        <v>-0.09229390221380439</v>
      </c>
      <c r="G200" s="37">
        <v>147917564</v>
      </c>
      <c r="H200" s="37">
        <v>149145244</v>
      </c>
      <c r="I200" s="78">
        <f aca="true" t="shared" si="13" ref="I200:I219">+(H200-G200)/G200</f>
        <v>0.008299758100397056</v>
      </c>
      <c r="J200">
        <v>1</v>
      </c>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row>
    <row r="201" spans="1:33" s="79" customFormat="1" ht="12.75">
      <c r="A201" t="s">
        <v>106</v>
      </c>
      <c r="B201" t="s">
        <v>88</v>
      </c>
      <c r="C201" s="77">
        <v>14.4226836993619</v>
      </c>
      <c r="D201" s="37">
        <v>190172463</v>
      </c>
      <c r="E201" s="37">
        <v>199769817</v>
      </c>
      <c r="F201" s="78">
        <f t="shared" si="12"/>
        <v>0.0504665809581485</v>
      </c>
      <c r="G201" s="37">
        <v>230492554</v>
      </c>
      <c r="H201" s="37">
        <v>204812195</v>
      </c>
      <c r="I201" s="78">
        <f t="shared" si="13"/>
        <v>-0.1114151349114731</v>
      </c>
      <c r="J201">
        <v>2</v>
      </c>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row>
    <row r="202" spans="1:33" s="79" customFormat="1" ht="12.75">
      <c r="A202" t="s">
        <v>99</v>
      </c>
      <c r="B202" t="s">
        <v>88</v>
      </c>
      <c r="C202" s="77">
        <v>12.7212407656681</v>
      </c>
      <c r="D202" s="37">
        <v>236889482</v>
      </c>
      <c r="E202" s="37">
        <v>206199490</v>
      </c>
      <c r="F202" s="78">
        <f t="shared" si="12"/>
        <v>-0.12955405086326288</v>
      </c>
      <c r="G202" s="37">
        <v>163509937</v>
      </c>
      <c r="H202" s="37">
        <v>132542795</v>
      </c>
      <c r="I202" s="78">
        <f t="shared" si="13"/>
        <v>-0.1893899696138957</v>
      </c>
      <c r="J202">
        <v>3</v>
      </c>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row>
    <row r="203" spans="1:33" s="79" customFormat="1" ht="12.75">
      <c r="A203" t="s">
        <v>117</v>
      </c>
      <c r="B203" t="s">
        <v>118</v>
      </c>
      <c r="C203" s="77">
        <v>10.5770132682529</v>
      </c>
      <c r="D203" s="37">
        <v>27146868</v>
      </c>
      <c r="E203" s="37">
        <v>25840959</v>
      </c>
      <c r="F203" s="78">
        <f t="shared" si="12"/>
        <v>-0.04810532839368431</v>
      </c>
      <c r="G203" s="37">
        <v>76455545</v>
      </c>
      <c r="H203" s="37">
        <v>84941340</v>
      </c>
      <c r="I203" s="78">
        <f t="shared" si="13"/>
        <v>0.11098992231367914</v>
      </c>
      <c r="J203">
        <v>4</v>
      </c>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row>
    <row r="204" spans="1:33" s="79" customFormat="1" ht="12.75">
      <c r="A204" t="s">
        <v>119</v>
      </c>
      <c r="B204" t="s">
        <v>88</v>
      </c>
      <c r="C204" s="77">
        <v>3.8180176969396</v>
      </c>
      <c r="D204" s="37">
        <v>59725860</v>
      </c>
      <c r="E204" s="37">
        <v>54566572</v>
      </c>
      <c r="F204" s="78">
        <f t="shared" si="12"/>
        <v>-0.08638281642156345</v>
      </c>
      <c r="G204" s="37">
        <v>52754849</v>
      </c>
      <c r="H204" s="37">
        <v>50346728</v>
      </c>
      <c r="I204" s="78">
        <f t="shared" si="13"/>
        <v>-0.045647386840212544</v>
      </c>
      <c r="J204">
        <v>5</v>
      </c>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row>
    <row r="205" spans="1:33" s="79" customFormat="1" ht="12.75">
      <c r="A205" t="s">
        <v>126</v>
      </c>
      <c r="B205" t="s">
        <v>88</v>
      </c>
      <c r="C205" s="77">
        <v>3.65050252900867</v>
      </c>
      <c r="D205" s="37">
        <v>5384089</v>
      </c>
      <c r="E205" s="37">
        <v>16352186</v>
      </c>
      <c r="F205" s="78">
        <f t="shared" si="12"/>
        <v>2.0371314441496047</v>
      </c>
      <c r="G205" s="37">
        <v>27265883</v>
      </c>
      <c r="H205" s="37">
        <v>53699871</v>
      </c>
      <c r="I205" s="78">
        <f t="shared" si="13"/>
        <v>0.969489526526612</v>
      </c>
      <c r="J205">
        <v>6</v>
      </c>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row>
    <row r="206" spans="1:33" s="79" customFormat="1" ht="12.75">
      <c r="A206" t="s">
        <v>115</v>
      </c>
      <c r="B206" t="s">
        <v>88</v>
      </c>
      <c r="C206" s="77">
        <v>3.31235236397699</v>
      </c>
      <c r="D206" s="37">
        <v>50558055</v>
      </c>
      <c r="E206" s="37">
        <v>47996011</v>
      </c>
      <c r="F206" s="78">
        <f t="shared" si="12"/>
        <v>-0.05067528804262743</v>
      </c>
      <c r="G206" s="37">
        <v>53206666</v>
      </c>
      <c r="H206" s="37">
        <v>45894397</v>
      </c>
      <c r="I206" s="78">
        <f t="shared" si="13"/>
        <v>-0.13743144515012462</v>
      </c>
      <c r="J206">
        <v>7</v>
      </c>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row>
    <row r="207" spans="1:33" s="79" customFormat="1" ht="12.75">
      <c r="A207" t="s">
        <v>134</v>
      </c>
      <c r="B207" t="s">
        <v>88</v>
      </c>
      <c r="C207" s="77">
        <v>3.10478789830536</v>
      </c>
      <c r="D207" s="37">
        <v>54412811</v>
      </c>
      <c r="E207" s="37">
        <v>54820724</v>
      </c>
      <c r="F207" s="78">
        <f t="shared" si="12"/>
        <v>0.007496635305240892</v>
      </c>
      <c r="G207" s="37">
        <v>43276266</v>
      </c>
      <c r="H207" s="37">
        <v>38927283</v>
      </c>
      <c r="I207" s="78">
        <f t="shared" si="13"/>
        <v>-0.1004934898958242</v>
      </c>
      <c r="J207">
        <v>8</v>
      </c>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row>
    <row r="208" spans="1:33" s="79" customFormat="1" ht="12.75">
      <c r="A208" t="s">
        <v>95</v>
      </c>
      <c r="B208" t="s">
        <v>88</v>
      </c>
      <c r="C208" s="77">
        <v>2.51281261530458</v>
      </c>
      <c r="D208" s="37">
        <v>6427975</v>
      </c>
      <c r="E208" s="37">
        <v>16667346</v>
      </c>
      <c r="F208" s="78">
        <f t="shared" si="12"/>
        <v>1.5929388337695776</v>
      </c>
      <c r="G208" s="37">
        <v>14258002</v>
      </c>
      <c r="H208" s="37">
        <v>39898235</v>
      </c>
      <c r="I208" s="78">
        <f t="shared" si="13"/>
        <v>1.798304769490143</v>
      </c>
      <c r="J208">
        <v>9</v>
      </c>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row>
    <row r="209" spans="1:10" s="69" customFormat="1" ht="12.75">
      <c r="A209" t="s">
        <v>120</v>
      </c>
      <c r="B209" t="s">
        <v>88</v>
      </c>
      <c r="C209" s="77">
        <v>2.43355363705006</v>
      </c>
      <c r="D209" s="37">
        <v>24382871</v>
      </c>
      <c r="E209" s="37">
        <v>21805125</v>
      </c>
      <c r="F209" s="78">
        <f t="shared" si="12"/>
        <v>-0.10571954385519244</v>
      </c>
      <c r="G209" s="37">
        <v>39397162</v>
      </c>
      <c r="H209" s="37">
        <v>48022350</v>
      </c>
      <c r="I209" s="78">
        <f t="shared" si="13"/>
        <v>0.21892917058340394</v>
      </c>
      <c r="J209">
        <v>10</v>
      </c>
    </row>
    <row r="210" spans="1:10" s="69" customFormat="1" ht="12.75">
      <c r="A210" t="s">
        <v>124</v>
      </c>
      <c r="B210" t="s">
        <v>88</v>
      </c>
      <c r="C210" s="77">
        <v>2.2964858164438</v>
      </c>
      <c r="D210" s="37">
        <v>32702270</v>
      </c>
      <c r="E210" s="37">
        <v>38267993</v>
      </c>
      <c r="F210" s="78">
        <f t="shared" si="12"/>
        <v>0.17019378165491264</v>
      </c>
      <c r="G210" s="37">
        <v>35797732</v>
      </c>
      <c r="H210" s="37">
        <v>35482683</v>
      </c>
      <c r="I210" s="78">
        <f t="shared" si="13"/>
        <v>-0.008800808945103003</v>
      </c>
      <c r="J210">
        <v>11</v>
      </c>
    </row>
    <row r="211" spans="1:10" s="69" customFormat="1" ht="12.75">
      <c r="A211" t="s">
        <v>138</v>
      </c>
      <c r="B211" t="s">
        <v>118</v>
      </c>
      <c r="C211" s="77">
        <v>1.820924917219</v>
      </c>
      <c r="D211" s="37">
        <v>30689595</v>
      </c>
      <c r="E211" s="37">
        <v>16280071</v>
      </c>
      <c r="F211" s="78">
        <f t="shared" si="12"/>
        <v>-0.4695247363153538</v>
      </c>
      <c r="G211" s="37">
        <v>18230548</v>
      </c>
      <c r="H211" s="37">
        <v>13712419</v>
      </c>
      <c r="I211" s="78">
        <f t="shared" si="13"/>
        <v>-0.24783286821657802</v>
      </c>
      <c r="J211">
        <v>12</v>
      </c>
    </row>
    <row r="212" spans="1:10" s="69" customFormat="1" ht="12.75">
      <c r="A212" t="s">
        <v>150</v>
      </c>
      <c r="B212" t="s">
        <v>88</v>
      </c>
      <c r="C212" s="77">
        <v>1.818723080239</v>
      </c>
      <c r="D212" s="37">
        <v>14073712</v>
      </c>
      <c r="E212" s="37">
        <v>5720085</v>
      </c>
      <c r="F212" s="78">
        <f t="shared" si="12"/>
        <v>-0.593562451754022</v>
      </c>
      <c r="G212" s="37">
        <v>15704528</v>
      </c>
      <c r="H212" s="37">
        <v>8373293</v>
      </c>
      <c r="I212" s="78">
        <f t="shared" si="13"/>
        <v>-0.46682300798852405</v>
      </c>
      <c r="J212">
        <v>13</v>
      </c>
    </row>
    <row r="213" spans="1:10" s="69" customFormat="1" ht="12.75">
      <c r="A213" t="s">
        <v>114</v>
      </c>
      <c r="B213" t="s">
        <v>88</v>
      </c>
      <c r="C213" s="77">
        <v>1.45624960619433</v>
      </c>
      <c r="D213" s="37">
        <v>25062905</v>
      </c>
      <c r="E213" s="37">
        <v>26219972</v>
      </c>
      <c r="F213" s="78">
        <f t="shared" si="12"/>
        <v>0.04616651581291155</v>
      </c>
      <c r="G213" s="37">
        <v>22151660</v>
      </c>
      <c r="H213" s="37">
        <v>23007543</v>
      </c>
      <c r="I213" s="78">
        <f t="shared" si="13"/>
        <v>0.038637420400999295</v>
      </c>
      <c r="J213">
        <v>14</v>
      </c>
    </row>
    <row r="214" spans="1:10" s="69" customFormat="1" ht="12.75">
      <c r="A214" t="s">
        <v>123</v>
      </c>
      <c r="B214" t="s">
        <v>88</v>
      </c>
      <c r="C214" s="77">
        <v>1.28663329861972</v>
      </c>
      <c r="D214" s="37">
        <v>3999309</v>
      </c>
      <c r="E214" s="37">
        <v>3561200</v>
      </c>
      <c r="F214" s="78">
        <f t="shared" si="12"/>
        <v>-0.10954617410157605</v>
      </c>
      <c r="G214" s="37">
        <v>11248597</v>
      </c>
      <c r="H214" s="37">
        <v>11494838</v>
      </c>
      <c r="I214" s="78">
        <f t="shared" si="13"/>
        <v>0.02189081891723919</v>
      </c>
      <c r="J214">
        <v>15</v>
      </c>
    </row>
    <row r="215" spans="1:10" s="69" customFormat="1" ht="12.75">
      <c r="A215" t="s">
        <v>151</v>
      </c>
      <c r="B215" t="s">
        <v>88</v>
      </c>
      <c r="C215" s="77">
        <v>1.24179085700091</v>
      </c>
      <c r="D215" s="37">
        <v>2998441</v>
      </c>
      <c r="E215" s="37">
        <v>2294515</v>
      </c>
      <c r="F215" s="78">
        <f t="shared" si="12"/>
        <v>-0.23476399902482656</v>
      </c>
      <c r="G215" s="37">
        <v>6102902</v>
      </c>
      <c r="H215" s="37">
        <v>5426103</v>
      </c>
      <c r="I215" s="78">
        <f t="shared" si="13"/>
        <v>-0.110897897426503</v>
      </c>
      <c r="J215">
        <v>16</v>
      </c>
    </row>
    <row r="216" spans="1:10" s="69" customFormat="1" ht="12.75">
      <c r="A216" t="s">
        <v>108</v>
      </c>
      <c r="B216" t="s">
        <v>88</v>
      </c>
      <c r="C216" s="77">
        <v>1.18690809548416</v>
      </c>
      <c r="D216" s="37">
        <v>9164807</v>
      </c>
      <c r="E216" s="37">
        <v>11952748</v>
      </c>
      <c r="F216" s="78">
        <f t="shared" si="12"/>
        <v>0.3042007322140008</v>
      </c>
      <c r="G216" s="37">
        <v>7281770</v>
      </c>
      <c r="H216" s="37">
        <v>11949891</v>
      </c>
      <c r="I216" s="78">
        <f t="shared" si="13"/>
        <v>0.6410695476511892</v>
      </c>
      <c r="J216">
        <v>17</v>
      </c>
    </row>
    <row r="217" spans="1:10" s="69" customFormat="1" ht="12.75">
      <c r="A217" t="s">
        <v>145</v>
      </c>
      <c r="B217" t="s">
        <v>88</v>
      </c>
      <c r="C217" s="77">
        <v>1.02231549353938</v>
      </c>
      <c r="D217" s="37">
        <v>32472796</v>
      </c>
      <c r="E217" s="37">
        <v>31366140</v>
      </c>
      <c r="F217" s="78">
        <f t="shared" si="12"/>
        <v>-0.03407947994376585</v>
      </c>
      <c r="G217" s="37">
        <v>16761414</v>
      </c>
      <c r="H217" s="37">
        <v>8839579</v>
      </c>
      <c r="I217" s="78">
        <f t="shared" si="13"/>
        <v>-0.47262331209049546</v>
      </c>
      <c r="J217">
        <v>18</v>
      </c>
    </row>
    <row r="218" spans="1:33" s="2" customFormat="1" ht="12.75">
      <c r="A218" t="s">
        <v>139</v>
      </c>
      <c r="B218" t="s">
        <v>88</v>
      </c>
      <c r="C218" s="77">
        <v>1.00143735303881</v>
      </c>
      <c r="D218" s="37">
        <v>4353567</v>
      </c>
      <c r="E218" s="37">
        <v>3902447</v>
      </c>
      <c r="F218" s="78">
        <f t="shared" si="12"/>
        <v>-0.1036207780884043</v>
      </c>
      <c r="G218" s="37">
        <v>5811429</v>
      </c>
      <c r="H218" s="37">
        <v>5281559</v>
      </c>
      <c r="I218" s="78">
        <f t="shared" si="13"/>
        <v>-0.09117723024750023</v>
      </c>
      <c r="J218">
        <v>19</v>
      </c>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row>
    <row r="219" spans="1:33" ht="12.75">
      <c r="A219" t="s">
        <v>89</v>
      </c>
      <c r="B219" t="s">
        <v>88</v>
      </c>
      <c r="C219" s="77">
        <v>0.880477653060588</v>
      </c>
      <c r="D219" s="37">
        <v>1372325</v>
      </c>
      <c r="E219" s="37">
        <v>3336931</v>
      </c>
      <c r="F219" s="78">
        <f t="shared" si="12"/>
        <v>1.4315894558504727</v>
      </c>
      <c r="G219" s="37">
        <v>10740901</v>
      </c>
      <c r="H219" s="37">
        <v>17102749</v>
      </c>
      <c r="I219" s="78">
        <f t="shared" si="13"/>
        <v>0.592301148665275</v>
      </c>
      <c r="J219">
        <v>20</v>
      </c>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row>
    <row r="220" spans="11:33" ht="12.75">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row>
    <row r="221" spans="1:33" s="2" customFormat="1" ht="12.75">
      <c r="A221" s="57" t="s">
        <v>231</v>
      </c>
      <c r="B221" s="57"/>
      <c r="C221" s="84">
        <f>SUM(C200:C220)</f>
        <v>88.03200244225016</v>
      </c>
      <c r="D221" s="85"/>
      <c r="E221" s="58"/>
      <c r="F221" s="58"/>
      <c r="G221" s="58">
        <f>SUM(G200:G220)</f>
        <v>998365909</v>
      </c>
      <c r="H221" s="85">
        <f>SUM(H200:H220)</f>
        <v>988901095</v>
      </c>
      <c r="I221" s="59">
        <f>+(H221-G221)/G221</f>
        <v>-0.009480305682192519</v>
      </c>
      <c r="J221" s="58"/>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row>
    <row r="222" spans="3:10" s="69" customFormat="1" ht="12.75">
      <c r="C222" s="86"/>
      <c r="D222" s="87"/>
      <c r="E222" s="62"/>
      <c r="F222" s="62"/>
      <c r="G222" s="62"/>
      <c r="H222" s="87"/>
      <c r="I222" s="62"/>
      <c r="J222" s="62"/>
    </row>
    <row r="223" spans="1:10" s="69" customFormat="1" ht="12.75">
      <c r="A223" s="88" t="s">
        <v>74</v>
      </c>
      <c r="C223" s="86"/>
      <c r="D223" s="87"/>
      <c r="E223" s="62"/>
      <c r="F223" s="62"/>
      <c r="G223" s="62"/>
      <c r="H223" s="87"/>
      <c r="I223" s="62"/>
      <c r="J223" s="62"/>
    </row>
    <row r="224" spans="11:33" ht="12.75">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row>
    <row r="225" spans="1:33" s="65" customFormat="1" ht="15.75" customHeight="1">
      <c r="A225" s="139" t="s">
        <v>298</v>
      </c>
      <c r="B225" s="139"/>
      <c r="C225" s="139"/>
      <c r="D225" s="139"/>
      <c r="E225" s="139"/>
      <c r="F225" s="139"/>
      <c r="G225" s="139"/>
      <c r="H225" s="139"/>
      <c r="I225" s="13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row>
    <row r="226" spans="1:33" s="65" customFormat="1" ht="15.75" customHeight="1">
      <c r="A226" s="138" t="s">
        <v>78</v>
      </c>
      <c r="B226" s="138"/>
      <c r="C226" s="138"/>
      <c r="D226" s="138"/>
      <c r="E226" s="138"/>
      <c r="F226" s="138"/>
      <c r="G226" s="138"/>
      <c r="H226" s="138"/>
      <c r="I226" s="138"/>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row>
    <row r="227" spans="1:33" s="66" customFormat="1" ht="15.75" customHeight="1">
      <c r="A227" s="138" t="s">
        <v>65</v>
      </c>
      <c r="B227" s="138"/>
      <c r="C227" s="138"/>
      <c r="D227" s="138"/>
      <c r="E227" s="138"/>
      <c r="F227" s="138"/>
      <c r="G227" s="138"/>
      <c r="H227" s="138"/>
      <c r="I227" s="138"/>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row>
    <row r="228" spans="1:33" s="66" customFormat="1" ht="15.75" customHeight="1">
      <c r="A228" s="97"/>
      <c r="B228" s="97"/>
      <c r="C228" s="97"/>
      <c r="D228" s="97"/>
      <c r="E228" s="97"/>
      <c r="F228" s="97"/>
      <c r="G228" s="97"/>
      <c r="H228" s="97"/>
      <c r="I228" s="97"/>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row>
    <row r="229" spans="1:10" s="69" customFormat="1" ht="30.75" customHeight="1">
      <c r="A229" s="67" t="s">
        <v>238</v>
      </c>
      <c r="B229" s="67" t="s">
        <v>85</v>
      </c>
      <c r="C229" s="68" t="s">
        <v>227</v>
      </c>
      <c r="D229" s="140" t="s">
        <v>228</v>
      </c>
      <c r="E229" s="140"/>
      <c r="F229" s="140"/>
      <c r="G229" s="140" t="s">
        <v>320</v>
      </c>
      <c r="H229" s="140"/>
      <c r="I229" s="140"/>
      <c r="J229" s="67" t="s">
        <v>229</v>
      </c>
    </row>
    <row r="230" spans="1:10" s="69" customFormat="1" ht="15.75" customHeight="1">
      <c r="A230" s="70"/>
      <c r="B230" s="70"/>
      <c r="C230" s="71">
        <v>2007</v>
      </c>
      <c r="D230" s="140" t="str">
        <f>+D198</f>
        <v>Enero-Junio</v>
      </c>
      <c r="E230" s="140"/>
      <c r="F230" s="67" t="s">
        <v>229</v>
      </c>
      <c r="G230" s="140" t="str">
        <f>+D230</f>
        <v>Enero-Junio</v>
      </c>
      <c r="H230" s="140"/>
      <c r="I230" s="67" t="s">
        <v>229</v>
      </c>
      <c r="J230" s="72" t="s">
        <v>230</v>
      </c>
    </row>
    <row r="231" spans="1:10" s="69" customFormat="1" ht="15.75">
      <c r="A231" s="73"/>
      <c r="B231" s="73"/>
      <c r="C231" s="74"/>
      <c r="D231" s="75">
        <v>2007</v>
      </c>
      <c r="E231" s="75">
        <v>2008</v>
      </c>
      <c r="F231" s="76" t="s">
        <v>230</v>
      </c>
      <c r="G231" s="75">
        <v>2007</v>
      </c>
      <c r="H231" s="75">
        <v>2008</v>
      </c>
      <c r="I231" s="76" t="s">
        <v>230</v>
      </c>
      <c r="J231" s="73"/>
    </row>
    <row r="232" spans="1:33" s="79" customFormat="1" ht="12.75">
      <c r="A232" t="s">
        <v>99</v>
      </c>
      <c r="B232" t="s">
        <v>88</v>
      </c>
      <c r="C232" s="77">
        <v>16.9480781899413</v>
      </c>
      <c r="D232" s="37">
        <v>183189899</v>
      </c>
      <c r="E232" s="37">
        <v>163084239</v>
      </c>
      <c r="F232" s="78">
        <f aca="true" t="shared" si="14" ref="F232:F251">+(E232-D232)/D232</f>
        <v>-0.10975310379968058</v>
      </c>
      <c r="G232" s="37">
        <v>127172601</v>
      </c>
      <c r="H232" s="37">
        <v>113157829</v>
      </c>
      <c r="I232" s="78">
        <f aca="true" t="shared" si="15" ref="I232:I251">+(H232-G232)/G232</f>
        <v>-0.11020276293633406</v>
      </c>
      <c r="J232">
        <v>1</v>
      </c>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row>
    <row r="233" spans="1:33" s="79" customFormat="1" ht="12.75">
      <c r="A233" t="s">
        <v>117</v>
      </c>
      <c r="B233" t="s">
        <v>118</v>
      </c>
      <c r="C233" s="77">
        <v>16.0763784002278</v>
      </c>
      <c r="D233" s="37">
        <v>29890805</v>
      </c>
      <c r="E233" s="37">
        <v>25014566</v>
      </c>
      <c r="F233" s="78">
        <f t="shared" si="14"/>
        <v>-0.16313508451846648</v>
      </c>
      <c r="G233" s="37">
        <v>88626387</v>
      </c>
      <c r="H233" s="37">
        <v>83307634</v>
      </c>
      <c r="I233" s="78">
        <f t="shared" si="15"/>
        <v>-0.06001319900358795</v>
      </c>
      <c r="J233">
        <v>2</v>
      </c>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row>
    <row r="234" spans="1:33" s="79" customFormat="1" ht="12.75">
      <c r="A234" t="s">
        <v>152</v>
      </c>
      <c r="B234" t="s">
        <v>88</v>
      </c>
      <c r="C234" s="77">
        <v>15.8564386539198</v>
      </c>
      <c r="D234" s="37">
        <v>167362217</v>
      </c>
      <c r="E234" s="37">
        <v>167694280</v>
      </c>
      <c r="F234" s="78">
        <f t="shared" si="14"/>
        <v>0.0019840977608464637</v>
      </c>
      <c r="G234" s="37">
        <v>96460005</v>
      </c>
      <c r="H234" s="37">
        <v>89849109</v>
      </c>
      <c r="I234" s="78">
        <f t="shared" si="15"/>
        <v>-0.06853509908070189</v>
      </c>
      <c r="J234">
        <v>3</v>
      </c>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row>
    <row r="235" spans="1:33" s="79" customFormat="1" ht="12.75">
      <c r="A235" t="s">
        <v>138</v>
      </c>
      <c r="B235" t="s">
        <v>118</v>
      </c>
      <c r="C235" s="77">
        <v>6.04309113146677</v>
      </c>
      <c r="D235" s="37">
        <v>62175573</v>
      </c>
      <c r="E235" s="37">
        <v>58196545</v>
      </c>
      <c r="F235" s="78">
        <f t="shared" si="14"/>
        <v>-0.06399664382666807</v>
      </c>
      <c r="G235" s="37">
        <v>36185555</v>
      </c>
      <c r="H235" s="37">
        <v>43411335</v>
      </c>
      <c r="I235" s="78">
        <f t="shared" si="15"/>
        <v>0.1996868639986315</v>
      </c>
      <c r="J235">
        <v>4</v>
      </c>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row>
    <row r="236" spans="1:33" s="79" customFormat="1" ht="12.75">
      <c r="A236" t="s">
        <v>119</v>
      </c>
      <c r="B236" t="s">
        <v>88</v>
      </c>
      <c r="C236" s="77">
        <v>4.29219444194869</v>
      </c>
      <c r="D236" s="37">
        <v>38634460</v>
      </c>
      <c r="E236" s="37">
        <v>33956906</v>
      </c>
      <c r="F236" s="78">
        <f t="shared" si="14"/>
        <v>-0.12107206882146146</v>
      </c>
      <c r="G236" s="37">
        <v>32214675</v>
      </c>
      <c r="H236" s="37">
        <v>30821107</v>
      </c>
      <c r="I236" s="78">
        <f t="shared" si="15"/>
        <v>-0.04325879432277371</v>
      </c>
      <c r="J236">
        <v>5</v>
      </c>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row>
    <row r="237" spans="1:33" s="79" customFormat="1" ht="12.75">
      <c r="A237" t="s">
        <v>89</v>
      </c>
      <c r="B237" t="s">
        <v>88</v>
      </c>
      <c r="C237" s="77">
        <v>3.8153516685311</v>
      </c>
      <c r="D237" s="37">
        <v>5644592</v>
      </c>
      <c r="E237" s="37">
        <v>9460058</v>
      </c>
      <c r="F237" s="78">
        <f t="shared" si="14"/>
        <v>0.6759507153041353</v>
      </c>
      <c r="G237" s="37">
        <v>40168468</v>
      </c>
      <c r="H237" s="37">
        <v>52580409</v>
      </c>
      <c r="I237" s="78">
        <f t="shared" si="15"/>
        <v>0.3089971218220222</v>
      </c>
      <c r="J237">
        <v>6</v>
      </c>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row>
    <row r="238" spans="1:33" s="79" customFormat="1" ht="12.75">
      <c r="A238" t="s">
        <v>153</v>
      </c>
      <c r="B238" t="s">
        <v>88</v>
      </c>
      <c r="C238" s="77">
        <v>2.96129584700433</v>
      </c>
      <c r="D238" s="37">
        <v>28860649</v>
      </c>
      <c r="E238" s="37">
        <v>26519997</v>
      </c>
      <c r="F238" s="78">
        <f t="shared" si="14"/>
        <v>-0.08110184909563191</v>
      </c>
      <c r="G238" s="37">
        <v>16771505</v>
      </c>
      <c r="H238" s="37">
        <v>20972356</v>
      </c>
      <c r="I238" s="78">
        <f t="shared" si="15"/>
        <v>0.2504754940000912</v>
      </c>
      <c r="J238">
        <v>7</v>
      </c>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row>
    <row r="239" spans="1:33" s="79" customFormat="1" ht="12.75">
      <c r="A239" t="s">
        <v>156</v>
      </c>
      <c r="B239" t="s">
        <v>88</v>
      </c>
      <c r="C239" s="77">
        <v>2.87763432897132</v>
      </c>
      <c r="D239" s="37">
        <v>14637191</v>
      </c>
      <c r="E239" s="37">
        <v>13499838</v>
      </c>
      <c r="F239" s="78">
        <f t="shared" si="14"/>
        <v>-0.07770295543728302</v>
      </c>
      <c r="G239" s="37">
        <v>18496113</v>
      </c>
      <c r="H239" s="37">
        <v>20836115</v>
      </c>
      <c r="I239" s="78">
        <f t="shared" si="15"/>
        <v>0.12651317603866283</v>
      </c>
      <c r="J239">
        <v>8</v>
      </c>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row>
    <row r="240" spans="1:33" s="79" customFormat="1" ht="12.75">
      <c r="A240" t="s">
        <v>108</v>
      </c>
      <c r="B240" t="s">
        <v>88</v>
      </c>
      <c r="C240" s="77">
        <v>2.79277792127375</v>
      </c>
      <c r="D240" s="37">
        <v>18873661</v>
      </c>
      <c r="E240" s="37">
        <v>14082650</v>
      </c>
      <c r="F240" s="78">
        <f t="shared" si="14"/>
        <v>-0.2538464053158526</v>
      </c>
      <c r="G240" s="37">
        <v>14797975</v>
      </c>
      <c r="H240" s="37">
        <v>14289408</v>
      </c>
      <c r="I240" s="78">
        <f t="shared" si="15"/>
        <v>-0.034367337422856845</v>
      </c>
      <c r="J240">
        <v>9</v>
      </c>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row>
    <row r="241" spans="1:10" s="69" customFormat="1" ht="12.75">
      <c r="A241" t="s">
        <v>126</v>
      </c>
      <c r="B241" t="s">
        <v>88</v>
      </c>
      <c r="C241" s="77">
        <v>2.34772296128034</v>
      </c>
      <c r="D241" s="37">
        <v>3092725</v>
      </c>
      <c r="E241" s="37">
        <v>6271940</v>
      </c>
      <c r="F241" s="78">
        <f t="shared" si="14"/>
        <v>1.0279656290164823</v>
      </c>
      <c r="G241" s="37">
        <v>15642157</v>
      </c>
      <c r="H241" s="37">
        <v>23293586</v>
      </c>
      <c r="I241" s="78">
        <f t="shared" si="15"/>
        <v>0.4891543410541142</v>
      </c>
      <c r="J241">
        <v>10</v>
      </c>
    </row>
    <row r="242" spans="1:10" s="69" customFormat="1" ht="12.75">
      <c r="A242" t="s">
        <v>120</v>
      </c>
      <c r="B242" t="s">
        <v>88</v>
      </c>
      <c r="C242" s="77">
        <v>1.85824784264983</v>
      </c>
      <c r="D242" s="37">
        <v>12946572</v>
      </c>
      <c r="E242" s="37">
        <v>8403504</v>
      </c>
      <c r="F242" s="78">
        <f t="shared" si="14"/>
        <v>-0.35090895103352454</v>
      </c>
      <c r="G242" s="37">
        <v>20888406</v>
      </c>
      <c r="H242" s="37">
        <v>15285164</v>
      </c>
      <c r="I242" s="78">
        <f t="shared" si="15"/>
        <v>-0.2682465095709074</v>
      </c>
      <c r="J242">
        <v>11</v>
      </c>
    </row>
    <row r="243" spans="1:10" s="69" customFormat="1" ht="12.75">
      <c r="A243" t="s">
        <v>154</v>
      </c>
      <c r="B243" t="s">
        <v>88</v>
      </c>
      <c r="C243" s="77">
        <v>1.82990209444758</v>
      </c>
      <c r="D243" s="37">
        <v>9348182</v>
      </c>
      <c r="E243" s="37">
        <v>15362303</v>
      </c>
      <c r="F243" s="78">
        <f t="shared" si="14"/>
        <v>0.6433465886736052</v>
      </c>
      <c r="G243" s="37">
        <v>14577227</v>
      </c>
      <c r="H243" s="37">
        <v>45417178</v>
      </c>
      <c r="I243" s="78">
        <f t="shared" si="15"/>
        <v>2.115625351790159</v>
      </c>
      <c r="J243">
        <v>12</v>
      </c>
    </row>
    <row r="244" spans="1:10" s="69" customFormat="1" ht="12.75">
      <c r="A244" t="s">
        <v>134</v>
      </c>
      <c r="B244" t="s">
        <v>88</v>
      </c>
      <c r="C244" s="77">
        <v>1.65307949813095</v>
      </c>
      <c r="D244" s="37">
        <v>18476391</v>
      </c>
      <c r="E244" s="37">
        <v>22707947</v>
      </c>
      <c r="F244" s="78">
        <f t="shared" si="14"/>
        <v>0.22902502983401898</v>
      </c>
      <c r="G244" s="37">
        <v>17072036</v>
      </c>
      <c r="H244" s="37">
        <v>17060983</v>
      </c>
      <c r="I244" s="78">
        <f t="shared" si="15"/>
        <v>-0.000647433030248999</v>
      </c>
      <c r="J244">
        <v>13</v>
      </c>
    </row>
    <row r="245" spans="1:10" s="69" customFormat="1" ht="12.75">
      <c r="A245" t="s">
        <v>115</v>
      </c>
      <c r="B245" t="s">
        <v>88</v>
      </c>
      <c r="C245" s="77">
        <v>1.44113747445402</v>
      </c>
      <c r="D245" s="37">
        <v>18990370</v>
      </c>
      <c r="E245" s="37">
        <v>9357358</v>
      </c>
      <c r="F245" s="78">
        <f t="shared" si="14"/>
        <v>-0.5072577311553171</v>
      </c>
      <c r="G245" s="37">
        <v>17394192</v>
      </c>
      <c r="H245" s="37">
        <v>8171020</v>
      </c>
      <c r="I245" s="78">
        <f t="shared" si="15"/>
        <v>-0.5302443482284201</v>
      </c>
      <c r="J245">
        <v>14</v>
      </c>
    </row>
    <row r="246" spans="1:10" s="69" customFormat="1" ht="12.75">
      <c r="A246" t="s">
        <v>158</v>
      </c>
      <c r="B246" t="s">
        <v>88</v>
      </c>
      <c r="C246" s="77">
        <v>1.37949807697148</v>
      </c>
      <c r="D246" s="37">
        <v>1768582</v>
      </c>
      <c r="E246" s="37">
        <v>1320983</v>
      </c>
      <c r="F246" s="78">
        <f t="shared" si="14"/>
        <v>-0.2530835437655704</v>
      </c>
      <c r="G246" s="37">
        <v>6334958</v>
      </c>
      <c r="H246" s="37">
        <v>5800603</v>
      </c>
      <c r="I246" s="78">
        <f t="shared" si="15"/>
        <v>-0.08435020405818003</v>
      </c>
      <c r="J246">
        <v>15</v>
      </c>
    </row>
    <row r="247" spans="1:10" s="69" customFormat="1" ht="12.75">
      <c r="A247" t="s">
        <v>157</v>
      </c>
      <c r="B247" t="s">
        <v>88</v>
      </c>
      <c r="C247" s="77">
        <v>1.26110845898453</v>
      </c>
      <c r="D247" s="37">
        <v>7381497</v>
      </c>
      <c r="E247" s="37">
        <v>6499022</v>
      </c>
      <c r="F247" s="78">
        <f t="shared" si="14"/>
        <v>-0.11955230761456653</v>
      </c>
      <c r="G247" s="37">
        <v>11982664</v>
      </c>
      <c r="H247" s="37">
        <v>12731397</v>
      </c>
      <c r="I247" s="78">
        <f t="shared" si="15"/>
        <v>0.062484686210011395</v>
      </c>
      <c r="J247">
        <v>16</v>
      </c>
    </row>
    <row r="248" spans="1:10" s="69" customFormat="1" ht="12.75">
      <c r="A248" t="s">
        <v>103</v>
      </c>
      <c r="B248" t="s">
        <v>88</v>
      </c>
      <c r="C248" s="77">
        <v>1.09472475862762</v>
      </c>
      <c r="D248" s="37">
        <v>2623783</v>
      </c>
      <c r="E248" s="37">
        <v>3102127</v>
      </c>
      <c r="F248" s="78">
        <f t="shared" si="14"/>
        <v>0.1823108084776828</v>
      </c>
      <c r="G248" s="37">
        <v>8595872</v>
      </c>
      <c r="H248" s="37">
        <v>11129982</v>
      </c>
      <c r="I248" s="78">
        <f t="shared" si="15"/>
        <v>0.29480546010922454</v>
      </c>
      <c r="J248">
        <v>17</v>
      </c>
    </row>
    <row r="249" spans="1:10" s="69" customFormat="1" ht="12.75">
      <c r="A249" t="s">
        <v>159</v>
      </c>
      <c r="B249" t="s">
        <v>88</v>
      </c>
      <c r="C249" s="77">
        <v>1.00294215570537</v>
      </c>
      <c r="D249" s="37">
        <v>6095926</v>
      </c>
      <c r="E249" s="37">
        <v>6280829</v>
      </c>
      <c r="F249" s="78">
        <f t="shared" si="14"/>
        <v>0.03033222516152591</v>
      </c>
      <c r="G249" s="37">
        <v>8184371</v>
      </c>
      <c r="H249" s="37">
        <v>9599772</v>
      </c>
      <c r="I249" s="78">
        <f t="shared" si="15"/>
        <v>0.17293949651109414</v>
      </c>
      <c r="J249">
        <v>18</v>
      </c>
    </row>
    <row r="250" spans="1:33" s="2" customFormat="1" ht="12.75">
      <c r="A250" t="s">
        <v>155</v>
      </c>
      <c r="B250" t="s">
        <v>88</v>
      </c>
      <c r="C250" s="77">
        <v>0.927036466989689</v>
      </c>
      <c r="D250" s="37">
        <v>1869935</v>
      </c>
      <c r="E250" s="37">
        <v>1000871</v>
      </c>
      <c r="F250" s="78">
        <f t="shared" si="14"/>
        <v>-0.4647562615812849</v>
      </c>
      <c r="G250" s="37">
        <v>11206960</v>
      </c>
      <c r="H250" s="37">
        <v>4992277</v>
      </c>
      <c r="I250" s="78">
        <f t="shared" si="15"/>
        <v>-0.5545378050782728</v>
      </c>
      <c r="J250">
        <v>19</v>
      </c>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row>
    <row r="251" spans="1:33" ht="12.75">
      <c r="A251" t="s">
        <v>111</v>
      </c>
      <c r="B251" t="s">
        <v>88</v>
      </c>
      <c r="C251" s="77">
        <v>0.820607073985376</v>
      </c>
      <c r="D251" s="37">
        <v>2024952</v>
      </c>
      <c r="E251" s="37">
        <v>1769708</v>
      </c>
      <c r="F251" s="78">
        <f t="shared" si="14"/>
        <v>-0.12604940759089597</v>
      </c>
      <c r="G251" s="37">
        <v>4627360</v>
      </c>
      <c r="H251" s="37">
        <v>4192444</v>
      </c>
      <c r="I251" s="78">
        <f t="shared" si="15"/>
        <v>-0.09398793264409944</v>
      </c>
      <c r="J251">
        <v>20</v>
      </c>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row>
    <row r="252" spans="11:33" ht="12.75">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row>
    <row r="253" spans="1:33" s="2" customFormat="1" ht="12.75">
      <c r="A253" s="57" t="s">
        <v>231</v>
      </c>
      <c r="B253" s="57"/>
      <c r="C253" s="84">
        <f>SUM(C232:C252)</f>
        <v>87.27924744551166</v>
      </c>
      <c r="D253" s="85"/>
      <c r="E253" s="58"/>
      <c r="F253" s="58"/>
      <c r="G253" s="58">
        <f>SUM(G232:G252)</f>
        <v>607399487</v>
      </c>
      <c r="H253" s="85">
        <f>SUM(H232:H252)</f>
        <v>626899708</v>
      </c>
      <c r="I253" s="59">
        <f>+(H253-G253)/G253</f>
        <v>0.03210444101017161</v>
      </c>
      <c r="J253" s="58"/>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row>
    <row r="254" spans="3:10" s="69" customFormat="1" ht="12.75">
      <c r="C254" s="86"/>
      <c r="D254" s="87"/>
      <c r="E254" s="62"/>
      <c r="F254" s="62"/>
      <c r="G254" s="62"/>
      <c r="H254" s="87"/>
      <c r="I254" s="62"/>
      <c r="J254" s="62"/>
    </row>
    <row r="255" spans="1:10" s="69" customFormat="1" ht="12.75">
      <c r="A255" s="88" t="s">
        <v>74</v>
      </c>
      <c r="C255" s="86"/>
      <c r="D255" s="87"/>
      <c r="E255" s="62"/>
      <c r="F255" s="62"/>
      <c r="G255" s="62"/>
      <c r="H255" s="87"/>
      <c r="I255" s="62"/>
      <c r="J255" s="62"/>
    </row>
    <row r="256" spans="11:33" ht="12.75">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row>
    <row r="257" spans="1:33" s="65" customFormat="1" ht="15.75" customHeight="1">
      <c r="A257" s="139" t="s">
        <v>299</v>
      </c>
      <c r="B257" s="139"/>
      <c r="C257" s="139"/>
      <c r="D257" s="139"/>
      <c r="E257" s="139"/>
      <c r="F257" s="139"/>
      <c r="G257" s="139"/>
      <c r="H257" s="139"/>
      <c r="I257" s="13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row>
    <row r="258" spans="1:33" s="65" customFormat="1" ht="15.75" customHeight="1">
      <c r="A258" s="138" t="s">
        <v>78</v>
      </c>
      <c r="B258" s="138"/>
      <c r="C258" s="138"/>
      <c r="D258" s="138"/>
      <c r="E258" s="138"/>
      <c r="F258" s="138"/>
      <c r="G258" s="138"/>
      <c r="H258" s="138"/>
      <c r="I258" s="138"/>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row>
    <row r="259" spans="1:33" s="66" customFormat="1" ht="15.75" customHeight="1">
      <c r="A259" s="138" t="s">
        <v>66</v>
      </c>
      <c r="B259" s="138"/>
      <c r="C259" s="138"/>
      <c r="D259" s="138"/>
      <c r="E259" s="138"/>
      <c r="F259" s="138"/>
      <c r="G259" s="138"/>
      <c r="H259" s="138"/>
      <c r="I259" s="138"/>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row>
    <row r="260" spans="1:33" s="66" customFormat="1" ht="15.75" customHeight="1">
      <c r="A260" s="97"/>
      <c r="B260" s="97"/>
      <c r="C260" s="97"/>
      <c r="D260" s="97"/>
      <c r="E260" s="97"/>
      <c r="F260" s="97"/>
      <c r="G260" s="97"/>
      <c r="H260" s="97"/>
      <c r="I260" s="97"/>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row>
    <row r="261" spans="1:10" s="69" customFormat="1" ht="30.75" customHeight="1">
      <c r="A261" s="67" t="s">
        <v>239</v>
      </c>
      <c r="B261" s="67" t="s">
        <v>85</v>
      </c>
      <c r="C261" s="68" t="s">
        <v>227</v>
      </c>
      <c r="D261" s="140" t="s">
        <v>228</v>
      </c>
      <c r="E261" s="140"/>
      <c r="F261" s="140"/>
      <c r="G261" s="140" t="s">
        <v>320</v>
      </c>
      <c r="H261" s="140"/>
      <c r="I261" s="140"/>
      <c r="J261" s="67" t="s">
        <v>229</v>
      </c>
    </row>
    <row r="262" spans="1:10" s="69" customFormat="1" ht="15.75" customHeight="1">
      <c r="A262" s="70"/>
      <c r="B262" s="70"/>
      <c r="C262" s="71">
        <v>2007</v>
      </c>
      <c r="D262" s="140" t="str">
        <f>+D230</f>
        <v>Enero-Junio</v>
      </c>
      <c r="E262" s="140"/>
      <c r="F262" s="67" t="s">
        <v>229</v>
      </c>
      <c r="G262" s="140" t="str">
        <f>+D262</f>
        <v>Enero-Junio</v>
      </c>
      <c r="H262" s="140"/>
      <c r="I262" s="67" t="s">
        <v>229</v>
      </c>
      <c r="J262" s="72" t="s">
        <v>230</v>
      </c>
    </row>
    <row r="263" spans="1:10" s="69" customFormat="1" ht="15.75">
      <c r="A263" s="73"/>
      <c r="B263" s="73"/>
      <c r="C263" s="74"/>
      <c r="D263" s="75">
        <v>2007</v>
      </c>
      <c r="E263" s="75">
        <v>2008</v>
      </c>
      <c r="F263" s="76" t="s">
        <v>230</v>
      </c>
      <c r="G263" s="75">
        <v>2007</v>
      </c>
      <c r="H263" s="75">
        <v>2008</v>
      </c>
      <c r="I263" s="76" t="s">
        <v>230</v>
      </c>
      <c r="J263" s="73"/>
    </row>
    <row r="264" spans="1:33" s="79" customFormat="1" ht="12.75">
      <c r="A264" t="s">
        <v>173</v>
      </c>
      <c r="B264" t="s">
        <v>88</v>
      </c>
      <c r="C264" s="77">
        <v>22.8966742382344</v>
      </c>
      <c r="D264" s="115">
        <v>736966341</v>
      </c>
      <c r="E264" s="115">
        <v>932517327</v>
      </c>
      <c r="F264" s="78">
        <f aca="true" t="shared" si="16" ref="F264:F283">+(E264-D264)/D264</f>
        <v>0.26534588504361556</v>
      </c>
      <c r="G264" s="37">
        <v>407261113</v>
      </c>
      <c r="H264" s="37">
        <v>617512211</v>
      </c>
      <c r="I264" s="78">
        <f aca="true" t="shared" si="17" ref="I264:I283">+(H264-G264)/G264</f>
        <v>0.5162562574443488</v>
      </c>
      <c r="J264">
        <v>1</v>
      </c>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row>
    <row r="265" spans="1:33" s="79" customFormat="1" ht="12.75">
      <c r="A265" t="s">
        <v>171</v>
      </c>
      <c r="B265" t="s">
        <v>88</v>
      </c>
      <c r="C265" s="77">
        <v>22.6393285544398</v>
      </c>
      <c r="D265" s="115">
        <v>733109175</v>
      </c>
      <c r="E265" s="115">
        <v>691392069</v>
      </c>
      <c r="F265" s="78">
        <f t="shared" si="16"/>
        <v>-0.05690435670785323</v>
      </c>
      <c r="G265" s="37">
        <v>465174929</v>
      </c>
      <c r="H265" s="37">
        <v>482571950</v>
      </c>
      <c r="I265" s="78">
        <f t="shared" si="17"/>
        <v>0.03739887925043355</v>
      </c>
      <c r="J265">
        <v>2</v>
      </c>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row>
    <row r="266" spans="1:33" s="79" customFormat="1" ht="12.75">
      <c r="A266" t="s">
        <v>162</v>
      </c>
      <c r="B266" t="s">
        <v>122</v>
      </c>
      <c r="C266" s="77">
        <v>12.8919004866207</v>
      </c>
      <c r="D266" s="115">
        <v>1570596</v>
      </c>
      <c r="E266" s="115">
        <v>1333062</v>
      </c>
      <c r="F266" s="78">
        <f t="shared" si="16"/>
        <v>-0.15123812871037493</v>
      </c>
      <c r="G266" s="37">
        <v>248621924</v>
      </c>
      <c r="H266" s="37">
        <v>261670849</v>
      </c>
      <c r="I266" s="78">
        <f t="shared" si="17"/>
        <v>0.052485013349023876</v>
      </c>
      <c r="J266">
        <v>3</v>
      </c>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row>
    <row r="267" spans="1:33" s="79" customFormat="1" ht="12.75">
      <c r="A267" t="s">
        <v>110</v>
      </c>
      <c r="B267" t="s">
        <v>88</v>
      </c>
      <c r="C267" s="77">
        <v>5.47527902082474</v>
      </c>
      <c r="D267" s="115">
        <v>372668</v>
      </c>
      <c r="E267" s="115">
        <v>364802</v>
      </c>
      <c r="F267" s="78">
        <f t="shared" si="16"/>
        <v>-0.02110725900801786</v>
      </c>
      <c r="G267" s="37">
        <v>111012627</v>
      </c>
      <c r="H267" s="37">
        <v>134615897</v>
      </c>
      <c r="I267" s="78">
        <f t="shared" si="17"/>
        <v>0.21261788535100606</v>
      </c>
      <c r="J267">
        <v>4</v>
      </c>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row>
    <row r="268" spans="1:33" s="79" customFormat="1" ht="12.75">
      <c r="A268" t="s">
        <v>168</v>
      </c>
      <c r="B268" t="s">
        <v>88</v>
      </c>
      <c r="C268" s="77">
        <v>5.02600690579776</v>
      </c>
      <c r="D268" s="115">
        <v>86697844</v>
      </c>
      <c r="E268" s="115">
        <v>67368403</v>
      </c>
      <c r="F268" s="78">
        <f t="shared" si="16"/>
        <v>-0.2229518071983428</v>
      </c>
      <c r="G268" s="37">
        <v>99782653</v>
      </c>
      <c r="H268" s="37">
        <v>88370941</v>
      </c>
      <c r="I268" s="78">
        <f t="shared" si="17"/>
        <v>-0.1143656903971074</v>
      </c>
      <c r="J268">
        <v>5</v>
      </c>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row>
    <row r="269" spans="1:33" s="79" customFormat="1" ht="12.75">
      <c r="A269" t="s">
        <v>102</v>
      </c>
      <c r="B269" t="s">
        <v>88</v>
      </c>
      <c r="C269" s="77">
        <v>3.50824970642119</v>
      </c>
      <c r="D269" s="115">
        <v>118751363</v>
      </c>
      <c r="E269" s="115">
        <v>96675803</v>
      </c>
      <c r="F269" s="78">
        <f t="shared" si="16"/>
        <v>-0.1858973189217205</v>
      </c>
      <c r="G269" s="37">
        <v>74557562</v>
      </c>
      <c r="H269" s="37">
        <v>61826602</v>
      </c>
      <c r="I269" s="78">
        <f t="shared" si="17"/>
        <v>-0.17075343745816152</v>
      </c>
      <c r="J269">
        <v>6</v>
      </c>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row>
    <row r="270" spans="1:33" s="79" customFormat="1" ht="12.75">
      <c r="A270" t="s">
        <v>172</v>
      </c>
      <c r="B270" t="s">
        <v>122</v>
      </c>
      <c r="C270" s="77">
        <v>3.33070785606516</v>
      </c>
      <c r="D270" s="115">
        <v>240411</v>
      </c>
      <c r="E270" s="115">
        <v>236109</v>
      </c>
      <c r="F270" s="78">
        <f t="shared" si="16"/>
        <v>-0.017894355915494715</v>
      </c>
      <c r="G270" s="37">
        <v>59776550</v>
      </c>
      <c r="H270" s="37">
        <v>57098259</v>
      </c>
      <c r="I270" s="78">
        <f t="shared" si="17"/>
        <v>-0.04480504478762993</v>
      </c>
      <c r="J270">
        <v>7</v>
      </c>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row>
    <row r="271" spans="1:33" s="79" customFormat="1" ht="12.75">
      <c r="A271" t="s">
        <v>143</v>
      </c>
      <c r="B271" t="s">
        <v>88</v>
      </c>
      <c r="C271" s="77">
        <v>2.92485761938162</v>
      </c>
      <c r="D271" s="115">
        <v>717726790</v>
      </c>
      <c r="E271" s="115">
        <v>1206499691</v>
      </c>
      <c r="F271" s="78">
        <f t="shared" si="16"/>
        <v>0.6810013333903838</v>
      </c>
      <c r="G271" s="37">
        <v>52683996</v>
      </c>
      <c r="H271" s="37">
        <v>108840164</v>
      </c>
      <c r="I271" s="78">
        <f t="shared" si="17"/>
        <v>1.0659056310003516</v>
      </c>
      <c r="J271">
        <v>8</v>
      </c>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row>
    <row r="272" spans="1:33" s="79" customFormat="1" ht="12.75">
      <c r="A272" t="s">
        <v>174</v>
      </c>
      <c r="B272" t="s">
        <v>88</v>
      </c>
      <c r="C272" s="77">
        <v>2.20306743247422</v>
      </c>
      <c r="D272" s="115">
        <v>29152362</v>
      </c>
      <c r="E272" s="115">
        <v>24563672</v>
      </c>
      <c r="F272" s="78">
        <f t="shared" si="16"/>
        <v>-0.15740371226180574</v>
      </c>
      <c r="G272" s="37">
        <v>42136558</v>
      </c>
      <c r="H272" s="37">
        <v>40091483</v>
      </c>
      <c r="I272" s="78">
        <f t="shared" si="17"/>
        <v>-0.048534457892835</v>
      </c>
      <c r="J272">
        <v>9</v>
      </c>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row>
    <row r="273" spans="1:10" s="69" customFormat="1" ht="12.75">
      <c r="A273" t="s">
        <v>169</v>
      </c>
      <c r="B273" t="s">
        <v>164</v>
      </c>
      <c r="C273" s="77">
        <v>2.07380375364159</v>
      </c>
      <c r="D273" s="115">
        <v>51888312</v>
      </c>
      <c r="E273" s="115">
        <v>41795966</v>
      </c>
      <c r="F273" s="78">
        <f t="shared" si="16"/>
        <v>-0.19450133586924162</v>
      </c>
      <c r="G273" s="37">
        <v>42578773</v>
      </c>
      <c r="H273" s="37">
        <v>35614175</v>
      </c>
      <c r="I273" s="78">
        <f t="shared" si="17"/>
        <v>-0.16356972052717442</v>
      </c>
      <c r="J273">
        <v>10</v>
      </c>
    </row>
    <row r="274" spans="1:10" s="69" customFormat="1" ht="12.75">
      <c r="A274" t="s">
        <v>167</v>
      </c>
      <c r="B274" t="s">
        <v>88</v>
      </c>
      <c r="C274" s="77">
        <v>1.25244416343193</v>
      </c>
      <c r="D274" s="115">
        <v>17087259</v>
      </c>
      <c r="E274" s="115">
        <v>19464697</v>
      </c>
      <c r="F274" s="78">
        <f t="shared" si="16"/>
        <v>0.13913512986488938</v>
      </c>
      <c r="G274" s="37">
        <v>23163739</v>
      </c>
      <c r="H274" s="37">
        <v>34489365</v>
      </c>
      <c r="I274" s="78">
        <f t="shared" si="17"/>
        <v>0.4889377315121708</v>
      </c>
      <c r="J274">
        <v>11</v>
      </c>
    </row>
    <row r="275" spans="1:10" s="69" customFormat="1" ht="12.75">
      <c r="A275" t="s">
        <v>166</v>
      </c>
      <c r="B275" t="s">
        <v>164</v>
      </c>
      <c r="C275" s="77">
        <v>1.16020449259535</v>
      </c>
      <c r="D275" s="115">
        <v>56437859</v>
      </c>
      <c r="E275" s="115">
        <v>66136933</v>
      </c>
      <c r="F275" s="78">
        <f t="shared" si="16"/>
        <v>0.17185403861617074</v>
      </c>
      <c r="G275" s="37">
        <v>25400923</v>
      </c>
      <c r="H275" s="37">
        <v>30212533</v>
      </c>
      <c r="I275" s="78">
        <f t="shared" si="17"/>
        <v>0.18942658107345153</v>
      </c>
      <c r="J275">
        <v>12</v>
      </c>
    </row>
    <row r="276" spans="1:10" s="69" customFormat="1" ht="12.75">
      <c r="A276" t="s">
        <v>170</v>
      </c>
      <c r="B276" t="s">
        <v>122</v>
      </c>
      <c r="C276" s="77">
        <v>1.01785248077579</v>
      </c>
      <c r="D276" s="115">
        <v>192360</v>
      </c>
      <c r="E276" s="115">
        <v>65264</v>
      </c>
      <c r="F276" s="78">
        <f t="shared" si="16"/>
        <v>-0.6607194843002703</v>
      </c>
      <c r="G276" s="37">
        <v>18853030</v>
      </c>
      <c r="H276" s="37">
        <v>23730534</v>
      </c>
      <c r="I276" s="78">
        <f t="shared" si="17"/>
        <v>0.25871194179397156</v>
      </c>
      <c r="J276">
        <v>13</v>
      </c>
    </row>
    <row r="277" spans="1:10" s="69" customFormat="1" ht="12.75">
      <c r="A277" t="s">
        <v>165</v>
      </c>
      <c r="B277" t="s">
        <v>164</v>
      </c>
      <c r="C277" s="77">
        <v>0.956064377371801</v>
      </c>
      <c r="D277" s="115">
        <v>31953829</v>
      </c>
      <c r="E277" s="115">
        <v>62063588</v>
      </c>
      <c r="F277" s="78">
        <f t="shared" si="16"/>
        <v>0.9422895453311714</v>
      </c>
      <c r="G277" s="37">
        <v>15229889</v>
      </c>
      <c r="H277" s="37">
        <v>31219234</v>
      </c>
      <c r="I277" s="78">
        <f t="shared" si="17"/>
        <v>1.0498661546384218</v>
      </c>
      <c r="J277">
        <v>14</v>
      </c>
    </row>
    <row r="278" spans="1:10" s="69" customFormat="1" ht="12.75">
      <c r="A278" t="s">
        <v>121</v>
      </c>
      <c r="B278" t="s">
        <v>122</v>
      </c>
      <c r="C278" s="77">
        <v>0.906293886642605</v>
      </c>
      <c r="D278" s="115">
        <v>33161</v>
      </c>
      <c r="E278" s="115">
        <v>30105</v>
      </c>
      <c r="F278" s="78">
        <f t="shared" si="16"/>
        <v>-0.09215644884050542</v>
      </c>
      <c r="G278" s="37">
        <v>15495048</v>
      </c>
      <c r="H278" s="37">
        <v>16173206</v>
      </c>
      <c r="I278" s="78">
        <f t="shared" si="17"/>
        <v>0.04376611159900892</v>
      </c>
      <c r="J278">
        <v>15</v>
      </c>
    </row>
    <row r="279" spans="1:10" s="69" customFormat="1" ht="12.75">
      <c r="A279" t="s">
        <v>89</v>
      </c>
      <c r="B279" t="s">
        <v>88</v>
      </c>
      <c r="C279" s="77">
        <v>0.902967102429474</v>
      </c>
      <c r="D279" s="115">
        <v>4074316</v>
      </c>
      <c r="E279" s="115">
        <v>5810643</v>
      </c>
      <c r="F279" s="78">
        <f t="shared" si="16"/>
        <v>0.4261640481494317</v>
      </c>
      <c r="G279" s="37">
        <v>35271452</v>
      </c>
      <c r="H279" s="37">
        <v>38698570</v>
      </c>
      <c r="I279" s="78">
        <f t="shared" si="17"/>
        <v>0.09716407478773485</v>
      </c>
      <c r="J279">
        <v>16</v>
      </c>
    </row>
    <row r="280" spans="1:10" s="69" customFormat="1" ht="12.75">
      <c r="A280" t="s">
        <v>160</v>
      </c>
      <c r="B280" t="s">
        <v>88</v>
      </c>
      <c r="C280" s="77">
        <v>0.797886743008097</v>
      </c>
      <c r="D280" s="115">
        <v>1839475</v>
      </c>
      <c r="E280" s="115">
        <v>5892450</v>
      </c>
      <c r="F280" s="78">
        <f t="shared" si="16"/>
        <v>2.2033324725804917</v>
      </c>
      <c r="G280" s="37">
        <v>6816295</v>
      </c>
      <c r="H280" s="37">
        <v>25804391</v>
      </c>
      <c r="I280" s="78">
        <f t="shared" si="17"/>
        <v>2.7856916403999534</v>
      </c>
      <c r="J280">
        <v>17</v>
      </c>
    </row>
    <row r="281" spans="1:10" s="69" customFormat="1" ht="12.75">
      <c r="A281" t="s">
        <v>154</v>
      </c>
      <c r="B281" t="s">
        <v>88</v>
      </c>
      <c r="C281" s="77">
        <v>0.713879998621782</v>
      </c>
      <c r="D281" s="115">
        <v>10355264</v>
      </c>
      <c r="E281" s="115">
        <v>12258518</v>
      </c>
      <c r="F281" s="78">
        <f t="shared" si="16"/>
        <v>0.18379579699754636</v>
      </c>
      <c r="G281" s="37">
        <v>20347005</v>
      </c>
      <c r="H281" s="37">
        <v>37824104</v>
      </c>
      <c r="I281" s="78">
        <f t="shared" si="17"/>
        <v>0.8589519194593995</v>
      </c>
      <c r="J281">
        <v>18</v>
      </c>
    </row>
    <row r="282" spans="1:33" s="2" customFormat="1" ht="12.75">
      <c r="A282" t="s">
        <v>163</v>
      </c>
      <c r="B282" t="s">
        <v>164</v>
      </c>
      <c r="C282" s="77">
        <v>0.674821267375365</v>
      </c>
      <c r="D282" s="115">
        <v>16116853</v>
      </c>
      <c r="E282" s="115">
        <v>15111314</v>
      </c>
      <c r="F282" s="78">
        <f t="shared" si="16"/>
        <v>-0.06239052996264221</v>
      </c>
      <c r="G282" s="37">
        <v>13251374</v>
      </c>
      <c r="H282" s="37">
        <v>13553366</v>
      </c>
      <c r="I282" s="78">
        <f t="shared" si="17"/>
        <v>0.02278948582992224</v>
      </c>
      <c r="J282">
        <v>19</v>
      </c>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row>
    <row r="283" spans="1:33" ht="12.75">
      <c r="A283" t="s">
        <v>161</v>
      </c>
      <c r="B283" t="s">
        <v>122</v>
      </c>
      <c r="C283" s="77">
        <v>0.663349482173486</v>
      </c>
      <c r="D283" s="115">
        <v>269528</v>
      </c>
      <c r="E283" s="115">
        <v>14023</v>
      </c>
      <c r="F283" s="78">
        <f t="shared" si="16"/>
        <v>-0.947972010329168</v>
      </c>
      <c r="G283" s="37">
        <v>19709798</v>
      </c>
      <c r="H283" s="37">
        <v>4480043</v>
      </c>
      <c r="I283" s="78">
        <f t="shared" si="17"/>
        <v>-0.7726996999157475</v>
      </c>
      <c r="J283">
        <v>20</v>
      </c>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row>
    <row r="284" spans="11:33" ht="12.75">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row>
    <row r="285" spans="1:33" s="2" customFormat="1" ht="12.75">
      <c r="A285" s="57" t="s">
        <v>231</v>
      </c>
      <c r="B285" s="57"/>
      <c r="C285" s="84">
        <f>SUM(C264:C284)</f>
        <v>92.01563956832685</v>
      </c>
      <c r="D285" s="85"/>
      <c r="E285" s="58"/>
      <c r="F285" s="58"/>
      <c r="G285" s="58">
        <f>SUM(G264:G284)</f>
        <v>1797125238</v>
      </c>
      <c r="H285" s="85">
        <f>SUM(H264:H284)</f>
        <v>2144397877</v>
      </c>
      <c r="I285" s="59">
        <f>+(H285-G285)/G285</f>
        <v>0.19323786214614389</v>
      </c>
      <c r="J285" s="58"/>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row>
    <row r="286" spans="3:10" s="69" customFormat="1" ht="12.75">
      <c r="C286" s="86"/>
      <c r="D286" s="87"/>
      <c r="E286" s="62"/>
      <c r="F286" s="62"/>
      <c r="G286" s="62"/>
      <c r="H286" s="87"/>
      <c r="I286" s="62"/>
      <c r="J286" s="62"/>
    </row>
    <row r="287" spans="1:10" s="69" customFormat="1" ht="12.75">
      <c r="A287" s="88" t="s">
        <v>74</v>
      </c>
      <c r="C287" s="86"/>
      <c r="D287" s="87"/>
      <c r="E287" s="62"/>
      <c r="F287" s="62"/>
      <c r="G287" s="62"/>
      <c r="H287" s="87"/>
      <c r="I287" s="62"/>
      <c r="J287" s="62"/>
    </row>
    <row r="288" spans="11:33" ht="12.75">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row>
    <row r="289" spans="1:33" s="65" customFormat="1" ht="15.75" customHeight="1">
      <c r="A289" s="139" t="s">
        <v>300</v>
      </c>
      <c r="B289" s="139"/>
      <c r="C289" s="139"/>
      <c r="D289" s="139"/>
      <c r="E289" s="139"/>
      <c r="F289" s="139"/>
      <c r="G289" s="139"/>
      <c r="H289" s="139"/>
      <c r="I289" s="13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row>
    <row r="290" spans="1:33" s="65" customFormat="1" ht="15.75" customHeight="1">
      <c r="A290" s="138" t="s">
        <v>78</v>
      </c>
      <c r="B290" s="138"/>
      <c r="C290" s="138"/>
      <c r="D290" s="138"/>
      <c r="E290" s="138"/>
      <c r="F290" s="138"/>
      <c r="G290" s="138"/>
      <c r="H290" s="138"/>
      <c r="I290" s="138"/>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row>
    <row r="291" spans="1:33" s="66" customFormat="1" ht="15.75" customHeight="1">
      <c r="A291" s="138" t="s">
        <v>67</v>
      </c>
      <c r="B291" s="138"/>
      <c r="C291" s="138"/>
      <c r="D291" s="138"/>
      <c r="E291" s="138"/>
      <c r="F291" s="138"/>
      <c r="G291" s="138"/>
      <c r="H291" s="138"/>
      <c r="I291" s="138"/>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row>
    <row r="292" spans="1:33" s="66" customFormat="1" ht="15.75" customHeight="1">
      <c r="A292" s="97"/>
      <c r="B292" s="97"/>
      <c r="C292" s="97"/>
      <c r="D292" s="97"/>
      <c r="E292" s="97"/>
      <c r="F292" s="97"/>
      <c r="G292" s="97"/>
      <c r="H292" s="97"/>
      <c r="I292" s="97"/>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row>
    <row r="293" spans="1:10" s="69" customFormat="1" ht="30.75" customHeight="1">
      <c r="A293" s="67" t="s">
        <v>240</v>
      </c>
      <c r="B293" s="67" t="s">
        <v>85</v>
      </c>
      <c r="C293" s="68" t="s">
        <v>227</v>
      </c>
      <c r="D293" s="140" t="s">
        <v>228</v>
      </c>
      <c r="E293" s="140"/>
      <c r="F293" s="140"/>
      <c r="G293" s="140" t="s">
        <v>320</v>
      </c>
      <c r="H293" s="140"/>
      <c r="I293" s="140"/>
      <c r="J293" s="67" t="s">
        <v>229</v>
      </c>
    </row>
    <row r="294" spans="1:10" s="69" customFormat="1" ht="15.75" customHeight="1">
      <c r="A294" s="70"/>
      <c r="B294" s="70"/>
      <c r="C294" s="71">
        <v>2007</v>
      </c>
      <c r="D294" s="140" t="str">
        <f>+D262</f>
        <v>Enero-Junio</v>
      </c>
      <c r="E294" s="140"/>
      <c r="F294" s="67" t="s">
        <v>229</v>
      </c>
      <c r="G294" s="140" t="str">
        <f>+D294</f>
        <v>Enero-Junio</v>
      </c>
      <c r="H294" s="140"/>
      <c r="I294" s="67" t="s">
        <v>229</v>
      </c>
      <c r="J294" s="72" t="s">
        <v>230</v>
      </c>
    </row>
    <row r="295" spans="1:10" s="69" customFormat="1" ht="15.75">
      <c r="A295" s="73"/>
      <c r="B295" s="73"/>
      <c r="C295" s="74"/>
      <c r="D295" s="75">
        <v>2007</v>
      </c>
      <c r="E295" s="75">
        <v>2008</v>
      </c>
      <c r="F295" s="76" t="s">
        <v>230</v>
      </c>
      <c r="G295" s="75">
        <v>2007</v>
      </c>
      <c r="H295" s="75">
        <v>2008</v>
      </c>
      <c r="I295" s="76" t="s">
        <v>230</v>
      </c>
      <c r="J295" s="73"/>
    </row>
    <row r="296" spans="1:33" s="79" customFormat="1" ht="12.75">
      <c r="A296" t="s">
        <v>171</v>
      </c>
      <c r="B296" t="s">
        <v>88</v>
      </c>
      <c r="C296" s="77">
        <v>75.6666484199653</v>
      </c>
      <c r="D296" s="37">
        <v>234238760</v>
      </c>
      <c r="E296" s="37">
        <v>219364751</v>
      </c>
      <c r="F296" s="78">
        <f aca="true" t="shared" si="18" ref="F296:F315">+(E296-D296)/D296</f>
        <v>-0.06349934997948248</v>
      </c>
      <c r="G296" s="37">
        <v>147426752</v>
      </c>
      <c r="H296" s="37">
        <v>149616726</v>
      </c>
      <c r="I296" s="78">
        <f aca="true" t="shared" si="19" ref="I296:I315">+(H296-G296)/G296</f>
        <v>0.014854658128804194</v>
      </c>
      <c r="J296">
        <v>1</v>
      </c>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row>
    <row r="297" spans="1:33" s="79" customFormat="1" ht="12.75">
      <c r="A297" t="s">
        <v>110</v>
      </c>
      <c r="B297" t="s">
        <v>88</v>
      </c>
      <c r="C297" s="77">
        <v>5.32581766677318</v>
      </c>
      <c r="D297" s="37">
        <v>30061</v>
      </c>
      <c r="E297" s="37">
        <v>35164</v>
      </c>
      <c r="F297" s="78">
        <f t="shared" si="18"/>
        <v>0.16975483184192142</v>
      </c>
      <c r="G297" s="37">
        <v>9934648</v>
      </c>
      <c r="H297" s="37">
        <v>13310582</v>
      </c>
      <c r="I297" s="78">
        <f t="shared" si="19"/>
        <v>0.33981415345566346</v>
      </c>
      <c r="J297">
        <v>2</v>
      </c>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row>
    <row r="298" spans="1:33" s="79" customFormat="1" ht="12.75">
      <c r="A298" t="s">
        <v>99</v>
      </c>
      <c r="B298" t="s">
        <v>88</v>
      </c>
      <c r="C298" s="77">
        <v>2.72176184938776</v>
      </c>
      <c r="D298" s="37">
        <v>9104869</v>
      </c>
      <c r="E298" s="37">
        <v>9919350</v>
      </c>
      <c r="F298" s="78">
        <f t="shared" si="18"/>
        <v>0.08945554296278178</v>
      </c>
      <c r="G298" s="37">
        <v>7033253</v>
      </c>
      <c r="H298" s="37">
        <v>7777559</v>
      </c>
      <c r="I298" s="78">
        <f t="shared" si="19"/>
        <v>0.10582670636190679</v>
      </c>
      <c r="J298">
        <v>3</v>
      </c>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row>
    <row r="299" spans="1:33" s="79" customFormat="1" ht="12.75">
      <c r="A299" t="s">
        <v>89</v>
      </c>
      <c r="B299" t="s">
        <v>88</v>
      </c>
      <c r="C299" s="77">
        <v>2.30205445123469</v>
      </c>
      <c r="D299" s="37">
        <v>934927</v>
      </c>
      <c r="E299" s="37">
        <v>1538924</v>
      </c>
      <c r="F299" s="78">
        <f t="shared" si="18"/>
        <v>0.646036535472823</v>
      </c>
      <c r="G299" s="37">
        <v>10029379</v>
      </c>
      <c r="H299" s="37">
        <v>9217501</v>
      </c>
      <c r="I299" s="78">
        <f t="shared" si="19"/>
        <v>-0.0809499770623884</v>
      </c>
      <c r="J299">
        <v>4</v>
      </c>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row>
    <row r="300" spans="1:33" s="79" customFormat="1" ht="12.75">
      <c r="A300" t="s">
        <v>176</v>
      </c>
      <c r="B300" t="s">
        <v>88</v>
      </c>
      <c r="C300" s="77">
        <v>2.15366061162802</v>
      </c>
      <c r="D300" s="37">
        <v>28766640</v>
      </c>
      <c r="E300" s="37">
        <v>1898913</v>
      </c>
      <c r="F300" s="78">
        <f t="shared" si="18"/>
        <v>-0.9339890581590342</v>
      </c>
      <c r="G300" s="37">
        <v>6726219</v>
      </c>
      <c r="H300" s="37">
        <v>1481979</v>
      </c>
      <c r="I300" s="78">
        <f t="shared" si="19"/>
        <v>-0.7796713131106793</v>
      </c>
      <c r="J300">
        <v>5</v>
      </c>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row>
    <row r="301" spans="1:33" s="79" customFormat="1" ht="12.75">
      <c r="A301" t="s">
        <v>177</v>
      </c>
      <c r="B301" t="s">
        <v>88</v>
      </c>
      <c r="C301" s="77">
        <v>1.35506483529183</v>
      </c>
      <c r="D301" s="37">
        <v>954759</v>
      </c>
      <c r="E301" s="37">
        <v>831899</v>
      </c>
      <c r="F301" s="78">
        <f t="shared" si="18"/>
        <v>-0.12868168825850293</v>
      </c>
      <c r="G301" s="37">
        <v>2805798</v>
      </c>
      <c r="H301" s="37">
        <v>3737349</v>
      </c>
      <c r="I301" s="78">
        <f t="shared" si="19"/>
        <v>0.3320092893358681</v>
      </c>
      <c r="J301">
        <v>6</v>
      </c>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row>
    <row r="302" spans="1:33" s="79" customFormat="1" ht="12.75">
      <c r="A302" t="s">
        <v>179</v>
      </c>
      <c r="B302" t="s">
        <v>88</v>
      </c>
      <c r="C302" s="77">
        <v>1.0809048908796</v>
      </c>
      <c r="D302" s="37">
        <v>472000</v>
      </c>
      <c r="E302" s="37">
        <v>2700000</v>
      </c>
      <c r="F302" s="78">
        <f t="shared" si="18"/>
        <v>4.720338983050848</v>
      </c>
      <c r="G302" s="37">
        <v>1423160</v>
      </c>
      <c r="H302" s="37">
        <v>14169981</v>
      </c>
      <c r="I302" s="78">
        <f t="shared" si="19"/>
        <v>8.956702689788921</v>
      </c>
      <c r="J302">
        <v>7</v>
      </c>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row>
    <row r="303" spans="1:33" s="79" customFormat="1" ht="12.75">
      <c r="A303" t="s">
        <v>182</v>
      </c>
      <c r="B303" t="s">
        <v>88</v>
      </c>
      <c r="C303" s="77">
        <v>0.949593597346552</v>
      </c>
      <c r="D303" s="37">
        <v>4012425</v>
      </c>
      <c r="E303" s="37">
        <v>3623435</v>
      </c>
      <c r="F303" s="78">
        <f t="shared" si="18"/>
        <v>-0.09694636036810657</v>
      </c>
      <c r="G303" s="37">
        <v>1699214</v>
      </c>
      <c r="H303" s="37">
        <v>1874744</v>
      </c>
      <c r="I303" s="78">
        <f t="shared" si="19"/>
        <v>0.10330070256012486</v>
      </c>
      <c r="J303">
        <v>8</v>
      </c>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row>
    <row r="304" spans="1:33" s="79" customFormat="1" ht="12.75">
      <c r="A304" t="s">
        <v>167</v>
      </c>
      <c r="B304" t="s">
        <v>88</v>
      </c>
      <c r="C304" s="77">
        <v>0.926036313607015</v>
      </c>
      <c r="D304" s="37">
        <v>1416507</v>
      </c>
      <c r="E304" s="37">
        <v>236924</v>
      </c>
      <c r="F304" s="78">
        <f t="shared" si="18"/>
        <v>-0.832740678302331</v>
      </c>
      <c r="G304" s="37">
        <v>2103292</v>
      </c>
      <c r="H304" s="37">
        <v>509673</v>
      </c>
      <c r="I304" s="78">
        <f t="shared" si="19"/>
        <v>-0.7576784393227379</v>
      </c>
      <c r="J304">
        <v>9</v>
      </c>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row>
    <row r="305" spans="1:10" s="69" customFormat="1" ht="12.75">
      <c r="A305" t="s">
        <v>172</v>
      </c>
      <c r="B305" t="s">
        <v>122</v>
      </c>
      <c r="C305" s="77">
        <v>0.710552683791331</v>
      </c>
      <c r="D305" s="37">
        <v>6296</v>
      </c>
      <c r="E305" s="37">
        <v>40318</v>
      </c>
      <c r="F305" s="78">
        <f t="shared" si="18"/>
        <v>5.4037484116899615</v>
      </c>
      <c r="G305" s="37">
        <v>2097562</v>
      </c>
      <c r="H305" s="37">
        <v>94730</v>
      </c>
      <c r="I305" s="78">
        <f t="shared" si="19"/>
        <v>-0.9548380453116523</v>
      </c>
      <c r="J305">
        <v>10</v>
      </c>
    </row>
    <row r="306" spans="1:10" s="69" customFormat="1" ht="12.75">
      <c r="A306" t="s">
        <v>175</v>
      </c>
      <c r="B306" t="s">
        <v>88</v>
      </c>
      <c r="C306" s="77">
        <v>0.703958983771308</v>
      </c>
      <c r="D306" s="37">
        <v>421483</v>
      </c>
      <c r="E306" s="37">
        <v>235000</v>
      </c>
      <c r="F306" s="78">
        <f t="shared" si="18"/>
        <v>-0.4424448910157705</v>
      </c>
      <c r="G306" s="37">
        <v>997189</v>
      </c>
      <c r="H306" s="37">
        <v>626735</v>
      </c>
      <c r="I306" s="78">
        <f t="shared" si="19"/>
        <v>-0.3714982816697737</v>
      </c>
      <c r="J306">
        <v>11</v>
      </c>
    </row>
    <row r="307" spans="1:10" s="69" customFormat="1" ht="12.75">
      <c r="A307" t="s">
        <v>173</v>
      </c>
      <c r="B307" t="s">
        <v>88</v>
      </c>
      <c r="C307" s="77">
        <v>0.667009475687486</v>
      </c>
      <c r="D307" s="37">
        <v>1002792</v>
      </c>
      <c r="E307" s="37">
        <v>2261806</v>
      </c>
      <c r="F307" s="78">
        <f t="shared" si="18"/>
        <v>1.2555086199331467</v>
      </c>
      <c r="G307" s="37">
        <v>557159</v>
      </c>
      <c r="H307" s="37">
        <v>1564050</v>
      </c>
      <c r="I307" s="78">
        <f t="shared" si="19"/>
        <v>1.8071878942994728</v>
      </c>
      <c r="J307">
        <v>12</v>
      </c>
    </row>
    <row r="308" spans="1:10" s="69" customFormat="1" ht="12.75">
      <c r="A308" t="s">
        <v>125</v>
      </c>
      <c r="B308" t="s">
        <v>88</v>
      </c>
      <c r="C308" s="77">
        <v>0.5740321830748</v>
      </c>
      <c r="D308" s="37">
        <v>2075836</v>
      </c>
      <c r="E308" s="37">
        <v>1976270</v>
      </c>
      <c r="F308" s="78">
        <f t="shared" si="18"/>
        <v>-0.047964290049888336</v>
      </c>
      <c r="G308" s="37">
        <v>861766</v>
      </c>
      <c r="H308" s="37">
        <v>1525975</v>
      </c>
      <c r="I308" s="78">
        <f t="shared" si="19"/>
        <v>0.770753313544512</v>
      </c>
      <c r="J308">
        <v>13</v>
      </c>
    </row>
    <row r="309" spans="1:10" s="69" customFormat="1" ht="12.75">
      <c r="A309" t="s">
        <v>162</v>
      </c>
      <c r="B309" t="s">
        <v>122</v>
      </c>
      <c r="C309" s="77">
        <v>0.564596825818096</v>
      </c>
      <c r="D309" s="37">
        <v>7093</v>
      </c>
      <c r="E309" s="37">
        <v>109105</v>
      </c>
      <c r="F309" s="78">
        <f t="shared" si="18"/>
        <v>14.382066826448611</v>
      </c>
      <c r="G309" s="37">
        <v>1542934</v>
      </c>
      <c r="H309" s="37">
        <v>611757</v>
      </c>
      <c r="I309" s="78">
        <f t="shared" si="19"/>
        <v>-0.6035105843801485</v>
      </c>
      <c r="J309">
        <v>14</v>
      </c>
    </row>
    <row r="310" spans="1:10" s="69" customFormat="1" ht="12.75">
      <c r="A310" t="s">
        <v>180</v>
      </c>
      <c r="B310" t="s">
        <v>88</v>
      </c>
      <c r="C310" s="77">
        <v>0.469083494736171</v>
      </c>
      <c r="D310" s="37">
        <v>125446</v>
      </c>
      <c r="E310" s="37">
        <v>91338</v>
      </c>
      <c r="F310" s="78">
        <f t="shared" si="18"/>
        <v>-0.2718938826267876</v>
      </c>
      <c r="G310" s="37">
        <v>836823</v>
      </c>
      <c r="H310" s="37">
        <v>499742</v>
      </c>
      <c r="I310" s="78">
        <f t="shared" si="19"/>
        <v>-0.40281039120578666</v>
      </c>
      <c r="J310">
        <v>15</v>
      </c>
    </row>
    <row r="311" spans="1:10" s="69" customFormat="1" ht="12.75">
      <c r="A311" t="s">
        <v>123</v>
      </c>
      <c r="B311" t="s">
        <v>88</v>
      </c>
      <c r="C311" s="77">
        <v>0.315142475400271</v>
      </c>
      <c r="D311" s="37">
        <v>96164</v>
      </c>
      <c r="E311" s="37">
        <v>0</v>
      </c>
      <c r="F311" s="78">
        <f t="shared" si="18"/>
        <v>-1</v>
      </c>
      <c r="G311" s="37">
        <v>651490</v>
      </c>
      <c r="H311" s="37">
        <v>0</v>
      </c>
      <c r="I311" s="78">
        <f t="shared" si="19"/>
        <v>-1</v>
      </c>
      <c r="J311">
        <v>16</v>
      </c>
    </row>
    <row r="312" spans="1:10" s="69" customFormat="1" ht="12.75">
      <c r="A312" t="s">
        <v>181</v>
      </c>
      <c r="B312" t="s">
        <v>88</v>
      </c>
      <c r="C312" s="77">
        <v>0.23187704041125</v>
      </c>
      <c r="D312" s="37">
        <v>371696</v>
      </c>
      <c r="E312" s="37">
        <v>0</v>
      </c>
      <c r="F312" s="78">
        <f t="shared" si="18"/>
        <v>-1</v>
      </c>
      <c r="G312" s="37">
        <v>931700</v>
      </c>
      <c r="H312" s="37">
        <v>0</v>
      </c>
      <c r="I312" s="78">
        <f t="shared" si="19"/>
        <v>-1</v>
      </c>
      <c r="J312">
        <v>17</v>
      </c>
    </row>
    <row r="313" spans="1:10" s="69" customFormat="1" ht="12.75">
      <c r="A313" t="s">
        <v>178</v>
      </c>
      <c r="B313" t="s">
        <v>88</v>
      </c>
      <c r="C313" s="77">
        <v>0.218864599649307</v>
      </c>
      <c r="D313" s="37">
        <v>1622000</v>
      </c>
      <c r="E313" s="37">
        <v>533500</v>
      </c>
      <c r="F313" s="78">
        <f t="shared" si="18"/>
        <v>-0.6710850801479655</v>
      </c>
      <c r="G313" s="37">
        <v>624213</v>
      </c>
      <c r="H313" s="37">
        <v>407699</v>
      </c>
      <c r="I313" s="78">
        <f t="shared" si="19"/>
        <v>-0.34685916506064435</v>
      </c>
      <c r="J313">
        <v>18</v>
      </c>
    </row>
    <row r="314" spans="1:33" s="2" customFormat="1" ht="12.75">
      <c r="A314" t="s">
        <v>116</v>
      </c>
      <c r="B314" t="s">
        <v>88</v>
      </c>
      <c r="C314" s="77">
        <v>0.19139649073748</v>
      </c>
      <c r="D314" s="37">
        <v>2</v>
      </c>
      <c r="E314" s="37">
        <v>536175</v>
      </c>
      <c r="F314" s="78">
        <f t="shared" si="18"/>
        <v>268086.5</v>
      </c>
      <c r="G314" s="37">
        <v>464</v>
      </c>
      <c r="H314" s="37">
        <v>605899</v>
      </c>
      <c r="I314" s="78">
        <f t="shared" si="19"/>
        <v>1304.8168103448277</v>
      </c>
      <c r="J314">
        <v>19</v>
      </c>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row>
    <row r="315" spans="1:33" ht="12.75">
      <c r="A315" t="s">
        <v>183</v>
      </c>
      <c r="B315" t="s">
        <v>88</v>
      </c>
      <c r="C315" s="77">
        <v>0.184217187330007</v>
      </c>
      <c r="D315" s="37">
        <v>261222</v>
      </c>
      <c r="E315" s="37">
        <v>1042901</v>
      </c>
      <c r="F315" s="78">
        <f t="shared" si="18"/>
        <v>2.992393443125005</v>
      </c>
      <c r="G315" s="37">
        <v>657206</v>
      </c>
      <c r="H315" s="37">
        <v>1889460</v>
      </c>
      <c r="I315" s="78">
        <f t="shared" si="19"/>
        <v>1.8749889684512924</v>
      </c>
      <c r="J315">
        <v>20</v>
      </c>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row>
    <row r="316" spans="11:33" ht="12.75">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row>
    <row r="317" spans="1:33" s="2" customFormat="1" ht="13.5" customHeight="1">
      <c r="A317" s="57" t="s">
        <v>231</v>
      </c>
      <c r="B317" s="57"/>
      <c r="C317" s="84">
        <f>SUM(C296:C316)</f>
        <v>97.31227407652143</v>
      </c>
      <c r="D317" s="85"/>
      <c r="E317" s="58"/>
      <c r="F317" s="58"/>
      <c r="G317" s="58">
        <f>SUM(G296:G316)</f>
        <v>198940221</v>
      </c>
      <c r="H317" s="85">
        <f>SUM(H296:H316)</f>
        <v>209522141</v>
      </c>
      <c r="I317" s="59">
        <f>+(H317-G317)/G317</f>
        <v>0.05319145593992278</v>
      </c>
      <c r="J317" s="58"/>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row>
    <row r="318" spans="3:10" s="69" customFormat="1" ht="12.75">
      <c r="C318" s="86"/>
      <c r="D318" s="87"/>
      <c r="E318" s="62"/>
      <c r="F318" s="62"/>
      <c r="G318" s="62"/>
      <c r="H318" s="87"/>
      <c r="I318" s="62"/>
      <c r="J318" s="62"/>
    </row>
    <row r="319" spans="1:10" s="69" customFormat="1" ht="12.75">
      <c r="A319" s="88" t="s">
        <v>74</v>
      </c>
      <c r="C319" s="86"/>
      <c r="D319" s="87"/>
      <c r="E319" s="62"/>
      <c r="F319" s="62"/>
      <c r="G319" s="62"/>
      <c r="H319" s="87"/>
      <c r="I319" s="62"/>
      <c r="J319" s="62"/>
    </row>
    <row r="320" spans="11:33" ht="12.75">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row>
    <row r="321" spans="1:33" s="65" customFormat="1" ht="15.75" customHeight="1">
      <c r="A321" s="139" t="s">
        <v>301</v>
      </c>
      <c r="B321" s="139"/>
      <c r="C321" s="139"/>
      <c r="D321" s="139"/>
      <c r="E321" s="139"/>
      <c r="F321" s="139"/>
      <c r="G321" s="139"/>
      <c r="H321" s="139"/>
      <c r="I321" s="13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row>
    <row r="322" spans="1:33" s="65" customFormat="1" ht="15.75" customHeight="1">
      <c r="A322" s="138" t="s">
        <v>78</v>
      </c>
      <c r="B322" s="138"/>
      <c r="C322" s="138"/>
      <c r="D322" s="138"/>
      <c r="E322" s="138"/>
      <c r="F322" s="138"/>
      <c r="G322" s="138"/>
      <c r="H322" s="138"/>
      <c r="I322" s="138"/>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row>
    <row r="323" spans="1:33" s="66" customFormat="1" ht="15.75" customHeight="1">
      <c r="A323" s="138" t="s">
        <v>69</v>
      </c>
      <c r="B323" s="138"/>
      <c r="C323" s="138"/>
      <c r="D323" s="138"/>
      <c r="E323" s="138"/>
      <c r="F323" s="138"/>
      <c r="G323" s="138"/>
      <c r="H323" s="138"/>
      <c r="I323" s="138"/>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row>
    <row r="324" spans="1:33" s="66" customFormat="1" ht="15.75" customHeight="1">
      <c r="A324" s="97"/>
      <c r="B324" s="97"/>
      <c r="C324" s="97"/>
      <c r="D324" s="97"/>
      <c r="E324" s="97"/>
      <c r="F324" s="97"/>
      <c r="G324" s="97"/>
      <c r="H324" s="97"/>
      <c r="I324" s="97"/>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row>
    <row r="325" spans="1:10" s="69" customFormat="1" ht="30.75" customHeight="1">
      <c r="A325" s="67" t="s">
        <v>241</v>
      </c>
      <c r="B325" s="67" t="s">
        <v>85</v>
      </c>
      <c r="C325" s="68" t="s">
        <v>227</v>
      </c>
      <c r="D325" s="140" t="s">
        <v>228</v>
      </c>
      <c r="E325" s="140"/>
      <c r="F325" s="140"/>
      <c r="G325" s="140" t="s">
        <v>320</v>
      </c>
      <c r="H325" s="140"/>
      <c r="I325" s="140"/>
      <c r="J325" s="67" t="s">
        <v>229</v>
      </c>
    </row>
    <row r="326" spans="1:10" s="69" customFormat="1" ht="15.75" customHeight="1">
      <c r="A326" s="70"/>
      <c r="B326" s="70"/>
      <c r="C326" s="71">
        <v>2007</v>
      </c>
      <c r="D326" s="140" t="str">
        <f>+D294</f>
        <v>Enero-Junio</v>
      </c>
      <c r="E326" s="140"/>
      <c r="F326" s="67" t="s">
        <v>229</v>
      </c>
      <c r="G326" s="140" t="str">
        <f>+D326</f>
        <v>Enero-Junio</v>
      </c>
      <c r="H326" s="140"/>
      <c r="I326" s="67" t="s">
        <v>229</v>
      </c>
      <c r="J326" s="72" t="s">
        <v>230</v>
      </c>
    </row>
    <row r="327" spans="1:10" s="69" customFormat="1" ht="15.75">
      <c r="A327" s="73"/>
      <c r="B327" s="73"/>
      <c r="C327" s="74"/>
      <c r="D327" s="75">
        <v>2007</v>
      </c>
      <c r="E327" s="75">
        <v>2008</v>
      </c>
      <c r="F327" s="76" t="s">
        <v>230</v>
      </c>
      <c r="G327" s="75">
        <v>2007</v>
      </c>
      <c r="H327" s="75">
        <v>2008</v>
      </c>
      <c r="I327" s="76" t="s">
        <v>230</v>
      </c>
      <c r="J327" s="73"/>
    </row>
    <row r="328" spans="1:33" s="79" customFormat="1" ht="12.75">
      <c r="A328" t="s">
        <v>177</v>
      </c>
      <c r="B328" t="s">
        <v>88</v>
      </c>
      <c r="C328" s="77">
        <v>16.9946808209255</v>
      </c>
      <c r="D328" s="37">
        <v>8428005</v>
      </c>
      <c r="E328" s="37">
        <v>5624296</v>
      </c>
      <c r="F328" s="78">
        <f aca="true" t="shared" si="20" ref="F328:F343">+(E328-D328)/D328</f>
        <v>-0.3326657969472016</v>
      </c>
      <c r="G328" s="37">
        <v>26430278</v>
      </c>
      <c r="H328" s="37">
        <v>26054067</v>
      </c>
      <c r="I328" s="78">
        <f aca="true" t="shared" si="21" ref="I328:I347">+(H328-G328)/G328</f>
        <v>-0.014234091673193902</v>
      </c>
      <c r="J328">
        <v>1</v>
      </c>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row>
    <row r="329" spans="1:33" s="79" customFormat="1" ht="12.75">
      <c r="A329" t="s">
        <v>143</v>
      </c>
      <c r="B329" t="s">
        <v>88</v>
      </c>
      <c r="C329" s="77">
        <v>16.019677362</v>
      </c>
      <c r="D329" s="37">
        <v>580001560</v>
      </c>
      <c r="E329" s="37">
        <v>483686360</v>
      </c>
      <c r="F329" s="78">
        <f t="shared" si="20"/>
        <v>-0.16606024301038086</v>
      </c>
      <c r="G329" s="37">
        <v>32668588</v>
      </c>
      <c r="H329" s="37">
        <v>26495779</v>
      </c>
      <c r="I329" s="78">
        <f t="shared" si="21"/>
        <v>-0.18895242732866202</v>
      </c>
      <c r="J329">
        <v>2</v>
      </c>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row>
    <row r="330" spans="1:33" s="79" customFormat="1" ht="12.75">
      <c r="A330" t="s">
        <v>123</v>
      </c>
      <c r="B330" t="s">
        <v>88</v>
      </c>
      <c r="C330" s="77">
        <v>7.31902181618909</v>
      </c>
      <c r="D330" s="37">
        <v>1622161</v>
      </c>
      <c r="E330" s="37">
        <v>1380376</v>
      </c>
      <c r="F330" s="78">
        <f t="shared" si="20"/>
        <v>-0.14905117309564217</v>
      </c>
      <c r="G330" s="37">
        <v>11806318</v>
      </c>
      <c r="H330" s="37">
        <v>20737574</v>
      </c>
      <c r="I330" s="78">
        <f t="shared" si="21"/>
        <v>0.7564810637829678</v>
      </c>
      <c r="J330">
        <v>3</v>
      </c>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row>
    <row r="331" spans="1:33" s="79" customFormat="1" ht="12.75">
      <c r="A331" t="s">
        <v>179</v>
      </c>
      <c r="B331" t="s">
        <v>88</v>
      </c>
      <c r="C331" s="77">
        <v>6.83812990720476</v>
      </c>
      <c r="D331" s="37">
        <v>6054517</v>
      </c>
      <c r="E331" s="37">
        <v>4998348</v>
      </c>
      <c r="F331" s="78">
        <f t="shared" si="20"/>
        <v>-0.17444314715773365</v>
      </c>
      <c r="G331" s="37">
        <v>14200670</v>
      </c>
      <c r="H331" s="37">
        <v>24732466</v>
      </c>
      <c r="I331" s="78">
        <f t="shared" si="21"/>
        <v>0.741640781737763</v>
      </c>
      <c r="J331">
        <v>4</v>
      </c>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row>
    <row r="332" spans="1:33" s="79" customFormat="1" ht="12.75">
      <c r="A332" t="s">
        <v>189</v>
      </c>
      <c r="B332" t="s">
        <v>85</v>
      </c>
      <c r="C332" s="77">
        <v>6.8288141767943</v>
      </c>
      <c r="D332" s="37">
        <v>448905</v>
      </c>
      <c r="E332" s="37">
        <v>757542</v>
      </c>
      <c r="F332" s="78">
        <f t="shared" si="20"/>
        <v>0.6875329969592675</v>
      </c>
      <c r="G332" s="37">
        <v>2317168</v>
      </c>
      <c r="H332" s="37">
        <v>3358028</v>
      </c>
      <c r="I332" s="78">
        <f t="shared" si="21"/>
        <v>0.4491948792664149</v>
      </c>
      <c r="J332">
        <v>5</v>
      </c>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row>
    <row r="333" spans="1:33" s="79" customFormat="1" ht="12.75">
      <c r="A333" t="s">
        <v>89</v>
      </c>
      <c r="B333" t="s">
        <v>88</v>
      </c>
      <c r="C333" s="77">
        <v>6.42039269639974</v>
      </c>
      <c r="D333" s="37">
        <v>2550459</v>
      </c>
      <c r="E333" s="37">
        <v>2793782</v>
      </c>
      <c r="F333" s="78">
        <f t="shared" si="20"/>
        <v>0.09540361166362604</v>
      </c>
      <c r="G333" s="37">
        <v>20583305</v>
      </c>
      <c r="H333" s="37">
        <v>14067440</v>
      </c>
      <c r="I333" s="78">
        <f t="shared" si="21"/>
        <v>-0.31656067866652127</v>
      </c>
      <c r="J333">
        <v>6</v>
      </c>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row>
    <row r="334" spans="1:33" s="79" customFormat="1" ht="12.75">
      <c r="A334" t="s">
        <v>184</v>
      </c>
      <c r="B334" t="s">
        <v>88</v>
      </c>
      <c r="C334" s="77">
        <v>5.72341584828908</v>
      </c>
      <c r="D334" s="37">
        <v>16177600</v>
      </c>
      <c r="E334" s="37">
        <v>18681610</v>
      </c>
      <c r="F334" s="78">
        <f t="shared" si="20"/>
        <v>0.1547825388191079</v>
      </c>
      <c r="G334" s="37">
        <v>5643351</v>
      </c>
      <c r="H334" s="37">
        <v>10960537</v>
      </c>
      <c r="I334" s="78">
        <f t="shared" si="21"/>
        <v>0.9422036658715717</v>
      </c>
      <c r="J334">
        <v>7</v>
      </c>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row>
    <row r="335" spans="1:33" s="79" customFormat="1" ht="12.75">
      <c r="A335" t="s">
        <v>192</v>
      </c>
      <c r="B335" t="s">
        <v>88</v>
      </c>
      <c r="C335" s="77">
        <v>3.53945509372488</v>
      </c>
      <c r="D335" s="37">
        <v>5555175</v>
      </c>
      <c r="E335" s="37">
        <v>3371300</v>
      </c>
      <c r="F335" s="78">
        <f t="shared" si="20"/>
        <v>-0.3931244290233881</v>
      </c>
      <c r="G335" s="37">
        <v>7210087</v>
      </c>
      <c r="H335" s="37">
        <v>4133013</v>
      </c>
      <c r="I335" s="78">
        <f t="shared" si="21"/>
        <v>-0.42677349108270124</v>
      </c>
      <c r="J335">
        <v>8</v>
      </c>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row>
    <row r="336" spans="1:33" s="79" customFormat="1" ht="12.75">
      <c r="A336" t="s">
        <v>191</v>
      </c>
      <c r="B336" t="s">
        <v>88</v>
      </c>
      <c r="C336" s="77">
        <v>3.35800573912102</v>
      </c>
      <c r="D336" s="37">
        <v>3700070</v>
      </c>
      <c r="E336" s="37">
        <v>6142530</v>
      </c>
      <c r="F336" s="78">
        <f t="shared" si="20"/>
        <v>0.6601118357220269</v>
      </c>
      <c r="G336" s="37">
        <v>3734776</v>
      </c>
      <c r="H336" s="37">
        <v>7402510</v>
      </c>
      <c r="I336" s="78">
        <f t="shared" si="21"/>
        <v>0.9820492581081168</v>
      </c>
      <c r="J336">
        <v>9</v>
      </c>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row>
    <row r="337" spans="1:10" s="69" customFormat="1" ht="12.75">
      <c r="A337" t="s">
        <v>103</v>
      </c>
      <c r="B337" t="s">
        <v>88</v>
      </c>
      <c r="C337" s="77">
        <v>1.97886098333881</v>
      </c>
      <c r="D337" s="37">
        <v>0</v>
      </c>
      <c r="E337" s="37">
        <v>0</v>
      </c>
      <c r="F337" s="78"/>
      <c r="G337" s="37">
        <v>0</v>
      </c>
      <c r="H337" s="37">
        <v>0</v>
      </c>
      <c r="I337" s="78"/>
      <c r="J337">
        <v>10</v>
      </c>
    </row>
    <row r="338" spans="1:10" s="69" customFormat="1" ht="12.75">
      <c r="A338" t="s">
        <v>161</v>
      </c>
      <c r="B338" t="s">
        <v>122</v>
      </c>
      <c r="C338" s="77">
        <v>1.81628068622853</v>
      </c>
      <c r="D338" s="115">
        <v>214166</v>
      </c>
      <c r="E338" s="37">
        <v>90</v>
      </c>
      <c r="F338" s="78">
        <f t="shared" si="20"/>
        <v>-0.9995797652288412</v>
      </c>
      <c r="G338" s="37">
        <v>5802087</v>
      </c>
      <c r="H338" s="37">
        <v>19374</v>
      </c>
      <c r="I338" s="78">
        <f t="shared" si="21"/>
        <v>-0.9966608566882916</v>
      </c>
      <c r="J338">
        <v>11</v>
      </c>
    </row>
    <row r="339" spans="1:10" s="69" customFormat="1" ht="12.75">
      <c r="A339" t="s">
        <v>194</v>
      </c>
      <c r="B339" t="s">
        <v>122</v>
      </c>
      <c r="C339" s="77">
        <v>1.81141668477963</v>
      </c>
      <c r="D339" s="37">
        <v>2729706</v>
      </c>
      <c r="E339" s="37">
        <v>7096</v>
      </c>
      <c r="F339" s="78">
        <f t="shared" si="20"/>
        <v>-0.9974004526494795</v>
      </c>
      <c r="G339" s="37">
        <v>1019345</v>
      </c>
      <c r="H339" s="37">
        <v>2507882</v>
      </c>
      <c r="I339" s="78">
        <f t="shared" si="21"/>
        <v>1.4602877337898357</v>
      </c>
      <c r="J339">
        <v>12</v>
      </c>
    </row>
    <row r="340" spans="1:10" s="69" customFormat="1" ht="12.75">
      <c r="A340" t="s">
        <v>162</v>
      </c>
      <c r="B340" t="s">
        <v>122</v>
      </c>
      <c r="C340" s="77">
        <v>1.66046391179199</v>
      </c>
      <c r="D340" s="37">
        <v>3839702</v>
      </c>
      <c r="E340" s="37">
        <v>10099</v>
      </c>
      <c r="F340" s="78">
        <f t="shared" si="20"/>
        <v>-0.997369847972577</v>
      </c>
      <c r="G340" s="37">
        <v>1058272</v>
      </c>
      <c r="H340" s="37">
        <v>1952308</v>
      </c>
      <c r="I340" s="78">
        <f t="shared" si="21"/>
        <v>0.8448073841129691</v>
      </c>
      <c r="J340">
        <v>13</v>
      </c>
    </row>
    <row r="341" spans="1:10" s="69" customFormat="1" ht="12.75">
      <c r="A341" t="s">
        <v>190</v>
      </c>
      <c r="B341" t="s">
        <v>88</v>
      </c>
      <c r="C341" s="77">
        <v>1.54813578050685</v>
      </c>
      <c r="D341" s="37">
        <v>2113824</v>
      </c>
      <c r="E341" s="37">
        <v>2794366</v>
      </c>
      <c r="F341" s="78">
        <f t="shared" si="20"/>
        <v>0.32194827951617544</v>
      </c>
      <c r="G341" s="37">
        <v>1831091</v>
      </c>
      <c r="H341" s="37">
        <v>2730416</v>
      </c>
      <c r="I341" s="78">
        <f t="shared" si="21"/>
        <v>0.49114161994133554</v>
      </c>
      <c r="J341">
        <v>14</v>
      </c>
    </row>
    <row r="342" spans="1:10" s="69" customFormat="1" ht="12.75">
      <c r="A342" t="s">
        <v>186</v>
      </c>
      <c r="B342" t="s">
        <v>88</v>
      </c>
      <c r="C342" s="77">
        <v>1.51238233337826</v>
      </c>
      <c r="D342" s="37">
        <v>683990</v>
      </c>
      <c r="E342" s="37">
        <v>891068</v>
      </c>
      <c r="F342" s="78">
        <f t="shared" si="20"/>
        <v>0.30275004020526614</v>
      </c>
      <c r="G342" s="37">
        <v>2514230</v>
      </c>
      <c r="H342" s="37">
        <v>3318402</v>
      </c>
      <c r="I342" s="78">
        <f t="shared" si="21"/>
        <v>0.31984822390950707</v>
      </c>
      <c r="J342">
        <v>15</v>
      </c>
    </row>
    <row r="343" spans="1:10" s="69" customFormat="1" ht="12.75">
      <c r="A343" t="s">
        <v>180</v>
      </c>
      <c r="B343" t="s">
        <v>88</v>
      </c>
      <c r="C343" s="77">
        <v>1.17213826343278</v>
      </c>
      <c r="D343" s="37">
        <v>928583</v>
      </c>
      <c r="E343" s="37">
        <v>165023</v>
      </c>
      <c r="F343" s="78">
        <f t="shared" si="20"/>
        <v>-0.8222851376775151</v>
      </c>
      <c r="G343" s="37">
        <v>2629599</v>
      </c>
      <c r="H343" s="37">
        <v>504816</v>
      </c>
      <c r="I343" s="78">
        <f t="shared" si="21"/>
        <v>-0.8080254822123069</v>
      </c>
      <c r="J343">
        <v>16</v>
      </c>
    </row>
    <row r="344" spans="1:10" s="69" customFormat="1" ht="12.75">
      <c r="A344" t="s">
        <v>187</v>
      </c>
      <c r="B344" t="s">
        <v>88</v>
      </c>
      <c r="C344" s="77">
        <v>1.12886467813924</v>
      </c>
      <c r="D344" s="37">
        <v>112981</v>
      </c>
      <c r="E344" s="37">
        <v>215954</v>
      </c>
      <c r="F344" s="78">
        <f>+(E344-D344)/D344</f>
        <v>0.9114187341234367</v>
      </c>
      <c r="G344" s="37">
        <v>799456</v>
      </c>
      <c r="H344" s="37">
        <v>2251784</v>
      </c>
      <c r="I344" s="78">
        <f t="shared" si="21"/>
        <v>1.8166453188167955</v>
      </c>
      <c r="J344">
        <v>17</v>
      </c>
    </row>
    <row r="345" spans="1:10" s="69" customFormat="1" ht="12.75">
      <c r="A345" t="s">
        <v>188</v>
      </c>
      <c r="B345" t="s">
        <v>88</v>
      </c>
      <c r="C345" s="77">
        <v>0.862514425545808</v>
      </c>
      <c r="D345" s="37">
        <v>872432</v>
      </c>
      <c r="E345" s="37">
        <v>227150</v>
      </c>
      <c r="F345" s="78">
        <f>+(E345-D345)/D345</f>
        <v>-0.739635868468832</v>
      </c>
      <c r="G345" s="37">
        <v>1400618</v>
      </c>
      <c r="H345" s="37">
        <v>332603</v>
      </c>
      <c r="I345" s="78">
        <f t="shared" si="21"/>
        <v>-0.7625312540607075</v>
      </c>
      <c r="J345">
        <v>18</v>
      </c>
    </row>
    <row r="346" spans="1:33" s="2" customFormat="1" ht="12.75">
      <c r="A346" t="s">
        <v>185</v>
      </c>
      <c r="B346" t="s">
        <v>88</v>
      </c>
      <c r="C346" s="77">
        <v>0.796829745405492</v>
      </c>
      <c r="D346" s="37">
        <v>117323</v>
      </c>
      <c r="E346" s="37">
        <v>129084</v>
      </c>
      <c r="F346" s="78">
        <f>+(E346-D346)/D346</f>
        <v>0.100244623816302</v>
      </c>
      <c r="G346" s="37">
        <v>1192124</v>
      </c>
      <c r="H346" s="37">
        <v>1470875</v>
      </c>
      <c r="I346" s="78">
        <f t="shared" si="21"/>
        <v>0.2338271857625549</v>
      </c>
      <c r="J346">
        <v>19</v>
      </c>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row>
    <row r="347" spans="1:33" ht="12.75">
      <c r="A347" t="s">
        <v>193</v>
      </c>
      <c r="B347" t="s">
        <v>88</v>
      </c>
      <c r="C347" s="77">
        <v>0.784499761554991</v>
      </c>
      <c r="D347" s="37">
        <v>627526</v>
      </c>
      <c r="E347" s="37">
        <v>565580</v>
      </c>
      <c r="F347" s="78">
        <f>+(E347-D347)/D347</f>
        <v>-0.098714634931461</v>
      </c>
      <c r="G347" s="37">
        <v>1171628</v>
      </c>
      <c r="H347" s="37">
        <v>1235042</v>
      </c>
      <c r="I347" s="78">
        <f t="shared" si="21"/>
        <v>0.05412468804091401</v>
      </c>
      <c r="J347">
        <v>20</v>
      </c>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row>
    <row r="348" spans="11:33" ht="12.75">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row>
    <row r="349" spans="1:33" s="2" customFormat="1" ht="12.75">
      <c r="A349" s="57" t="s">
        <v>231</v>
      </c>
      <c r="B349" s="57"/>
      <c r="C349" s="84">
        <f>SUM(C328:C348)</f>
        <v>88.11398071475077</v>
      </c>
      <c r="D349" s="85"/>
      <c r="E349" s="58"/>
      <c r="F349" s="58"/>
      <c r="G349" s="58">
        <f>SUM(G328:G348)</f>
        <v>144012991</v>
      </c>
      <c r="H349" s="85">
        <f>SUM(H328:H348)</f>
        <v>154264916</v>
      </c>
      <c r="I349" s="59">
        <f>+(H349-G349)/G349</f>
        <v>0.07118750141089702</v>
      </c>
      <c r="J349" s="58"/>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row>
    <row r="350" spans="3:10" s="69" customFormat="1" ht="12.75">
      <c r="C350" s="86"/>
      <c r="D350" s="87"/>
      <c r="E350" s="62"/>
      <c r="F350" s="62"/>
      <c r="G350" s="62"/>
      <c r="H350" s="87"/>
      <c r="I350" s="62"/>
      <c r="J350" s="62"/>
    </row>
    <row r="351" spans="1:10" s="69" customFormat="1" ht="12.75">
      <c r="A351" s="88" t="s">
        <v>74</v>
      </c>
      <c r="C351" s="86"/>
      <c r="D351" s="87"/>
      <c r="E351" s="62"/>
      <c r="F351" s="62"/>
      <c r="G351" s="62"/>
      <c r="H351" s="87"/>
      <c r="I351" s="62"/>
      <c r="J351" s="62"/>
    </row>
    <row r="352" spans="11:33" ht="12.75">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row>
    <row r="353" spans="1:33" s="65" customFormat="1" ht="15.75" customHeight="1">
      <c r="A353" s="139" t="s">
        <v>302</v>
      </c>
      <c r="B353" s="139"/>
      <c r="C353" s="139"/>
      <c r="D353" s="139"/>
      <c r="E353" s="139"/>
      <c r="F353" s="139"/>
      <c r="G353" s="139"/>
      <c r="H353" s="139"/>
      <c r="I353" s="13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row>
    <row r="354" spans="1:33" s="65" customFormat="1" ht="15.75" customHeight="1">
      <c r="A354" s="138" t="s">
        <v>78</v>
      </c>
      <c r="B354" s="138"/>
      <c r="C354" s="138"/>
      <c r="D354" s="138"/>
      <c r="E354" s="138"/>
      <c r="F354" s="138"/>
      <c r="G354" s="138"/>
      <c r="H354" s="138"/>
      <c r="I354" s="138"/>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row>
    <row r="355" spans="1:33" s="66" customFormat="1" ht="15.75" customHeight="1">
      <c r="A355" s="138" t="s">
        <v>242</v>
      </c>
      <c r="B355" s="138"/>
      <c r="C355" s="138"/>
      <c r="D355" s="138"/>
      <c r="E355" s="138"/>
      <c r="F355" s="138"/>
      <c r="G355" s="138"/>
      <c r="H355" s="138"/>
      <c r="I355" s="138"/>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row>
    <row r="356" spans="1:33" s="66" customFormat="1" ht="15.75" customHeight="1">
      <c r="A356" s="97"/>
      <c r="B356" s="97"/>
      <c r="C356" s="97"/>
      <c r="D356" s="97"/>
      <c r="E356" s="97"/>
      <c r="F356" s="97"/>
      <c r="G356" s="97"/>
      <c r="H356" s="97"/>
      <c r="I356" s="97"/>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row>
    <row r="357" spans="1:10" s="69" customFormat="1" ht="30.75" customHeight="1">
      <c r="A357" s="67" t="s">
        <v>243</v>
      </c>
      <c r="B357" s="67" t="s">
        <v>85</v>
      </c>
      <c r="C357" s="68" t="s">
        <v>227</v>
      </c>
      <c r="D357" s="140" t="s">
        <v>228</v>
      </c>
      <c r="E357" s="140"/>
      <c r="F357" s="140"/>
      <c r="G357" s="140" t="s">
        <v>320</v>
      </c>
      <c r="H357" s="140"/>
      <c r="I357" s="140"/>
      <c r="J357" s="67" t="s">
        <v>229</v>
      </c>
    </row>
    <row r="358" spans="1:10" s="69" customFormat="1" ht="15.75" customHeight="1">
      <c r="A358" s="70"/>
      <c r="B358" s="70"/>
      <c r="C358" s="71">
        <v>2007</v>
      </c>
      <c r="D358" s="140" t="str">
        <f>+D326</f>
        <v>Enero-Junio</v>
      </c>
      <c r="E358" s="140"/>
      <c r="F358" s="67" t="s">
        <v>229</v>
      </c>
      <c r="G358" s="140" t="str">
        <f>+D358</f>
        <v>Enero-Junio</v>
      </c>
      <c r="H358" s="140"/>
      <c r="I358" s="67" t="s">
        <v>229</v>
      </c>
      <c r="J358" s="72" t="s">
        <v>230</v>
      </c>
    </row>
    <row r="359" spans="1:10" s="69" customFormat="1" ht="15.75">
      <c r="A359" s="73"/>
      <c r="B359" s="73"/>
      <c r="C359" s="74"/>
      <c r="D359" s="75">
        <v>2007</v>
      </c>
      <c r="E359" s="75">
        <v>2008</v>
      </c>
      <c r="F359" s="76" t="s">
        <v>230</v>
      </c>
      <c r="G359" s="75">
        <v>2007</v>
      </c>
      <c r="H359" s="75">
        <v>2008</v>
      </c>
      <c r="I359" s="76" t="s">
        <v>230</v>
      </c>
      <c r="J359" s="73"/>
    </row>
    <row r="360" spans="1:33" s="79" customFormat="1" ht="12.75">
      <c r="A360" t="s">
        <v>204</v>
      </c>
      <c r="B360" t="s">
        <v>122</v>
      </c>
      <c r="C360" s="77">
        <v>29.6539091740682</v>
      </c>
      <c r="D360" s="37">
        <v>666</v>
      </c>
      <c r="E360" s="37">
        <v>586</v>
      </c>
      <c r="F360" s="78">
        <f>+(E360-D360)/D360</f>
        <v>-0.12012012012012012</v>
      </c>
      <c r="G360" s="37">
        <v>423148</v>
      </c>
      <c r="H360" s="37">
        <v>427392</v>
      </c>
      <c r="I360" s="78">
        <f>+(H360-G360)/G360</f>
        <v>0.01002958775652963</v>
      </c>
      <c r="J360">
        <v>1</v>
      </c>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row>
    <row r="361" spans="1:33" s="79" customFormat="1" ht="12.75">
      <c r="A361" t="s">
        <v>206</v>
      </c>
      <c r="B361" t="s">
        <v>88</v>
      </c>
      <c r="C361" s="77">
        <v>17.8322878331699</v>
      </c>
      <c r="D361" s="37">
        <v>337461</v>
      </c>
      <c r="E361" s="37">
        <v>420968</v>
      </c>
      <c r="F361" s="78">
        <f>+(E361-D361)/D361</f>
        <v>0.24745674314957877</v>
      </c>
      <c r="G361" s="37">
        <v>561417</v>
      </c>
      <c r="H361" s="37">
        <v>959317</v>
      </c>
      <c r="I361" s="78">
        <f>+(H361-G361)/G361</f>
        <v>0.7087423430355689</v>
      </c>
      <c r="J361">
        <v>2</v>
      </c>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row>
    <row r="362" spans="1:33" s="79" customFormat="1" ht="12.75">
      <c r="A362" t="s">
        <v>196</v>
      </c>
      <c r="B362" t="s">
        <v>88</v>
      </c>
      <c r="C362" s="77">
        <v>12.7845952747917</v>
      </c>
      <c r="D362" s="37">
        <v>79757</v>
      </c>
      <c r="E362" s="37">
        <v>0</v>
      </c>
      <c r="F362" s="78">
        <f aca="true" t="shared" si="22" ref="F362:F379">+(E362-D362)/D362</f>
        <v>-1</v>
      </c>
      <c r="G362" s="37">
        <v>444394</v>
      </c>
      <c r="H362" s="37">
        <v>0</v>
      </c>
      <c r="I362" s="78">
        <f aca="true" t="shared" si="23" ref="I362:I378">+(H362-G362)/G362</f>
        <v>-1</v>
      </c>
      <c r="J362">
        <v>3</v>
      </c>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row>
    <row r="363" spans="1:33" s="79" customFormat="1" ht="12.75">
      <c r="A363" t="s">
        <v>197</v>
      </c>
      <c r="B363" t="s">
        <v>88</v>
      </c>
      <c r="C363" s="77">
        <v>11.846736426519</v>
      </c>
      <c r="D363" s="37">
        <v>0</v>
      </c>
      <c r="E363" s="37">
        <v>0</v>
      </c>
      <c r="F363" s="78"/>
      <c r="G363" s="37">
        <v>0</v>
      </c>
      <c r="H363" s="37">
        <v>0</v>
      </c>
      <c r="I363" s="78"/>
      <c r="J363">
        <v>4</v>
      </c>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row>
    <row r="364" spans="1:33" s="79" customFormat="1" ht="12.75">
      <c r="A364" t="s">
        <v>198</v>
      </c>
      <c r="B364" t="s">
        <v>88</v>
      </c>
      <c r="C364" s="77">
        <v>8.71718792376555</v>
      </c>
      <c r="D364" s="37">
        <v>71245</v>
      </c>
      <c r="E364" s="37">
        <v>0</v>
      </c>
      <c r="F364" s="78">
        <f t="shared" si="22"/>
        <v>-1</v>
      </c>
      <c r="G364" s="37">
        <v>317240</v>
      </c>
      <c r="H364" s="37">
        <v>0</v>
      </c>
      <c r="I364" s="78">
        <f t="shared" si="23"/>
        <v>-1</v>
      </c>
      <c r="J364">
        <v>5</v>
      </c>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row>
    <row r="365" spans="1:33" s="79" customFormat="1" ht="12.75">
      <c r="A365" t="s">
        <v>126</v>
      </c>
      <c r="B365" t="s">
        <v>88</v>
      </c>
      <c r="C365" s="77">
        <v>6.31289934428743</v>
      </c>
      <c r="D365" s="37">
        <v>35710</v>
      </c>
      <c r="E365" s="37">
        <v>37170</v>
      </c>
      <c r="F365" s="78">
        <f t="shared" si="22"/>
        <v>0.04088490618874265</v>
      </c>
      <c r="G365" s="37">
        <v>229742</v>
      </c>
      <c r="H365" s="37">
        <v>176476</v>
      </c>
      <c r="I365" s="78">
        <f t="shared" si="23"/>
        <v>-0.23185138111446754</v>
      </c>
      <c r="J365">
        <v>6</v>
      </c>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row>
    <row r="366" spans="1:33" s="79" customFormat="1" ht="12.75">
      <c r="A366" t="s">
        <v>188</v>
      </c>
      <c r="B366" t="s">
        <v>88</v>
      </c>
      <c r="C366" s="77">
        <v>3.40037375863743</v>
      </c>
      <c r="D366" s="37">
        <v>78980</v>
      </c>
      <c r="E366" s="37">
        <v>0</v>
      </c>
      <c r="F366" s="78">
        <f t="shared" si="22"/>
        <v>-1</v>
      </c>
      <c r="G366" s="37">
        <v>123748</v>
      </c>
      <c r="H366" s="37">
        <v>0</v>
      </c>
      <c r="I366" s="78">
        <f t="shared" si="23"/>
        <v>-1</v>
      </c>
      <c r="J366">
        <v>7</v>
      </c>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row>
    <row r="367" spans="1:33" s="79" customFormat="1" ht="12.75">
      <c r="A367" t="s">
        <v>129</v>
      </c>
      <c r="B367" t="s">
        <v>88</v>
      </c>
      <c r="C367" s="77">
        <v>2.23309931972191</v>
      </c>
      <c r="D367" s="37">
        <v>8392</v>
      </c>
      <c r="E367" s="37">
        <v>16932</v>
      </c>
      <c r="F367" s="78">
        <f t="shared" si="22"/>
        <v>1.0176358436606292</v>
      </c>
      <c r="G367" s="37">
        <v>81268</v>
      </c>
      <c r="H367" s="37">
        <v>165443</v>
      </c>
      <c r="I367" s="78">
        <f t="shared" si="23"/>
        <v>1.0357705369887287</v>
      </c>
      <c r="J367">
        <v>8</v>
      </c>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row>
    <row r="368" spans="1:33" s="79" customFormat="1" ht="12.75">
      <c r="A368" t="s">
        <v>195</v>
      </c>
      <c r="B368" t="s">
        <v>88</v>
      </c>
      <c r="C368" s="77">
        <v>1.82018423041909</v>
      </c>
      <c r="D368" s="37">
        <v>0</v>
      </c>
      <c r="E368" s="37">
        <v>0</v>
      </c>
      <c r="F368" s="78"/>
      <c r="G368" s="37">
        <v>0</v>
      </c>
      <c r="H368" s="37">
        <v>0</v>
      </c>
      <c r="I368" s="78"/>
      <c r="J368">
        <v>9</v>
      </c>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row>
    <row r="369" spans="1:10" s="69" customFormat="1" ht="12.75">
      <c r="A369" t="s">
        <v>202</v>
      </c>
      <c r="B369" t="s">
        <v>88</v>
      </c>
      <c r="C369" s="77">
        <v>1.62797413860615</v>
      </c>
      <c r="D369" s="37">
        <v>414</v>
      </c>
      <c r="E369" s="37">
        <v>499</v>
      </c>
      <c r="F369" s="78">
        <f t="shared" si="22"/>
        <v>0.20531400966183574</v>
      </c>
      <c r="G369" s="37">
        <v>59246</v>
      </c>
      <c r="H369" s="37">
        <v>134762</v>
      </c>
      <c r="I369" s="78">
        <f t="shared" si="23"/>
        <v>1.274617695709415</v>
      </c>
      <c r="J369">
        <v>10</v>
      </c>
    </row>
    <row r="370" spans="1:10" s="69" customFormat="1" ht="12.75">
      <c r="A370" t="s">
        <v>208</v>
      </c>
      <c r="B370" t="s">
        <v>88</v>
      </c>
      <c r="C370" s="77">
        <v>1.47013928980363</v>
      </c>
      <c r="D370" s="37">
        <v>0</v>
      </c>
      <c r="E370" s="37">
        <v>0</v>
      </c>
      <c r="F370" s="78"/>
      <c r="G370" s="37">
        <v>0</v>
      </c>
      <c r="H370" s="37">
        <v>0</v>
      </c>
      <c r="I370" s="78"/>
      <c r="J370">
        <v>11</v>
      </c>
    </row>
    <row r="371" spans="1:10" s="69" customFormat="1" ht="12.75">
      <c r="A371" t="s">
        <v>207</v>
      </c>
      <c r="B371" t="s">
        <v>88</v>
      </c>
      <c r="C371" s="77">
        <v>0.874549048195959</v>
      </c>
      <c r="D371" s="37">
        <v>6360</v>
      </c>
      <c r="E371" s="37">
        <v>0</v>
      </c>
      <c r="F371" s="78">
        <f t="shared" si="22"/>
        <v>-1</v>
      </c>
      <c r="G371" s="37">
        <v>31827</v>
      </c>
      <c r="H371" s="37">
        <v>0</v>
      </c>
      <c r="I371" s="78">
        <f t="shared" si="23"/>
        <v>-1</v>
      </c>
      <c r="J371">
        <v>12</v>
      </c>
    </row>
    <row r="372" spans="1:10" s="69" customFormat="1" ht="12.75">
      <c r="A372" t="s">
        <v>319</v>
      </c>
      <c r="B372" t="s">
        <v>88</v>
      </c>
      <c r="C372" s="77">
        <v>0.600096668349249</v>
      </c>
      <c r="D372" s="37">
        <v>2518</v>
      </c>
      <c r="E372" s="37">
        <v>2834</v>
      </c>
      <c r="F372" s="78">
        <f t="shared" si="22"/>
        <v>0.1254964257347101</v>
      </c>
      <c r="G372" s="37">
        <v>21839</v>
      </c>
      <c r="H372" s="37">
        <v>29247</v>
      </c>
      <c r="I372" s="78">
        <f t="shared" si="23"/>
        <v>0.3392096707724713</v>
      </c>
      <c r="J372">
        <v>13</v>
      </c>
    </row>
    <row r="373" spans="1:10" s="69" customFormat="1" ht="12.75">
      <c r="A373" t="s">
        <v>134</v>
      </c>
      <c r="B373" t="s">
        <v>88</v>
      </c>
      <c r="C373" s="77">
        <v>0.349962505979946</v>
      </c>
      <c r="D373" s="37">
        <v>22080</v>
      </c>
      <c r="E373" s="37">
        <v>0</v>
      </c>
      <c r="F373" s="78">
        <f t="shared" si="22"/>
        <v>-1</v>
      </c>
      <c r="G373" s="37">
        <v>12736</v>
      </c>
      <c r="H373" s="37">
        <v>0</v>
      </c>
      <c r="I373" s="78">
        <f t="shared" si="23"/>
        <v>-1</v>
      </c>
      <c r="J373">
        <v>14</v>
      </c>
    </row>
    <row r="374" spans="1:10" s="69" customFormat="1" ht="12.75">
      <c r="A374" t="s">
        <v>199</v>
      </c>
      <c r="B374" t="s">
        <v>122</v>
      </c>
      <c r="C374" s="77">
        <v>0.202871638006434</v>
      </c>
      <c r="D374" s="37">
        <v>47</v>
      </c>
      <c r="E374" s="37">
        <v>0</v>
      </c>
      <c r="F374" s="78">
        <f t="shared" si="22"/>
        <v>-1</v>
      </c>
      <c r="G374" s="37">
        <v>7383</v>
      </c>
      <c r="H374" s="37">
        <v>0</v>
      </c>
      <c r="I374" s="78">
        <f t="shared" si="23"/>
        <v>-1</v>
      </c>
      <c r="J374">
        <v>15</v>
      </c>
    </row>
    <row r="375" spans="1:10" s="69" customFormat="1" ht="12.75">
      <c r="A375" t="s">
        <v>200</v>
      </c>
      <c r="B375" t="s">
        <v>88</v>
      </c>
      <c r="C375" s="77">
        <v>0.123651953274949</v>
      </c>
      <c r="D375" s="37">
        <v>66</v>
      </c>
      <c r="E375" s="37">
        <v>0</v>
      </c>
      <c r="F375" s="78">
        <f t="shared" si="22"/>
        <v>-1</v>
      </c>
      <c r="G375" s="37">
        <v>4500</v>
      </c>
      <c r="H375" s="37">
        <v>0</v>
      </c>
      <c r="I375" s="78">
        <f t="shared" si="23"/>
        <v>-1</v>
      </c>
      <c r="J375">
        <v>16</v>
      </c>
    </row>
    <row r="376" spans="1:10" s="69" customFormat="1" ht="12.75">
      <c r="A376" t="s">
        <v>120</v>
      </c>
      <c r="B376" t="s">
        <v>88</v>
      </c>
      <c r="C376" s="77">
        <v>0.0773236881146017</v>
      </c>
      <c r="D376" s="37">
        <v>1524</v>
      </c>
      <c r="E376" s="37">
        <v>0</v>
      </c>
      <c r="F376" s="78">
        <f t="shared" si="22"/>
        <v>-1</v>
      </c>
      <c r="G376" s="37">
        <v>2814</v>
      </c>
      <c r="H376" s="37">
        <v>0</v>
      </c>
      <c r="I376" s="78">
        <f t="shared" si="23"/>
        <v>-1</v>
      </c>
      <c r="J376">
        <v>17</v>
      </c>
    </row>
    <row r="377" spans="1:10" s="69" customFormat="1" ht="12.75">
      <c r="A377" t="s">
        <v>203</v>
      </c>
      <c r="B377" t="s">
        <v>88</v>
      </c>
      <c r="C377" s="77">
        <v>0.0582263308865818</v>
      </c>
      <c r="D377" s="37">
        <v>39</v>
      </c>
      <c r="E377" s="37">
        <v>64</v>
      </c>
      <c r="F377" s="78">
        <f t="shared" si="22"/>
        <v>0.6410256410256411</v>
      </c>
      <c r="G377" s="37">
        <v>2119</v>
      </c>
      <c r="H377" s="37">
        <v>7885</v>
      </c>
      <c r="I377" s="78">
        <f t="shared" si="23"/>
        <v>2.7210948560641812</v>
      </c>
      <c r="J377">
        <v>18</v>
      </c>
    </row>
    <row r="378" spans="1:33" ht="12.75">
      <c r="A378" t="s">
        <v>201</v>
      </c>
      <c r="B378" t="s">
        <v>88</v>
      </c>
      <c r="C378" s="77">
        <v>0.00895789705947412</v>
      </c>
      <c r="D378" s="37">
        <v>8</v>
      </c>
      <c r="E378" s="37">
        <v>0</v>
      </c>
      <c r="F378" s="78">
        <f t="shared" si="22"/>
        <v>-1</v>
      </c>
      <c r="G378" s="37">
        <v>326</v>
      </c>
      <c r="H378" s="37">
        <v>0</v>
      </c>
      <c r="I378" s="78">
        <f t="shared" si="23"/>
        <v>-1</v>
      </c>
      <c r="J378">
        <v>19</v>
      </c>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row>
    <row r="379" spans="1:33" s="2" customFormat="1" ht="12.75">
      <c r="A379" t="s">
        <v>205</v>
      </c>
      <c r="B379" t="s">
        <v>164</v>
      </c>
      <c r="C379" s="77">
        <v>0.00497355634283686</v>
      </c>
      <c r="D379" s="37">
        <v>62</v>
      </c>
      <c r="E379" s="37">
        <v>0</v>
      </c>
      <c r="F379" s="78">
        <f t="shared" si="22"/>
        <v>-1</v>
      </c>
      <c r="G379" s="37">
        <v>181</v>
      </c>
      <c r="H379" s="37">
        <v>0</v>
      </c>
      <c r="I379" s="78">
        <f>+(H379-G379)/G379</f>
        <v>-1</v>
      </c>
      <c r="J379">
        <v>20</v>
      </c>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row>
    <row r="380" spans="11:33" ht="12.75">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row>
    <row r="381" spans="1:33" s="2" customFormat="1" ht="12.75">
      <c r="A381" s="57" t="s">
        <v>231</v>
      </c>
      <c r="B381" s="57"/>
      <c r="C381" s="84">
        <f>SUM(C360:C380)</f>
        <v>100.00000000000001</v>
      </c>
      <c r="D381" s="85"/>
      <c r="E381" s="58"/>
      <c r="F381" s="58"/>
      <c r="G381" s="58">
        <f>SUM(G360:G380)</f>
        <v>2323928</v>
      </c>
      <c r="H381" s="85">
        <f>SUM(H360:H380)</f>
        <v>1900522</v>
      </c>
      <c r="I381" s="59">
        <f>+(H381-G381)/G381</f>
        <v>-0.18219411272638394</v>
      </c>
      <c r="J381" s="58"/>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row>
    <row r="382" spans="1:33" s="2" customFormat="1" ht="12.75">
      <c r="A382" s="89"/>
      <c r="B382" s="89"/>
      <c r="C382" s="90"/>
      <c r="D382" s="91"/>
      <c r="E382" s="92"/>
      <c r="F382" s="92"/>
      <c r="G382" s="40"/>
      <c r="H382" s="91"/>
      <c r="I382" s="92"/>
      <c r="J382" s="92"/>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row>
    <row r="383" spans="1:10" s="69" customFormat="1" ht="12.75">
      <c r="A383" s="88" t="s">
        <v>74</v>
      </c>
      <c r="C383" s="86"/>
      <c r="D383" s="87"/>
      <c r="E383" s="62"/>
      <c r="F383" s="62"/>
      <c r="G383" s="62"/>
      <c r="H383" s="87"/>
      <c r="I383" s="62"/>
      <c r="J383" s="62"/>
    </row>
    <row r="384" spans="11:33" ht="12.75">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row>
    <row r="385" spans="1:33" s="65" customFormat="1" ht="15.75" customHeight="1">
      <c r="A385" s="139" t="s">
        <v>84</v>
      </c>
      <c r="B385" s="139"/>
      <c r="C385" s="139"/>
      <c r="D385" s="139"/>
      <c r="E385" s="139"/>
      <c r="F385" s="139"/>
      <c r="G385" s="139"/>
      <c r="H385" s="139"/>
      <c r="I385" s="13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row>
    <row r="386" spans="1:33" s="65" customFormat="1" ht="15.75" customHeight="1">
      <c r="A386" s="138" t="s">
        <v>78</v>
      </c>
      <c r="B386" s="138"/>
      <c r="C386" s="138"/>
      <c r="D386" s="138"/>
      <c r="E386" s="138"/>
      <c r="F386" s="138"/>
      <c r="G386" s="138"/>
      <c r="H386" s="138"/>
      <c r="I386" s="138"/>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row>
    <row r="387" spans="1:33" s="66" customFormat="1" ht="15.75" customHeight="1">
      <c r="A387" s="138" t="s">
        <v>71</v>
      </c>
      <c r="B387" s="138"/>
      <c r="C387" s="138"/>
      <c r="D387" s="138"/>
      <c r="E387" s="138"/>
      <c r="F387" s="138"/>
      <c r="G387" s="138"/>
      <c r="H387" s="138"/>
      <c r="I387" s="138"/>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row>
    <row r="388" spans="1:33" s="66" customFormat="1" ht="15.75" customHeight="1">
      <c r="A388" s="97"/>
      <c r="B388" s="97"/>
      <c r="C388" s="97"/>
      <c r="D388" s="97"/>
      <c r="E388" s="97"/>
      <c r="F388" s="97"/>
      <c r="G388" s="97"/>
      <c r="H388" s="97"/>
      <c r="I388" s="97"/>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row>
    <row r="389" spans="1:10" s="69" customFormat="1" ht="30.75" customHeight="1">
      <c r="A389" s="67" t="s">
        <v>244</v>
      </c>
      <c r="B389" s="67" t="s">
        <v>85</v>
      </c>
      <c r="C389" s="68" t="s">
        <v>227</v>
      </c>
      <c r="D389" s="140" t="s">
        <v>228</v>
      </c>
      <c r="E389" s="140"/>
      <c r="F389" s="140"/>
      <c r="G389" s="140" t="s">
        <v>320</v>
      </c>
      <c r="H389" s="140"/>
      <c r="I389" s="140"/>
      <c r="J389" s="67" t="s">
        <v>229</v>
      </c>
    </row>
    <row r="390" spans="1:10" s="69" customFormat="1" ht="15.75" customHeight="1">
      <c r="A390" s="70"/>
      <c r="B390" s="70"/>
      <c r="C390" s="71">
        <v>2007</v>
      </c>
      <c r="D390" s="140" t="str">
        <f>+D358</f>
        <v>Enero-Junio</v>
      </c>
      <c r="E390" s="140"/>
      <c r="F390" s="67" t="s">
        <v>229</v>
      </c>
      <c r="G390" s="140" t="str">
        <f>+D390</f>
        <v>Enero-Junio</v>
      </c>
      <c r="H390" s="140"/>
      <c r="I390" s="67" t="s">
        <v>229</v>
      </c>
      <c r="J390" s="72" t="s">
        <v>230</v>
      </c>
    </row>
    <row r="391" spans="1:10" s="69" customFormat="1" ht="15.75">
      <c r="A391" s="73"/>
      <c r="B391" s="73"/>
      <c r="C391" s="74"/>
      <c r="D391" s="75">
        <v>2007</v>
      </c>
      <c r="E391" s="75">
        <v>2008</v>
      </c>
      <c r="F391" s="76" t="s">
        <v>230</v>
      </c>
      <c r="G391" s="75">
        <v>2007</v>
      </c>
      <c r="H391" s="75">
        <v>2008</v>
      </c>
      <c r="I391" s="76" t="s">
        <v>230</v>
      </c>
      <c r="J391" s="73"/>
    </row>
    <row r="392" spans="1:33" s="79" customFormat="1" ht="12.75">
      <c r="A392" t="s">
        <v>196</v>
      </c>
      <c r="B392" t="s">
        <v>88</v>
      </c>
      <c r="C392" s="77">
        <v>30.6373162055995</v>
      </c>
      <c r="D392" s="37">
        <v>2306590</v>
      </c>
      <c r="E392" s="37">
        <v>2024394</v>
      </c>
      <c r="F392" s="78">
        <f aca="true" t="shared" si="24" ref="F392:F411">+(E392-D392)/D392</f>
        <v>-0.12234337268435222</v>
      </c>
      <c r="G392" s="37">
        <v>9555907</v>
      </c>
      <c r="H392" s="37">
        <v>11171809</v>
      </c>
      <c r="I392" s="78">
        <f aca="true" t="shared" si="25" ref="I392:I411">+(H392-G392)/G392</f>
        <v>0.16909980392232785</v>
      </c>
      <c r="J392">
        <v>1</v>
      </c>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row>
    <row r="393" spans="1:33" s="79" customFormat="1" ht="12.75">
      <c r="A393" t="s">
        <v>210</v>
      </c>
      <c r="B393" t="s">
        <v>88</v>
      </c>
      <c r="C393" s="77">
        <v>14.4854345099804</v>
      </c>
      <c r="D393" s="37">
        <v>966012</v>
      </c>
      <c r="E393" s="37">
        <v>1294980</v>
      </c>
      <c r="F393" s="78">
        <f t="shared" si="24"/>
        <v>0.3405423535111365</v>
      </c>
      <c r="G393" s="37">
        <v>3369830</v>
      </c>
      <c r="H393" s="37">
        <v>5185750</v>
      </c>
      <c r="I393" s="78">
        <f t="shared" si="25"/>
        <v>0.538875848336563</v>
      </c>
      <c r="J393">
        <v>2</v>
      </c>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row>
    <row r="394" spans="1:33" s="79" customFormat="1" ht="12.75">
      <c r="A394" t="s">
        <v>206</v>
      </c>
      <c r="B394" t="s">
        <v>88</v>
      </c>
      <c r="C394" s="77">
        <v>13.9297012996076</v>
      </c>
      <c r="D394" s="37">
        <v>2601883</v>
      </c>
      <c r="E394" s="37">
        <v>1921170</v>
      </c>
      <c r="F394" s="78">
        <f t="shared" si="24"/>
        <v>-0.26162321672419553</v>
      </c>
      <c r="G394" s="37">
        <v>5217004</v>
      </c>
      <c r="H394" s="37">
        <v>5507875</v>
      </c>
      <c r="I394" s="78">
        <f t="shared" si="25"/>
        <v>0.055754413835987095</v>
      </c>
      <c r="J394">
        <v>3</v>
      </c>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row>
    <row r="395" spans="1:33" s="79" customFormat="1" ht="12.75">
      <c r="A395" t="s">
        <v>204</v>
      </c>
      <c r="B395" t="s">
        <v>122</v>
      </c>
      <c r="C395" s="77">
        <v>10.9336147408375</v>
      </c>
      <c r="D395" s="37">
        <v>4263</v>
      </c>
      <c r="E395" s="37">
        <v>19203</v>
      </c>
      <c r="F395" s="78">
        <f t="shared" si="24"/>
        <v>3.5045742434904996</v>
      </c>
      <c r="G395" s="37">
        <v>2853565</v>
      </c>
      <c r="H395" s="37">
        <v>2543795</v>
      </c>
      <c r="I395" s="78">
        <f t="shared" si="25"/>
        <v>-0.10855543854792163</v>
      </c>
      <c r="J395">
        <v>4</v>
      </c>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row>
    <row r="396" spans="1:33" s="79" customFormat="1" ht="12.75">
      <c r="A396" t="s">
        <v>198</v>
      </c>
      <c r="B396" t="s">
        <v>88</v>
      </c>
      <c r="C396" s="77">
        <v>5.93421989458175</v>
      </c>
      <c r="D396" s="37">
        <v>444044</v>
      </c>
      <c r="E396" s="37">
        <v>403054</v>
      </c>
      <c r="F396" s="78">
        <f t="shared" si="24"/>
        <v>-0.09231067191539577</v>
      </c>
      <c r="G396" s="37">
        <v>2017564</v>
      </c>
      <c r="H396" s="37">
        <v>2633355</v>
      </c>
      <c r="I396" s="78">
        <f t="shared" si="25"/>
        <v>0.30521510098316584</v>
      </c>
      <c r="J396">
        <v>5</v>
      </c>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row>
    <row r="397" spans="1:33" s="79" customFormat="1" ht="12.75">
      <c r="A397" t="s">
        <v>220</v>
      </c>
      <c r="B397" t="s">
        <v>88</v>
      </c>
      <c r="C397" s="77">
        <v>5.1053937380933</v>
      </c>
      <c r="D397" s="37">
        <v>1244119</v>
      </c>
      <c r="E397" s="37">
        <v>962076</v>
      </c>
      <c r="F397" s="78">
        <f t="shared" si="24"/>
        <v>-0.22670098278380124</v>
      </c>
      <c r="G397" s="37">
        <v>1331962</v>
      </c>
      <c r="H397" s="37">
        <v>1223996</v>
      </c>
      <c r="I397" s="78">
        <f t="shared" si="25"/>
        <v>-0.08105786801725574</v>
      </c>
      <c r="J397">
        <v>6</v>
      </c>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row>
    <row r="398" spans="1:33" s="79" customFormat="1" ht="12.75">
      <c r="A398" t="s">
        <v>212</v>
      </c>
      <c r="B398" t="s">
        <v>88</v>
      </c>
      <c r="C398" s="77">
        <v>4.78403770259168</v>
      </c>
      <c r="D398" s="37">
        <v>321456</v>
      </c>
      <c r="E398" s="37">
        <v>458940</v>
      </c>
      <c r="F398" s="78">
        <f t="shared" si="24"/>
        <v>0.4276915036583545</v>
      </c>
      <c r="G398" s="37">
        <v>1024759</v>
      </c>
      <c r="H398" s="37">
        <v>1970038</v>
      </c>
      <c r="I398" s="78">
        <f t="shared" si="25"/>
        <v>0.9224403005975064</v>
      </c>
      <c r="J398">
        <v>7</v>
      </c>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row>
    <row r="399" spans="1:33" s="79" customFormat="1" ht="12.75">
      <c r="A399" t="s">
        <v>209</v>
      </c>
      <c r="B399" t="s">
        <v>88</v>
      </c>
      <c r="C399" s="77">
        <v>2.00909764137545</v>
      </c>
      <c r="D399" s="37">
        <v>137346</v>
      </c>
      <c r="E399" s="37">
        <v>241929</v>
      </c>
      <c r="F399" s="78">
        <f t="shared" si="24"/>
        <v>0.7614564676073566</v>
      </c>
      <c r="G399" s="37">
        <v>421449</v>
      </c>
      <c r="H399" s="37">
        <v>829056</v>
      </c>
      <c r="I399" s="78">
        <f t="shared" si="25"/>
        <v>0.9671561683620082</v>
      </c>
      <c r="J399">
        <v>8</v>
      </c>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row>
    <row r="400" spans="1:33" s="79" customFormat="1" ht="12.75">
      <c r="A400" t="s">
        <v>214</v>
      </c>
      <c r="B400" t="s">
        <v>88</v>
      </c>
      <c r="C400" s="77">
        <v>1.23874268022956</v>
      </c>
      <c r="D400" s="37">
        <v>138200</v>
      </c>
      <c r="E400" s="37">
        <v>110953</v>
      </c>
      <c r="F400" s="78">
        <f t="shared" si="24"/>
        <v>-0.19715629522431258</v>
      </c>
      <c r="G400" s="37">
        <v>260707</v>
      </c>
      <c r="H400" s="37">
        <v>285717</v>
      </c>
      <c r="I400" s="78">
        <f t="shared" si="25"/>
        <v>0.0959314479473125</v>
      </c>
      <c r="J400">
        <v>9</v>
      </c>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row>
    <row r="401" spans="1:10" s="69" customFormat="1" ht="12.75">
      <c r="A401" t="s">
        <v>219</v>
      </c>
      <c r="B401" t="s">
        <v>118</v>
      </c>
      <c r="C401" s="77">
        <v>1.23852739129625</v>
      </c>
      <c r="D401" s="37">
        <v>215196</v>
      </c>
      <c r="E401" s="37">
        <v>352102</v>
      </c>
      <c r="F401" s="78">
        <f t="shared" si="24"/>
        <v>0.6361921225301586</v>
      </c>
      <c r="G401" s="37">
        <v>208909</v>
      </c>
      <c r="H401" s="37">
        <v>350203</v>
      </c>
      <c r="I401" s="78">
        <f t="shared" si="25"/>
        <v>0.6763423308713363</v>
      </c>
      <c r="J401">
        <v>10</v>
      </c>
    </row>
    <row r="402" spans="1:10" s="69" customFormat="1" ht="12.75">
      <c r="A402" t="s">
        <v>162</v>
      </c>
      <c r="B402" t="s">
        <v>122</v>
      </c>
      <c r="C402" s="77">
        <v>1.03939578585342</v>
      </c>
      <c r="D402" s="37">
        <v>2457</v>
      </c>
      <c r="E402" s="37">
        <v>0</v>
      </c>
      <c r="F402" s="78">
        <f t="shared" si="24"/>
        <v>-1</v>
      </c>
      <c r="G402" s="37">
        <v>487619</v>
      </c>
      <c r="H402" s="37">
        <v>0</v>
      </c>
      <c r="I402" s="78">
        <f t="shared" si="25"/>
        <v>-1</v>
      </c>
      <c r="J402">
        <v>11</v>
      </c>
    </row>
    <row r="403" spans="1:10" s="69" customFormat="1" ht="12.75">
      <c r="A403" t="s">
        <v>197</v>
      </c>
      <c r="B403" t="s">
        <v>88</v>
      </c>
      <c r="C403" s="77">
        <v>1.01430290146814</v>
      </c>
      <c r="D403" s="37">
        <v>22505</v>
      </c>
      <c r="E403" s="37">
        <v>0</v>
      </c>
      <c r="F403" s="78">
        <f t="shared" si="24"/>
        <v>-1</v>
      </c>
      <c r="G403" s="37">
        <v>132225</v>
      </c>
      <c r="H403" s="37">
        <v>0</v>
      </c>
      <c r="I403" s="78">
        <f t="shared" si="25"/>
        <v>-1</v>
      </c>
      <c r="J403">
        <v>12</v>
      </c>
    </row>
    <row r="404" spans="1:10" s="69" customFormat="1" ht="12.75">
      <c r="A404" t="s">
        <v>116</v>
      </c>
      <c r="B404" t="s">
        <v>88</v>
      </c>
      <c r="C404" s="77">
        <v>0.768008098615462</v>
      </c>
      <c r="D404" s="37">
        <v>53998</v>
      </c>
      <c r="E404" s="37">
        <v>58175</v>
      </c>
      <c r="F404" s="78">
        <f t="shared" si="24"/>
        <v>0.0773547168413645</v>
      </c>
      <c r="G404" s="37">
        <v>265323</v>
      </c>
      <c r="H404" s="37">
        <v>151684</v>
      </c>
      <c r="I404" s="78">
        <f t="shared" si="25"/>
        <v>-0.42830436863747207</v>
      </c>
      <c r="J404">
        <v>13</v>
      </c>
    </row>
    <row r="405" spans="1:10" s="69" customFormat="1" ht="12.75">
      <c r="A405" t="s">
        <v>215</v>
      </c>
      <c r="B405" t="s">
        <v>88</v>
      </c>
      <c r="C405" s="77">
        <v>0.598790997034597</v>
      </c>
      <c r="D405" s="37">
        <v>171366</v>
      </c>
      <c r="E405" s="37">
        <v>152374</v>
      </c>
      <c r="F405" s="78">
        <f t="shared" si="24"/>
        <v>-0.11082711856494287</v>
      </c>
      <c r="G405" s="37">
        <v>183784</v>
      </c>
      <c r="H405" s="37">
        <v>228617</v>
      </c>
      <c r="I405" s="78">
        <f t="shared" si="25"/>
        <v>0.24394397771296739</v>
      </c>
      <c r="J405">
        <v>14</v>
      </c>
    </row>
    <row r="406" spans="1:10" s="69" customFormat="1" ht="12.75">
      <c r="A406" t="s">
        <v>218</v>
      </c>
      <c r="B406" t="s">
        <v>88</v>
      </c>
      <c r="C406" s="77">
        <v>0.596618923539133</v>
      </c>
      <c r="D406" s="37">
        <v>84000</v>
      </c>
      <c r="E406" s="37">
        <v>56000</v>
      </c>
      <c r="F406" s="78">
        <f t="shared" si="24"/>
        <v>-0.3333333333333333</v>
      </c>
      <c r="G406" s="37">
        <v>116081</v>
      </c>
      <c r="H406" s="37">
        <v>69420</v>
      </c>
      <c r="I406" s="78">
        <f t="shared" si="25"/>
        <v>-0.40196931453037105</v>
      </c>
      <c r="J406">
        <v>15</v>
      </c>
    </row>
    <row r="407" spans="1:10" s="69" customFormat="1" ht="12.75">
      <c r="A407" t="s">
        <v>213</v>
      </c>
      <c r="B407" t="s">
        <v>88</v>
      </c>
      <c r="C407" s="77">
        <v>0.589282047217851</v>
      </c>
      <c r="D407" s="37">
        <v>63020</v>
      </c>
      <c r="E407" s="37">
        <v>105571</v>
      </c>
      <c r="F407" s="78">
        <f t="shared" si="24"/>
        <v>0.6751983497302444</v>
      </c>
      <c r="G407" s="37">
        <v>117847</v>
      </c>
      <c r="H407" s="37">
        <v>202275</v>
      </c>
      <c r="I407" s="78">
        <f t="shared" si="25"/>
        <v>0.7164204434563459</v>
      </c>
      <c r="J407">
        <v>16</v>
      </c>
    </row>
    <row r="408" spans="1:10" s="69" customFormat="1" ht="12.75">
      <c r="A408" t="s">
        <v>216</v>
      </c>
      <c r="B408" t="s">
        <v>217</v>
      </c>
      <c r="C408" s="77">
        <v>0.495578071888513</v>
      </c>
      <c r="D408" s="37">
        <v>185125</v>
      </c>
      <c r="E408" s="37">
        <v>140750</v>
      </c>
      <c r="F408" s="78">
        <f t="shared" si="24"/>
        <v>-0.23970290344361916</v>
      </c>
      <c r="G408" s="37">
        <v>104275</v>
      </c>
      <c r="H408" s="37">
        <v>116167</v>
      </c>
      <c r="I408" s="78">
        <f t="shared" si="25"/>
        <v>0.11404459362263246</v>
      </c>
      <c r="J408">
        <v>17</v>
      </c>
    </row>
    <row r="409" spans="1:10" s="69" customFormat="1" ht="12.75">
      <c r="A409" t="s">
        <v>117</v>
      </c>
      <c r="B409" t="s">
        <v>118</v>
      </c>
      <c r="C409" s="77">
        <v>0.312812688524362</v>
      </c>
      <c r="D409" s="37">
        <v>20482</v>
      </c>
      <c r="E409" s="37">
        <v>27747</v>
      </c>
      <c r="F409" s="78">
        <f t="shared" si="24"/>
        <v>0.35470168928815543</v>
      </c>
      <c r="G409" s="37">
        <v>41147</v>
      </c>
      <c r="H409" s="37">
        <v>77142</v>
      </c>
      <c r="I409" s="78">
        <f t="shared" si="25"/>
        <v>0.8747903856903297</v>
      </c>
      <c r="J409">
        <v>18</v>
      </c>
    </row>
    <row r="410" spans="1:10" s="69" customFormat="1" ht="12.75">
      <c r="A410" t="s">
        <v>211</v>
      </c>
      <c r="B410" t="s">
        <v>88</v>
      </c>
      <c r="C410" s="77">
        <v>0.282454817354198</v>
      </c>
      <c r="D410" s="37">
        <v>3255</v>
      </c>
      <c r="E410" s="37">
        <v>12819</v>
      </c>
      <c r="F410" s="78">
        <f t="shared" si="24"/>
        <v>2.938248847926267</v>
      </c>
      <c r="G410" s="37">
        <v>12131</v>
      </c>
      <c r="H410" s="37">
        <v>54315</v>
      </c>
      <c r="I410" s="78">
        <f t="shared" si="25"/>
        <v>3.4773720220921605</v>
      </c>
      <c r="J410">
        <v>19</v>
      </c>
    </row>
    <row r="411" spans="1:10" s="69" customFormat="1" ht="12.75">
      <c r="A411" t="s">
        <v>179</v>
      </c>
      <c r="B411" t="s">
        <v>88</v>
      </c>
      <c r="C411" s="77">
        <v>0.253286364251226</v>
      </c>
      <c r="D411" s="37">
        <v>69</v>
      </c>
      <c r="E411" s="37">
        <v>115</v>
      </c>
      <c r="F411" s="78">
        <f t="shared" si="24"/>
        <v>0.6666666666666666</v>
      </c>
      <c r="G411" s="37">
        <v>441</v>
      </c>
      <c r="H411" s="37">
        <v>1170</v>
      </c>
      <c r="I411" s="78">
        <f t="shared" si="25"/>
        <v>1.653061224489796</v>
      </c>
      <c r="J411">
        <v>20</v>
      </c>
    </row>
    <row r="412" spans="11:33" ht="12.75">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row>
    <row r="413" spans="1:33" s="2" customFormat="1" ht="12.75">
      <c r="A413" s="57" t="s">
        <v>231</v>
      </c>
      <c r="B413" s="57"/>
      <c r="C413" s="84">
        <f>SUM(C392:C412)</f>
        <v>96.24661649993988</v>
      </c>
      <c r="D413" s="85"/>
      <c r="E413" s="58"/>
      <c r="F413" s="58"/>
      <c r="G413" s="58">
        <f>SUM(G392:G412)</f>
        <v>27722529</v>
      </c>
      <c r="H413" s="85">
        <f>SUM(H392:H412)</f>
        <v>32602384</v>
      </c>
      <c r="I413" s="59">
        <f>+(H413-G413)/G413</f>
        <v>0.1760248857526671</v>
      </c>
      <c r="J413" s="58"/>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row>
    <row r="414" spans="1:33" s="2" customFormat="1" ht="12.75">
      <c r="A414" s="89"/>
      <c r="B414" s="89"/>
      <c r="C414" s="90"/>
      <c r="D414" s="91"/>
      <c r="E414" s="92"/>
      <c r="F414" s="92"/>
      <c r="G414" s="40"/>
      <c r="H414" s="91"/>
      <c r="I414" s="92"/>
      <c r="J414" s="92"/>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row>
    <row r="415" spans="1:10" s="69" customFormat="1" ht="12.75">
      <c r="A415" s="88" t="s">
        <v>74</v>
      </c>
      <c r="C415" s="86"/>
      <c r="D415" s="62"/>
      <c r="E415" s="62"/>
      <c r="F415" s="62"/>
      <c r="I415" s="62"/>
      <c r="J415" s="62"/>
    </row>
    <row r="416" spans="11:33" ht="12.75" hidden="1">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row>
    <row r="417" spans="7:33" ht="12.75" hidden="1">
      <c r="G417" s="62">
        <f>+G413+G381+G349+G317+G285+G253+G221+G189+G157+G125+G93+G61+G29</f>
        <v>5374095453</v>
      </c>
      <c r="H417" s="62">
        <f>+H413+H381+H349+H317+H285+H253+H221+H189+H157+H125+H93+H61+H29</f>
        <v>5843467705</v>
      </c>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row>
    <row r="418" spans="11:33" ht="12.75" hidden="1">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row>
    <row r="419" spans="11:33" ht="12.75">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row>
    <row r="420" spans="11:33" ht="12.75">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row>
    <row r="421" spans="11:33" ht="12.75">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row>
    <row r="422" spans="11:33" ht="12.75">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row>
    <row r="423" spans="11:33" ht="12.75">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row>
    <row r="424" spans="11:33" ht="12.75">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row>
    <row r="425" spans="11:33" ht="12.75">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row>
    <row r="426" spans="11:33" ht="12.75">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row>
    <row r="427" spans="11:33" ht="12.75">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row>
    <row r="428" spans="11:33" ht="12.75">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row>
    <row r="429" spans="11:33" ht="12.75">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row>
    <row r="430" spans="11:33" ht="12.75">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row>
    <row r="431" spans="11:33" ht="12.75">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row>
    <row r="432" spans="11:33" ht="12.75">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row>
    <row r="433" spans="11:33" ht="12.75">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row>
    <row r="434" spans="11:33" ht="12.75">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row>
    <row r="435" spans="11:33" ht="12.75">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row>
    <row r="436" spans="11:33" ht="12.75">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row>
    <row r="437" spans="11:33" ht="12.75">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row>
    <row r="438" spans="11:33" ht="12.75">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row>
    <row r="439" spans="11:33" ht="12.75">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row>
    <row r="440" spans="11:33" ht="12.75">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row>
    <row r="441" spans="11:33" ht="12.75">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row>
    <row r="442" spans="11:33" ht="12.75">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row>
    <row r="443" spans="11:33" ht="12.75">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row>
    <row r="444" spans="11:33" ht="12.75">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row>
    <row r="445" spans="11:33" ht="12.75">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row>
    <row r="446" spans="11:33" ht="12.75">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row>
    <row r="447" spans="11:33" ht="12.75">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row>
    <row r="448" spans="11:33" ht="12.75">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row>
    <row r="449" spans="11:33" ht="12.75">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row>
    <row r="450" spans="11:33" ht="12.75">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row>
    <row r="451" spans="11:33" ht="12.75">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row>
    <row r="452" spans="11:33" ht="12.75">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row>
    <row r="453" spans="11:33" ht="12.75">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row>
    <row r="454" spans="11:33" ht="12.75">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row>
    <row r="455" spans="11:33" ht="12.75">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row>
    <row r="456" spans="11:33" ht="12.75">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row>
    <row r="457" spans="11:33" ht="12.75">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row>
    <row r="458" spans="11:33" ht="12.75">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row>
    <row r="459" spans="11:33" ht="12.75">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row>
    <row r="460" spans="11:33" ht="12.75">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row>
    <row r="461" spans="11:33" ht="12.75">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row>
    <row r="462" spans="11:33" ht="12.75">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row>
    <row r="463" spans="11:33" ht="12.75">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row>
    <row r="464" spans="11:33" ht="12.75">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row>
    <row r="465" spans="11:33" ht="12.75">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row>
    <row r="466" spans="11:33" ht="12.75">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row>
    <row r="467" spans="11:33" ht="12.75">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row>
    <row r="468" spans="11:33" ht="12.75">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row>
    <row r="469" spans="11:33" ht="12.75">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row>
    <row r="470" spans="11:33" ht="12.75">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row>
    <row r="471" spans="11:33" ht="12.75">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row>
    <row r="472" spans="11:33" ht="12.75">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row>
    <row r="473" spans="11:33" ht="12.75">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row>
    <row r="474" spans="11:33" ht="12.75">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row>
    <row r="475" spans="11:33" ht="12.75">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row>
    <row r="476" spans="11:33" ht="12.75">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row>
    <row r="477" spans="11:33" ht="12.75">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row>
    <row r="478" spans="11:33" ht="12.75">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row>
    <row r="479" spans="11:33" ht="12.75">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row>
    <row r="480" spans="11:33" ht="12.75">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row>
    <row r="481" spans="11:33" ht="12.75">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row>
    <row r="482" spans="11:33" ht="12.75">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row>
    <row r="483" spans="11:33" ht="12.75">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row>
    <row r="484" spans="11:33" ht="12.75">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row>
    <row r="485" spans="11:33" ht="12.75">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row>
    <row r="486" spans="11:33" ht="12.75">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row>
    <row r="487" spans="11:33" ht="12.75">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row>
    <row r="488" spans="11:33" ht="12.75">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row>
    <row r="489" spans="11:33" ht="12.75">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row>
    <row r="490" spans="11:33" ht="12.75">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row>
    <row r="491" spans="11:33" ht="12.75">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row>
    <row r="492" spans="11:33" ht="12.75">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row>
    <row r="493" spans="11:33" ht="12.75">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row>
    <row r="494" spans="11:33" ht="12.75">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row>
    <row r="495" spans="11:33" ht="12.75">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row>
    <row r="496" spans="11:33" ht="12.75">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row>
    <row r="497" spans="11:33" ht="12.75">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row>
    <row r="498" spans="11:33" ht="12.75">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row>
    <row r="499" spans="11:33" ht="12.75">
      <c r="K499" s="69"/>
      <c r="L499" s="69"/>
      <c r="M499" s="69"/>
      <c r="N499" s="69"/>
      <c r="O499" s="69"/>
      <c r="P499" s="69"/>
      <c r="Q499" s="69"/>
      <c r="R499" s="69"/>
      <c r="S499" s="69"/>
      <c r="T499" s="69"/>
      <c r="U499" s="69"/>
      <c r="V499" s="69"/>
      <c r="W499" s="69"/>
      <c r="X499" s="69"/>
      <c r="Y499" s="69"/>
      <c r="Z499" s="69"/>
      <c r="AA499" s="69"/>
      <c r="AB499" s="69"/>
      <c r="AC499" s="69"/>
      <c r="AD499" s="69"/>
      <c r="AE499" s="69"/>
      <c r="AF499" s="69"/>
      <c r="AG499" s="69"/>
    </row>
    <row r="500" spans="11:33" ht="12.75">
      <c r="K500" s="69"/>
      <c r="L500" s="69"/>
      <c r="M500" s="69"/>
      <c r="N500" s="69"/>
      <c r="O500" s="69"/>
      <c r="P500" s="69"/>
      <c r="Q500" s="69"/>
      <c r="R500" s="69"/>
      <c r="S500" s="69"/>
      <c r="T500" s="69"/>
      <c r="U500" s="69"/>
      <c r="V500" s="69"/>
      <c r="W500" s="69"/>
      <c r="X500" s="69"/>
      <c r="Y500" s="69"/>
      <c r="Z500" s="69"/>
      <c r="AA500" s="69"/>
      <c r="AB500" s="69"/>
      <c r="AC500" s="69"/>
      <c r="AD500" s="69"/>
      <c r="AE500" s="69"/>
      <c r="AF500" s="69"/>
      <c r="AG500" s="69"/>
    </row>
    <row r="501" spans="11:33" ht="12.75">
      <c r="K501" s="69"/>
      <c r="L501" s="69"/>
      <c r="M501" s="69"/>
      <c r="N501" s="69"/>
      <c r="O501" s="69"/>
      <c r="P501" s="69"/>
      <c r="Q501" s="69"/>
      <c r="R501" s="69"/>
      <c r="S501" s="69"/>
      <c r="T501" s="69"/>
      <c r="U501" s="69"/>
      <c r="V501" s="69"/>
      <c r="W501" s="69"/>
      <c r="X501" s="69"/>
      <c r="Y501" s="69"/>
      <c r="Z501" s="69"/>
      <c r="AA501" s="69"/>
      <c r="AB501" s="69"/>
      <c r="AC501" s="69"/>
      <c r="AD501" s="69"/>
      <c r="AE501" s="69"/>
      <c r="AF501" s="69"/>
      <c r="AG501" s="69"/>
    </row>
    <row r="502" spans="11:33" ht="12.75">
      <c r="K502" s="69"/>
      <c r="L502" s="69"/>
      <c r="M502" s="69"/>
      <c r="N502" s="69"/>
      <c r="O502" s="69"/>
      <c r="P502" s="69"/>
      <c r="Q502" s="69"/>
      <c r="R502" s="69"/>
      <c r="S502" s="69"/>
      <c r="T502" s="69"/>
      <c r="U502" s="69"/>
      <c r="V502" s="69"/>
      <c r="W502" s="69"/>
      <c r="X502" s="69"/>
      <c r="Y502" s="69"/>
      <c r="Z502" s="69"/>
      <c r="AA502" s="69"/>
      <c r="AB502" s="69"/>
      <c r="AC502" s="69"/>
      <c r="AD502" s="69"/>
      <c r="AE502" s="69"/>
      <c r="AF502" s="69"/>
      <c r="AG502" s="69"/>
    </row>
    <row r="503" spans="11:33" ht="12.75">
      <c r="K503" s="69"/>
      <c r="L503" s="69"/>
      <c r="M503" s="69"/>
      <c r="N503" s="69"/>
      <c r="O503" s="69"/>
      <c r="P503" s="69"/>
      <c r="Q503" s="69"/>
      <c r="R503" s="69"/>
      <c r="S503" s="69"/>
      <c r="T503" s="69"/>
      <c r="U503" s="69"/>
      <c r="V503" s="69"/>
      <c r="W503" s="69"/>
      <c r="X503" s="69"/>
      <c r="Y503" s="69"/>
      <c r="Z503" s="69"/>
      <c r="AA503" s="69"/>
      <c r="AB503" s="69"/>
      <c r="AC503" s="69"/>
      <c r="AD503" s="69"/>
      <c r="AE503" s="69"/>
      <c r="AF503" s="69"/>
      <c r="AG503" s="69"/>
    </row>
    <row r="504" spans="11:33" ht="12.75">
      <c r="K504" s="69"/>
      <c r="L504" s="69"/>
      <c r="M504" s="69"/>
      <c r="N504" s="69"/>
      <c r="O504" s="69"/>
      <c r="P504" s="69"/>
      <c r="Q504" s="69"/>
      <c r="R504" s="69"/>
      <c r="S504" s="69"/>
      <c r="T504" s="69"/>
      <c r="U504" s="69"/>
      <c r="V504" s="69"/>
      <c r="W504" s="69"/>
      <c r="X504" s="69"/>
      <c r="Y504" s="69"/>
      <c r="Z504" s="69"/>
      <c r="AA504" s="69"/>
      <c r="AB504" s="69"/>
      <c r="AC504" s="69"/>
      <c r="AD504" s="69"/>
      <c r="AE504" s="69"/>
      <c r="AF504" s="69"/>
      <c r="AG504" s="69"/>
    </row>
    <row r="505" spans="11:33" ht="12.75">
      <c r="K505" s="69"/>
      <c r="L505" s="69"/>
      <c r="M505" s="69"/>
      <c r="N505" s="69"/>
      <c r="O505" s="69"/>
      <c r="P505" s="69"/>
      <c r="Q505" s="69"/>
      <c r="R505" s="69"/>
      <c r="S505" s="69"/>
      <c r="T505" s="69"/>
      <c r="U505" s="69"/>
      <c r="V505" s="69"/>
      <c r="W505" s="69"/>
      <c r="X505" s="69"/>
      <c r="Y505" s="69"/>
      <c r="Z505" s="69"/>
      <c r="AA505" s="69"/>
      <c r="AB505" s="69"/>
      <c r="AC505" s="69"/>
      <c r="AD505" s="69"/>
      <c r="AE505" s="69"/>
      <c r="AF505" s="69"/>
      <c r="AG505" s="69"/>
    </row>
    <row r="506" spans="11:33" ht="12.75">
      <c r="K506" s="69"/>
      <c r="L506" s="69"/>
      <c r="M506" s="69"/>
      <c r="N506" s="69"/>
      <c r="O506" s="69"/>
      <c r="P506" s="69"/>
      <c r="Q506" s="69"/>
      <c r="R506" s="69"/>
      <c r="S506" s="69"/>
      <c r="T506" s="69"/>
      <c r="U506" s="69"/>
      <c r="V506" s="69"/>
      <c r="W506" s="69"/>
      <c r="X506" s="69"/>
      <c r="Y506" s="69"/>
      <c r="Z506" s="69"/>
      <c r="AA506" s="69"/>
      <c r="AB506" s="69"/>
      <c r="AC506" s="69"/>
      <c r="AD506" s="69"/>
      <c r="AE506" s="69"/>
      <c r="AF506" s="69"/>
      <c r="AG506" s="69"/>
    </row>
    <row r="507" spans="11:33" ht="12.75">
      <c r="K507" s="69"/>
      <c r="L507" s="69"/>
      <c r="M507" s="69"/>
      <c r="N507" s="69"/>
      <c r="O507" s="69"/>
      <c r="P507" s="69"/>
      <c r="Q507" s="69"/>
      <c r="R507" s="69"/>
      <c r="S507" s="69"/>
      <c r="T507" s="69"/>
      <c r="U507" s="69"/>
      <c r="V507" s="69"/>
      <c r="W507" s="69"/>
      <c r="X507" s="69"/>
      <c r="Y507" s="69"/>
      <c r="Z507" s="69"/>
      <c r="AA507" s="69"/>
      <c r="AB507" s="69"/>
      <c r="AC507" s="69"/>
      <c r="AD507" s="69"/>
      <c r="AE507" s="69"/>
      <c r="AF507" s="69"/>
      <c r="AG507" s="69"/>
    </row>
    <row r="508" spans="11:33" ht="12.75">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row>
    <row r="509" spans="11:33" ht="12.75">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row>
    <row r="510" spans="11:33" ht="12.75">
      <c r="K510" s="69"/>
      <c r="L510" s="69"/>
      <c r="M510" s="69"/>
      <c r="N510" s="69"/>
      <c r="O510" s="69"/>
      <c r="P510" s="69"/>
      <c r="Q510" s="69"/>
      <c r="R510" s="69"/>
      <c r="S510" s="69"/>
      <c r="T510" s="69"/>
      <c r="U510" s="69"/>
      <c r="V510" s="69"/>
      <c r="W510" s="69"/>
      <c r="X510" s="69"/>
      <c r="Y510" s="69"/>
      <c r="Z510" s="69"/>
      <c r="AA510" s="69"/>
      <c r="AB510" s="69"/>
      <c r="AC510" s="69"/>
      <c r="AD510" s="69"/>
      <c r="AE510" s="69"/>
      <c r="AF510" s="69"/>
      <c r="AG510" s="69"/>
    </row>
    <row r="511" spans="11:33" ht="12.75">
      <c r="K511" s="69"/>
      <c r="L511" s="69"/>
      <c r="M511" s="69"/>
      <c r="N511" s="69"/>
      <c r="O511" s="69"/>
      <c r="P511" s="69"/>
      <c r="Q511" s="69"/>
      <c r="R511" s="69"/>
      <c r="S511" s="69"/>
      <c r="T511" s="69"/>
      <c r="U511" s="69"/>
      <c r="V511" s="69"/>
      <c r="W511" s="69"/>
      <c r="X511" s="69"/>
      <c r="Y511" s="69"/>
      <c r="Z511" s="69"/>
      <c r="AA511" s="69"/>
      <c r="AB511" s="69"/>
      <c r="AC511" s="69"/>
      <c r="AD511" s="69"/>
      <c r="AE511" s="69"/>
      <c r="AF511" s="69"/>
      <c r="AG511" s="69"/>
    </row>
    <row r="512" spans="11:33" ht="12.75">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row>
    <row r="513" spans="11:33" ht="12.75">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69"/>
    </row>
    <row r="514" spans="11:33" ht="12.75">
      <c r="K514" s="69"/>
      <c r="L514" s="69"/>
      <c r="M514" s="69"/>
      <c r="N514" s="69"/>
      <c r="O514" s="69"/>
      <c r="P514" s="69"/>
      <c r="Q514" s="69"/>
      <c r="R514" s="69"/>
      <c r="S514" s="69"/>
      <c r="T514" s="69"/>
      <c r="U514" s="69"/>
      <c r="V514" s="69"/>
      <c r="W514" s="69"/>
      <c r="X514" s="69"/>
      <c r="Y514" s="69"/>
      <c r="Z514" s="69"/>
      <c r="AA514" s="69"/>
      <c r="AB514" s="69"/>
      <c r="AC514" s="69"/>
      <c r="AD514" s="69"/>
      <c r="AE514" s="69"/>
      <c r="AF514" s="69"/>
      <c r="AG514" s="69"/>
    </row>
    <row r="515" spans="11:33" ht="12.75">
      <c r="K515" s="69"/>
      <c r="L515" s="69"/>
      <c r="M515" s="69"/>
      <c r="N515" s="69"/>
      <c r="O515" s="69"/>
      <c r="P515" s="69"/>
      <c r="Q515" s="69"/>
      <c r="R515" s="69"/>
      <c r="S515" s="69"/>
      <c r="T515" s="69"/>
      <c r="U515" s="69"/>
      <c r="V515" s="69"/>
      <c r="W515" s="69"/>
      <c r="X515" s="69"/>
      <c r="Y515" s="69"/>
      <c r="Z515" s="69"/>
      <c r="AA515" s="69"/>
      <c r="AB515" s="69"/>
      <c r="AC515" s="69"/>
      <c r="AD515" s="69"/>
      <c r="AE515" s="69"/>
      <c r="AF515" s="69"/>
      <c r="AG515" s="69"/>
    </row>
    <row r="516" spans="11:33" ht="12.75">
      <c r="K516" s="69"/>
      <c r="L516" s="69"/>
      <c r="M516" s="69"/>
      <c r="N516" s="69"/>
      <c r="O516" s="69"/>
      <c r="P516" s="69"/>
      <c r="Q516" s="69"/>
      <c r="R516" s="69"/>
      <c r="S516" s="69"/>
      <c r="T516" s="69"/>
      <c r="U516" s="69"/>
      <c r="V516" s="69"/>
      <c r="W516" s="69"/>
      <c r="X516" s="69"/>
      <c r="Y516" s="69"/>
      <c r="Z516" s="69"/>
      <c r="AA516" s="69"/>
      <c r="AB516" s="69"/>
      <c r="AC516" s="69"/>
      <c r="AD516" s="69"/>
      <c r="AE516" s="69"/>
      <c r="AF516" s="69"/>
      <c r="AG516" s="69"/>
    </row>
    <row r="517" spans="11:33" ht="12.75">
      <c r="K517" s="69"/>
      <c r="L517" s="69"/>
      <c r="M517" s="69"/>
      <c r="N517" s="69"/>
      <c r="O517" s="69"/>
      <c r="P517" s="69"/>
      <c r="Q517" s="69"/>
      <c r="R517" s="69"/>
      <c r="S517" s="69"/>
      <c r="T517" s="69"/>
      <c r="U517" s="69"/>
      <c r="V517" s="69"/>
      <c r="W517" s="69"/>
      <c r="X517" s="69"/>
      <c r="Y517" s="69"/>
      <c r="Z517" s="69"/>
      <c r="AA517" s="69"/>
      <c r="AB517" s="69"/>
      <c r="AC517" s="69"/>
      <c r="AD517" s="69"/>
      <c r="AE517" s="69"/>
      <c r="AF517" s="69"/>
      <c r="AG517" s="69"/>
    </row>
    <row r="518" spans="11:33" ht="12.75">
      <c r="K518" s="69"/>
      <c r="L518" s="69"/>
      <c r="M518" s="69"/>
      <c r="N518" s="69"/>
      <c r="O518" s="69"/>
      <c r="P518" s="69"/>
      <c r="Q518" s="69"/>
      <c r="R518" s="69"/>
      <c r="S518" s="69"/>
      <c r="T518" s="69"/>
      <c r="U518" s="69"/>
      <c r="V518" s="69"/>
      <c r="W518" s="69"/>
      <c r="X518" s="69"/>
      <c r="Y518" s="69"/>
      <c r="Z518" s="69"/>
      <c r="AA518" s="69"/>
      <c r="AB518" s="69"/>
      <c r="AC518" s="69"/>
      <c r="AD518" s="69"/>
      <c r="AE518" s="69"/>
      <c r="AF518" s="69"/>
      <c r="AG518" s="69"/>
    </row>
    <row r="519" spans="11:33" ht="12.75">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row>
    <row r="520" spans="11:33" ht="12.75">
      <c r="K520" s="69"/>
      <c r="L520" s="69"/>
      <c r="M520" s="69"/>
      <c r="N520" s="69"/>
      <c r="O520" s="69"/>
      <c r="P520" s="69"/>
      <c r="Q520" s="69"/>
      <c r="R520" s="69"/>
      <c r="S520" s="69"/>
      <c r="T520" s="69"/>
      <c r="U520" s="69"/>
      <c r="V520" s="69"/>
      <c r="W520" s="69"/>
      <c r="X520" s="69"/>
      <c r="Y520" s="69"/>
      <c r="Z520" s="69"/>
      <c r="AA520" s="69"/>
      <c r="AB520" s="69"/>
      <c r="AC520" s="69"/>
      <c r="AD520" s="69"/>
      <c r="AE520" s="69"/>
      <c r="AF520" s="69"/>
      <c r="AG520" s="69"/>
    </row>
    <row r="521" spans="11:33" ht="12.75">
      <c r="K521" s="69"/>
      <c r="L521" s="69"/>
      <c r="M521" s="69"/>
      <c r="N521" s="69"/>
      <c r="O521" s="69"/>
      <c r="P521" s="69"/>
      <c r="Q521" s="69"/>
      <c r="R521" s="69"/>
      <c r="S521" s="69"/>
      <c r="T521" s="69"/>
      <c r="U521" s="69"/>
      <c r="V521" s="69"/>
      <c r="W521" s="69"/>
      <c r="X521" s="69"/>
      <c r="Y521" s="69"/>
      <c r="Z521" s="69"/>
      <c r="AA521" s="69"/>
      <c r="AB521" s="69"/>
      <c r="AC521" s="69"/>
      <c r="AD521" s="69"/>
      <c r="AE521" s="69"/>
      <c r="AF521" s="69"/>
      <c r="AG521" s="69"/>
    </row>
    <row r="522" spans="11:33" ht="12.75">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row>
    <row r="523" spans="11:33" ht="12.75">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row>
    <row r="524" spans="11:33" ht="12.75">
      <c r="K524" s="69"/>
      <c r="L524" s="69"/>
      <c r="M524" s="69"/>
      <c r="N524" s="69"/>
      <c r="O524" s="69"/>
      <c r="P524" s="69"/>
      <c r="Q524" s="69"/>
      <c r="R524" s="69"/>
      <c r="S524" s="69"/>
      <c r="T524" s="69"/>
      <c r="U524" s="69"/>
      <c r="V524" s="69"/>
      <c r="W524" s="69"/>
      <c r="X524" s="69"/>
      <c r="Y524" s="69"/>
      <c r="Z524" s="69"/>
      <c r="AA524" s="69"/>
      <c r="AB524" s="69"/>
      <c r="AC524" s="69"/>
      <c r="AD524" s="69"/>
      <c r="AE524" s="69"/>
      <c r="AF524" s="69"/>
      <c r="AG524" s="69"/>
    </row>
    <row r="525" spans="11:33" ht="12.75">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row>
    <row r="526" spans="11:33" ht="12.75">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row>
    <row r="527" spans="11:33" ht="12.75">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row>
    <row r="528" spans="11:33" ht="12.75">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row>
    <row r="529" spans="11:33" ht="12.75">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row>
    <row r="530" spans="11:33" ht="12.75">
      <c r="K530" s="69"/>
      <c r="L530" s="69"/>
      <c r="M530" s="69"/>
      <c r="N530" s="69"/>
      <c r="O530" s="69"/>
      <c r="P530" s="69"/>
      <c r="Q530" s="69"/>
      <c r="R530" s="69"/>
      <c r="S530" s="69"/>
      <c r="T530" s="69"/>
      <c r="U530" s="69"/>
      <c r="V530" s="69"/>
      <c r="W530" s="69"/>
      <c r="X530" s="69"/>
      <c r="Y530" s="69"/>
      <c r="Z530" s="69"/>
      <c r="AA530" s="69"/>
      <c r="AB530" s="69"/>
      <c r="AC530" s="69"/>
      <c r="AD530" s="69"/>
      <c r="AE530" s="69"/>
      <c r="AF530" s="69"/>
      <c r="AG530" s="69"/>
    </row>
    <row r="531" spans="11:33" ht="12.75">
      <c r="K531" s="69"/>
      <c r="L531" s="69"/>
      <c r="M531" s="69"/>
      <c r="N531" s="69"/>
      <c r="O531" s="69"/>
      <c r="P531" s="69"/>
      <c r="Q531" s="69"/>
      <c r="R531" s="69"/>
      <c r="S531" s="69"/>
      <c r="T531" s="69"/>
      <c r="U531" s="69"/>
      <c r="V531" s="69"/>
      <c r="W531" s="69"/>
      <c r="X531" s="69"/>
      <c r="Y531" s="69"/>
      <c r="Z531" s="69"/>
      <c r="AA531" s="69"/>
      <c r="AB531" s="69"/>
      <c r="AC531" s="69"/>
      <c r="AD531" s="69"/>
      <c r="AE531" s="69"/>
      <c r="AF531" s="69"/>
      <c r="AG531" s="69"/>
    </row>
    <row r="532" spans="11:33" ht="12.75">
      <c r="K532" s="69"/>
      <c r="L532" s="69"/>
      <c r="M532" s="69"/>
      <c r="N532" s="69"/>
      <c r="O532" s="69"/>
      <c r="P532" s="69"/>
      <c r="Q532" s="69"/>
      <c r="R532" s="69"/>
      <c r="S532" s="69"/>
      <c r="T532" s="69"/>
      <c r="U532" s="69"/>
      <c r="V532" s="69"/>
      <c r="W532" s="69"/>
      <c r="X532" s="69"/>
      <c r="Y532" s="69"/>
      <c r="Z532" s="69"/>
      <c r="AA532" s="69"/>
      <c r="AB532" s="69"/>
      <c r="AC532" s="69"/>
      <c r="AD532" s="69"/>
      <c r="AE532" s="69"/>
      <c r="AF532" s="69"/>
      <c r="AG532" s="69"/>
    </row>
    <row r="533" spans="11:33" ht="12.75">
      <c r="K533" s="69"/>
      <c r="L533" s="69"/>
      <c r="M533" s="69"/>
      <c r="N533" s="69"/>
      <c r="O533" s="69"/>
      <c r="P533" s="69"/>
      <c r="Q533" s="69"/>
      <c r="R533" s="69"/>
      <c r="S533" s="69"/>
      <c r="T533" s="69"/>
      <c r="U533" s="69"/>
      <c r="V533" s="69"/>
      <c r="W533" s="69"/>
      <c r="X533" s="69"/>
      <c r="Y533" s="69"/>
      <c r="Z533" s="69"/>
      <c r="AA533" s="69"/>
      <c r="AB533" s="69"/>
      <c r="AC533" s="69"/>
      <c r="AD533" s="69"/>
      <c r="AE533" s="69"/>
      <c r="AF533" s="69"/>
      <c r="AG533" s="69"/>
    </row>
    <row r="534" spans="11:33" ht="12.75">
      <c r="K534" s="69"/>
      <c r="L534" s="69"/>
      <c r="M534" s="69"/>
      <c r="N534" s="69"/>
      <c r="O534" s="69"/>
      <c r="P534" s="69"/>
      <c r="Q534" s="69"/>
      <c r="R534" s="69"/>
      <c r="S534" s="69"/>
      <c r="T534" s="69"/>
      <c r="U534" s="69"/>
      <c r="V534" s="69"/>
      <c r="W534" s="69"/>
      <c r="X534" s="69"/>
      <c r="Y534" s="69"/>
      <c r="Z534" s="69"/>
      <c r="AA534" s="69"/>
      <c r="AB534" s="69"/>
      <c r="AC534" s="69"/>
      <c r="AD534" s="69"/>
      <c r="AE534" s="69"/>
      <c r="AF534" s="69"/>
      <c r="AG534" s="69"/>
    </row>
    <row r="535" spans="11:33" ht="12.75">
      <c r="K535" s="69"/>
      <c r="L535" s="69"/>
      <c r="M535" s="69"/>
      <c r="N535" s="69"/>
      <c r="O535" s="69"/>
      <c r="P535" s="69"/>
      <c r="Q535" s="69"/>
      <c r="R535" s="69"/>
      <c r="S535" s="69"/>
      <c r="T535" s="69"/>
      <c r="U535" s="69"/>
      <c r="V535" s="69"/>
      <c r="W535" s="69"/>
      <c r="X535" s="69"/>
      <c r="Y535" s="69"/>
      <c r="Z535" s="69"/>
      <c r="AA535" s="69"/>
      <c r="AB535" s="69"/>
      <c r="AC535" s="69"/>
      <c r="AD535" s="69"/>
      <c r="AE535" s="69"/>
      <c r="AF535" s="69"/>
      <c r="AG535" s="69"/>
    </row>
    <row r="536" spans="11:33" ht="12.75">
      <c r="K536" s="69"/>
      <c r="L536" s="69"/>
      <c r="M536" s="69"/>
      <c r="N536" s="69"/>
      <c r="O536" s="69"/>
      <c r="P536" s="69"/>
      <c r="Q536" s="69"/>
      <c r="R536" s="69"/>
      <c r="S536" s="69"/>
      <c r="T536" s="69"/>
      <c r="U536" s="69"/>
      <c r="V536" s="69"/>
      <c r="W536" s="69"/>
      <c r="X536" s="69"/>
      <c r="Y536" s="69"/>
      <c r="Z536" s="69"/>
      <c r="AA536" s="69"/>
      <c r="AB536" s="69"/>
      <c r="AC536" s="69"/>
      <c r="AD536" s="69"/>
      <c r="AE536" s="69"/>
      <c r="AF536" s="69"/>
      <c r="AG536" s="69"/>
    </row>
    <row r="537" spans="11:33" ht="12.75">
      <c r="K537" s="69"/>
      <c r="L537" s="69"/>
      <c r="M537" s="69"/>
      <c r="N537" s="69"/>
      <c r="O537" s="69"/>
      <c r="P537" s="69"/>
      <c r="Q537" s="69"/>
      <c r="R537" s="69"/>
      <c r="S537" s="69"/>
      <c r="T537" s="69"/>
      <c r="U537" s="69"/>
      <c r="V537" s="69"/>
      <c r="W537" s="69"/>
      <c r="X537" s="69"/>
      <c r="Y537" s="69"/>
      <c r="Z537" s="69"/>
      <c r="AA537" s="69"/>
      <c r="AB537" s="69"/>
      <c r="AC537" s="69"/>
      <c r="AD537" s="69"/>
      <c r="AE537" s="69"/>
      <c r="AF537" s="69"/>
      <c r="AG537" s="69"/>
    </row>
    <row r="538" spans="11:33" ht="12.75">
      <c r="K538" s="69"/>
      <c r="L538" s="69"/>
      <c r="M538" s="69"/>
      <c r="N538" s="69"/>
      <c r="O538" s="69"/>
      <c r="P538" s="69"/>
      <c r="Q538" s="69"/>
      <c r="R538" s="69"/>
      <c r="S538" s="69"/>
      <c r="T538" s="69"/>
      <c r="U538" s="69"/>
      <c r="V538" s="69"/>
      <c r="W538" s="69"/>
      <c r="X538" s="69"/>
      <c r="Y538" s="69"/>
      <c r="Z538" s="69"/>
      <c r="AA538" s="69"/>
      <c r="AB538" s="69"/>
      <c r="AC538" s="69"/>
      <c r="AD538" s="69"/>
      <c r="AE538" s="69"/>
      <c r="AF538" s="69"/>
      <c r="AG538" s="69"/>
    </row>
    <row r="539" spans="11:33" ht="12.75">
      <c r="K539" s="69"/>
      <c r="L539" s="69"/>
      <c r="M539" s="69"/>
      <c r="N539" s="69"/>
      <c r="O539" s="69"/>
      <c r="P539" s="69"/>
      <c r="Q539" s="69"/>
      <c r="R539" s="69"/>
      <c r="S539" s="69"/>
      <c r="T539" s="69"/>
      <c r="U539" s="69"/>
      <c r="V539" s="69"/>
      <c r="W539" s="69"/>
      <c r="X539" s="69"/>
      <c r="Y539" s="69"/>
      <c r="Z539" s="69"/>
      <c r="AA539" s="69"/>
      <c r="AB539" s="69"/>
      <c r="AC539" s="69"/>
      <c r="AD539" s="69"/>
      <c r="AE539" s="69"/>
      <c r="AF539" s="69"/>
      <c r="AG539" s="69"/>
    </row>
    <row r="540" spans="11:33" ht="12.75">
      <c r="K540" s="69"/>
      <c r="L540" s="69"/>
      <c r="M540" s="69"/>
      <c r="N540" s="69"/>
      <c r="O540" s="69"/>
      <c r="P540" s="69"/>
      <c r="Q540" s="69"/>
      <c r="R540" s="69"/>
      <c r="S540" s="69"/>
      <c r="T540" s="69"/>
      <c r="U540" s="69"/>
      <c r="V540" s="69"/>
      <c r="W540" s="69"/>
      <c r="X540" s="69"/>
      <c r="Y540" s="69"/>
      <c r="Z540" s="69"/>
      <c r="AA540" s="69"/>
      <c r="AB540" s="69"/>
      <c r="AC540" s="69"/>
      <c r="AD540" s="69"/>
      <c r="AE540" s="69"/>
      <c r="AF540" s="69"/>
      <c r="AG540" s="69"/>
    </row>
    <row r="541" spans="11:33" ht="12.75">
      <c r="K541" s="69"/>
      <c r="L541" s="69"/>
      <c r="M541" s="69"/>
      <c r="N541" s="69"/>
      <c r="O541" s="69"/>
      <c r="P541" s="69"/>
      <c r="Q541" s="69"/>
      <c r="R541" s="69"/>
      <c r="S541" s="69"/>
      <c r="T541" s="69"/>
      <c r="U541" s="69"/>
      <c r="V541" s="69"/>
      <c r="W541" s="69"/>
      <c r="X541" s="69"/>
      <c r="Y541" s="69"/>
      <c r="Z541" s="69"/>
      <c r="AA541" s="69"/>
      <c r="AB541" s="69"/>
      <c r="AC541" s="69"/>
      <c r="AD541" s="69"/>
      <c r="AE541" s="69"/>
      <c r="AF541" s="69"/>
      <c r="AG541" s="69"/>
    </row>
    <row r="542" spans="11:33" ht="12.75">
      <c r="K542" s="69"/>
      <c r="L542" s="69"/>
      <c r="M542" s="69"/>
      <c r="N542" s="69"/>
      <c r="O542" s="69"/>
      <c r="P542" s="69"/>
      <c r="Q542" s="69"/>
      <c r="R542" s="69"/>
      <c r="S542" s="69"/>
      <c r="T542" s="69"/>
      <c r="U542" s="69"/>
      <c r="V542" s="69"/>
      <c r="W542" s="69"/>
      <c r="X542" s="69"/>
      <c r="Y542" s="69"/>
      <c r="Z542" s="69"/>
      <c r="AA542" s="69"/>
      <c r="AB542" s="69"/>
      <c r="AC542" s="69"/>
      <c r="AD542" s="69"/>
      <c r="AE542" s="69"/>
      <c r="AF542" s="69"/>
      <c r="AG542" s="69"/>
    </row>
    <row r="543" spans="11:33" ht="12.75">
      <c r="K543" s="69"/>
      <c r="L543" s="69"/>
      <c r="M543" s="69"/>
      <c r="N543" s="69"/>
      <c r="O543" s="69"/>
      <c r="P543" s="69"/>
      <c r="Q543" s="69"/>
      <c r="R543" s="69"/>
      <c r="S543" s="69"/>
      <c r="T543" s="69"/>
      <c r="U543" s="69"/>
      <c r="V543" s="69"/>
      <c r="W543" s="69"/>
      <c r="X543" s="69"/>
      <c r="Y543" s="69"/>
      <c r="Z543" s="69"/>
      <c r="AA543" s="69"/>
      <c r="AB543" s="69"/>
      <c r="AC543" s="69"/>
      <c r="AD543" s="69"/>
      <c r="AE543" s="69"/>
      <c r="AF543" s="69"/>
      <c r="AG543" s="69"/>
    </row>
    <row r="544" spans="11:33" ht="12.75">
      <c r="K544" s="69"/>
      <c r="L544" s="69"/>
      <c r="M544" s="69"/>
      <c r="N544" s="69"/>
      <c r="O544" s="69"/>
      <c r="P544" s="69"/>
      <c r="Q544" s="69"/>
      <c r="R544" s="69"/>
      <c r="S544" s="69"/>
      <c r="T544" s="69"/>
      <c r="U544" s="69"/>
      <c r="V544" s="69"/>
      <c r="W544" s="69"/>
      <c r="X544" s="69"/>
      <c r="Y544" s="69"/>
      <c r="Z544" s="69"/>
      <c r="AA544" s="69"/>
      <c r="AB544" s="69"/>
      <c r="AC544" s="69"/>
      <c r="AD544" s="69"/>
      <c r="AE544" s="69"/>
      <c r="AF544" s="69"/>
      <c r="AG544" s="69"/>
    </row>
    <row r="545" spans="11:33" ht="12.75">
      <c r="K545" s="69"/>
      <c r="L545" s="69"/>
      <c r="M545" s="69"/>
      <c r="N545" s="69"/>
      <c r="O545" s="69"/>
      <c r="P545" s="69"/>
      <c r="Q545" s="69"/>
      <c r="R545" s="69"/>
      <c r="S545" s="69"/>
      <c r="T545" s="69"/>
      <c r="U545" s="69"/>
      <c r="V545" s="69"/>
      <c r="W545" s="69"/>
      <c r="X545" s="69"/>
      <c r="Y545" s="69"/>
      <c r="Z545" s="69"/>
      <c r="AA545" s="69"/>
      <c r="AB545" s="69"/>
      <c r="AC545" s="69"/>
      <c r="AD545" s="69"/>
      <c r="AE545" s="69"/>
      <c r="AF545" s="69"/>
      <c r="AG545" s="69"/>
    </row>
    <row r="546" spans="11:33" ht="12.75">
      <c r="K546" s="69"/>
      <c r="L546" s="69"/>
      <c r="M546" s="69"/>
      <c r="N546" s="69"/>
      <c r="O546" s="69"/>
      <c r="P546" s="69"/>
      <c r="Q546" s="69"/>
      <c r="R546" s="69"/>
      <c r="S546" s="69"/>
      <c r="T546" s="69"/>
      <c r="U546" s="69"/>
      <c r="V546" s="69"/>
      <c r="W546" s="69"/>
      <c r="X546" s="69"/>
      <c r="Y546" s="69"/>
      <c r="Z546" s="69"/>
      <c r="AA546" s="69"/>
      <c r="AB546" s="69"/>
      <c r="AC546" s="69"/>
      <c r="AD546" s="69"/>
      <c r="AE546" s="69"/>
      <c r="AF546" s="69"/>
      <c r="AG546" s="69"/>
    </row>
    <row r="547" spans="11:33" ht="12.75">
      <c r="K547" s="69"/>
      <c r="L547" s="69"/>
      <c r="M547" s="69"/>
      <c r="N547" s="69"/>
      <c r="O547" s="69"/>
      <c r="P547" s="69"/>
      <c r="Q547" s="69"/>
      <c r="R547" s="69"/>
      <c r="S547" s="69"/>
      <c r="T547" s="69"/>
      <c r="U547" s="69"/>
      <c r="V547" s="69"/>
      <c r="W547" s="69"/>
      <c r="X547" s="69"/>
      <c r="Y547" s="69"/>
      <c r="Z547" s="69"/>
      <c r="AA547" s="69"/>
      <c r="AB547" s="69"/>
      <c r="AC547" s="69"/>
      <c r="AD547" s="69"/>
      <c r="AE547" s="69"/>
      <c r="AF547" s="69"/>
      <c r="AG547" s="69"/>
    </row>
    <row r="548" spans="11:33" ht="12.75">
      <c r="K548" s="69"/>
      <c r="L548" s="69"/>
      <c r="M548" s="69"/>
      <c r="N548" s="69"/>
      <c r="O548" s="69"/>
      <c r="P548" s="69"/>
      <c r="Q548" s="69"/>
      <c r="R548" s="69"/>
      <c r="S548" s="69"/>
      <c r="T548" s="69"/>
      <c r="U548" s="69"/>
      <c r="V548" s="69"/>
      <c r="W548" s="69"/>
      <c r="X548" s="69"/>
      <c r="Y548" s="69"/>
      <c r="Z548" s="69"/>
      <c r="AA548" s="69"/>
      <c r="AB548" s="69"/>
      <c r="AC548" s="69"/>
      <c r="AD548" s="69"/>
      <c r="AE548" s="69"/>
      <c r="AF548" s="69"/>
      <c r="AG548" s="69"/>
    </row>
    <row r="549" spans="11:33" ht="12.75">
      <c r="K549" s="69"/>
      <c r="L549" s="69"/>
      <c r="M549" s="69"/>
      <c r="N549" s="69"/>
      <c r="O549" s="69"/>
      <c r="P549" s="69"/>
      <c r="Q549" s="69"/>
      <c r="R549" s="69"/>
      <c r="S549" s="69"/>
      <c r="T549" s="69"/>
      <c r="U549" s="69"/>
      <c r="V549" s="69"/>
      <c r="W549" s="69"/>
      <c r="X549" s="69"/>
      <c r="Y549" s="69"/>
      <c r="Z549" s="69"/>
      <c r="AA549" s="69"/>
      <c r="AB549" s="69"/>
      <c r="AC549" s="69"/>
      <c r="AD549" s="69"/>
      <c r="AE549" s="69"/>
      <c r="AF549" s="69"/>
      <c r="AG549" s="69"/>
    </row>
    <row r="550" spans="11:33" ht="12.75">
      <c r="K550" s="69"/>
      <c r="L550" s="69"/>
      <c r="M550" s="69"/>
      <c r="N550" s="69"/>
      <c r="O550" s="69"/>
      <c r="P550" s="69"/>
      <c r="Q550" s="69"/>
      <c r="R550" s="69"/>
      <c r="S550" s="69"/>
      <c r="T550" s="69"/>
      <c r="U550" s="69"/>
      <c r="V550" s="69"/>
      <c r="W550" s="69"/>
      <c r="X550" s="69"/>
      <c r="Y550" s="69"/>
      <c r="Z550" s="69"/>
      <c r="AA550" s="69"/>
      <c r="AB550" s="69"/>
      <c r="AC550" s="69"/>
      <c r="AD550" s="69"/>
      <c r="AE550" s="69"/>
      <c r="AF550" s="69"/>
      <c r="AG550" s="69"/>
    </row>
    <row r="551" spans="11:33" ht="12.75">
      <c r="K551" s="69"/>
      <c r="L551" s="69"/>
      <c r="M551" s="69"/>
      <c r="N551" s="69"/>
      <c r="O551" s="69"/>
      <c r="P551" s="69"/>
      <c r="Q551" s="69"/>
      <c r="R551" s="69"/>
      <c r="S551" s="69"/>
      <c r="T551" s="69"/>
      <c r="U551" s="69"/>
      <c r="V551" s="69"/>
      <c r="W551" s="69"/>
      <c r="X551" s="69"/>
      <c r="Y551" s="69"/>
      <c r="Z551" s="69"/>
      <c r="AA551" s="69"/>
      <c r="AB551" s="69"/>
      <c r="AC551" s="69"/>
      <c r="AD551" s="69"/>
      <c r="AE551" s="69"/>
      <c r="AF551" s="69"/>
      <c r="AG551" s="69"/>
    </row>
    <row r="552" spans="11:33" ht="12.75">
      <c r="K552" s="69"/>
      <c r="L552" s="69"/>
      <c r="M552" s="69"/>
      <c r="N552" s="69"/>
      <c r="O552" s="69"/>
      <c r="P552" s="69"/>
      <c r="Q552" s="69"/>
      <c r="R552" s="69"/>
      <c r="S552" s="69"/>
      <c r="T552" s="69"/>
      <c r="U552" s="69"/>
      <c r="V552" s="69"/>
      <c r="W552" s="69"/>
      <c r="X552" s="69"/>
      <c r="Y552" s="69"/>
      <c r="Z552" s="69"/>
      <c r="AA552" s="69"/>
      <c r="AB552" s="69"/>
      <c r="AC552" s="69"/>
      <c r="AD552" s="69"/>
      <c r="AE552" s="69"/>
      <c r="AF552" s="69"/>
      <c r="AG552" s="69"/>
    </row>
    <row r="553" spans="11:33" ht="12.75">
      <c r="K553" s="69"/>
      <c r="L553" s="69"/>
      <c r="M553" s="69"/>
      <c r="N553" s="69"/>
      <c r="O553" s="69"/>
      <c r="P553" s="69"/>
      <c r="Q553" s="69"/>
      <c r="R553" s="69"/>
      <c r="S553" s="69"/>
      <c r="T553" s="69"/>
      <c r="U553" s="69"/>
      <c r="V553" s="69"/>
      <c r="W553" s="69"/>
      <c r="X553" s="69"/>
      <c r="Y553" s="69"/>
      <c r="Z553" s="69"/>
      <c r="AA553" s="69"/>
      <c r="AB553" s="69"/>
      <c r="AC553" s="69"/>
      <c r="AD553" s="69"/>
      <c r="AE553" s="69"/>
      <c r="AF553" s="69"/>
      <c r="AG553" s="69"/>
    </row>
    <row r="554" spans="11:33" ht="12.75">
      <c r="K554" s="69"/>
      <c r="L554" s="69"/>
      <c r="M554" s="69"/>
      <c r="N554" s="69"/>
      <c r="O554" s="69"/>
      <c r="P554" s="69"/>
      <c r="Q554" s="69"/>
      <c r="R554" s="69"/>
      <c r="S554" s="69"/>
      <c r="T554" s="69"/>
      <c r="U554" s="69"/>
      <c r="V554" s="69"/>
      <c r="W554" s="69"/>
      <c r="X554" s="69"/>
      <c r="Y554" s="69"/>
      <c r="Z554" s="69"/>
      <c r="AA554" s="69"/>
      <c r="AB554" s="69"/>
      <c r="AC554" s="69"/>
      <c r="AD554" s="69"/>
      <c r="AE554" s="69"/>
      <c r="AF554" s="69"/>
      <c r="AG554" s="69"/>
    </row>
    <row r="555" spans="11:33" ht="12.75">
      <c r="K555" s="69"/>
      <c r="L555" s="69"/>
      <c r="M555" s="69"/>
      <c r="N555" s="69"/>
      <c r="O555" s="69"/>
      <c r="P555" s="69"/>
      <c r="Q555" s="69"/>
      <c r="R555" s="69"/>
      <c r="S555" s="69"/>
      <c r="T555" s="69"/>
      <c r="U555" s="69"/>
      <c r="V555" s="69"/>
      <c r="W555" s="69"/>
      <c r="X555" s="69"/>
      <c r="Y555" s="69"/>
      <c r="Z555" s="69"/>
      <c r="AA555" s="69"/>
      <c r="AB555" s="69"/>
      <c r="AC555" s="69"/>
      <c r="AD555" s="69"/>
      <c r="AE555" s="69"/>
      <c r="AF555" s="69"/>
      <c r="AG555" s="69"/>
    </row>
    <row r="556" spans="11:33" ht="12.75">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69"/>
    </row>
    <row r="557" spans="11:33" ht="12.75">
      <c r="K557" s="69"/>
      <c r="L557" s="69"/>
      <c r="M557" s="69"/>
      <c r="N557" s="69"/>
      <c r="O557" s="69"/>
      <c r="P557" s="69"/>
      <c r="Q557" s="69"/>
      <c r="R557" s="69"/>
      <c r="S557" s="69"/>
      <c r="T557" s="69"/>
      <c r="U557" s="69"/>
      <c r="V557" s="69"/>
      <c r="W557" s="69"/>
      <c r="X557" s="69"/>
      <c r="Y557" s="69"/>
      <c r="Z557" s="69"/>
      <c r="AA557" s="69"/>
      <c r="AB557" s="69"/>
      <c r="AC557" s="69"/>
      <c r="AD557" s="69"/>
      <c r="AE557" s="69"/>
      <c r="AF557" s="69"/>
      <c r="AG557" s="69"/>
    </row>
    <row r="558" spans="11:33" ht="12.75">
      <c r="K558" s="69"/>
      <c r="L558" s="69"/>
      <c r="M558" s="69"/>
      <c r="N558" s="69"/>
      <c r="O558" s="69"/>
      <c r="P558" s="69"/>
      <c r="Q558" s="69"/>
      <c r="R558" s="69"/>
      <c r="S558" s="69"/>
      <c r="T558" s="69"/>
      <c r="U558" s="69"/>
      <c r="V558" s="69"/>
      <c r="W558" s="69"/>
      <c r="X558" s="69"/>
      <c r="Y558" s="69"/>
      <c r="Z558" s="69"/>
      <c r="AA558" s="69"/>
      <c r="AB558" s="69"/>
      <c r="AC558" s="69"/>
      <c r="AD558" s="69"/>
      <c r="AE558" s="69"/>
      <c r="AF558" s="69"/>
      <c r="AG558" s="69"/>
    </row>
    <row r="559" spans="11:33" ht="12.75">
      <c r="K559" s="69"/>
      <c r="L559" s="69"/>
      <c r="M559" s="69"/>
      <c r="N559" s="69"/>
      <c r="O559" s="69"/>
      <c r="P559" s="69"/>
      <c r="Q559" s="69"/>
      <c r="R559" s="69"/>
      <c r="S559" s="69"/>
      <c r="T559" s="69"/>
      <c r="U559" s="69"/>
      <c r="V559" s="69"/>
      <c r="W559" s="69"/>
      <c r="X559" s="69"/>
      <c r="Y559" s="69"/>
      <c r="Z559" s="69"/>
      <c r="AA559" s="69"/>
      <c r="AB559" s="69"/>
      <c r="AC559" s="69"/>
      <c r="AD559" s="69"/>
      <c r="AE559" s="69"/>
      <c r="AF559" s="69"/>
      <c r="AG559" s="69"/>
    </row>
    <row r="560" spans="11:33" ht="12.75">
      <c r="K560" s="69"/>
      <c r="L560" s="69"/>
      <c r="M560" s="69"/>
      <c r="N560" s="69"/>
      <c r="O560" s="69"/>
      <c r="P560" s="69"/>
      <c r="Q560" s="69"/>
      <c r="R560" s="69"/>
      <c r="S560" s="69"/>
      <c r="T560" s="69"/>
      <c r="U560" s="69"/>
      <c r="V560" s="69"/>
      <c r="W560" s="69"/>
      <c r="X560" s="69"/>
      <c r="Y560" s="69"/>
      <c r="Z560" s="69"/>
      <c r="AA560" s="69"/>
      <c r="AB560" s="69"/>
      <c r="AC560" s="69"/>
      <c r="AD560" s="69"/>
      <c r="AE560" s="69"/>
      <c r="AF560" s="69"/>
      <c r="AG560" s="69"/>
    </row>
    <row r="561" spans="11:33" ht="12.75">
      <c r="K561" s="69"/>
      <c r="L561" s="69"/>
      <c r="M561" s="69"/>
      <c r="N561" s="69"/>
      <c r="O561" s="69"/>
      <c r="P561" s="69"/>
      <c r="Q561" s="69"/>
      <c r="R561" s="69"/>
      <c r="S561" s="69"/>
      <c r="T561" s="69"/>
      <c r="U561" s="69"/>
      <c r="V561" s="69"/>
      <c r="W561" s="69"/>
      <c r="X561" s="69"/>
      <c r="Y561" s="69"/>
      <c r="Z561" s="69"/>
      <c r="AA561" s="69"/>
      <c r="AB561" s="69"/>
      <c r="AC561" s="69"/>
      <c r="AD561" s="69"/>
      <c r="AE561" s="69"/>
      <c r="AF561" s="69"/>
      <c r="AG561" s="69"/>
    </row>
    <row r="562" spans="11:33" ht="12.75">
      <c r="K562" s="69"/>
      <c r="L562" s="69"/>
      <c r="M562" s="69"/>
      <c r="N562" s="69"/>
      <c r="O562" s="69"/>
      <c r="P562" s="69"/>
      <c r="Q562" s="69"/>
      <c r="R562" s="69"/>
      <c r="S562" s="69"/>
      <c r="T562" s="69"/>
      <c r="U562" s="69"/>
      <c r="V562" s="69"/>
      <c r="W562" s="69"/>
      <c r="X562" s="69"/>
      <c r="Y562" s="69"/>
      <c r="Z562" s="69"/>
      <c r="AA562" s="69"/>
      <c r="AB562" s="69"/>
      <c r="AC562" s="69"/>
      <c r="AD562" s="69"/>
      <c r="AE562" s="69"/>
      <c r="AF562" s="69"/>
      <c r="AG562" s="69"/>
    </row>
    <row r="563" spans="11:33" ht="12.75">
      <c r="K563" s="69"/>
      <c r="L563" s="69"/>
      <c r="M563" s="69"/>
      <c r="N563" s="69"/>
      <c r="O563" s="69"/>
      <c r="P563" s="69"/>
      <c r="Q563" s="69"/>
      <c r="R563" s="69"/>
      <c r="S563" s="69"/>
      <c r="T563" s="69"/>
      <c r="U563" s="69"/>
      <c r="V563" s="69"/>
      <c r="W563" s="69"/>
      <c r="X563" s="69"/>
      <c r="Y563" s="69"/>
      <c r="Z563" s="69"/>
      <c r="AA563" s="69"/>
      <c r="AB563" s="69"/>
      <c r="AC563" s="69"/>
      <c r="AD563" s="69"/>
      <c r="AE563" s="69"/>
      <c r="AF563" s="69"/>
      <c r="AG563" s="69"/>
    </row>
    <row r="564" spans="11:33" ht="12.75">
      <c r="K564" s="69"/>
      <c r="L564" s="69"/>
      <c r="M564" s="69"/>
      <c r="N564" s="69"/>
      <c r="O564" s="69"/>
      <c r="P564" s="69"/>
      <c r="Q564" s="69"/>
      <c r="R564" s="69"/>
      <c r="S564" s="69"/>
      <c r="T564" s="69"/>
      <c r="U564" s="69"/>
      <c r="V564" s="69"/>
      <c r="W564" s="69"/>
      <c r="X564" s="69"/>
      <c r="Y564" s="69"/>
      <c r="Z564" s="69"/>
      <c r="AA564" s="69"/>
      <c r="AB564" s="69"/>
      <c r="AC564" s="69"/>
      <c r="AD564" s="69"/>
      <c r="AE564" s="69"/>
      <c r="AF564" s="69"/>
      <c r="AG564" s="69"/>
    </row>
    <row r="565" spans="11:33" ht="12.75">
      <c r="K565" s="69"/>
      <c r="L565" s="69"/>
      <c r="M565" s="69"/>
      <c r="N565" s="69"/>
      <c r="O565" s="69"/>
      <c r="P565" s="69"/>
      <c r="Q565" s="69"/>
      <c r="R565" s="69"/>
      <c r="S565" s="69"/>
      <c r="T565" s="69"/>
      <c r="U565" s="69"/>
      <c r="V565" s="69"/>
      <c r="W565" s="69"/>
      <c r="X565" s="69"/>
      <c r="Y565" s="69"/>
      <c r="Z565" s="69"/>
      <c r="AA565" s="69"/>
      <c r="AB565" s="69"/>
      <c r="AC565" s="69"/>
      <c r="AD565" s="69"/>
      <c r="AE565" s="69"/>
      <c r="AF565" s="69"/>
      <c r="AG565" s="69"/>
    </row>
    <row r="566" spans="11:33" ht="12.75">
      <c r="K566" s="69"/>
      <c r="L566" s="69"/>
      <c r="M566" s="69"/>
      <c r="N566" s="69"/>
      <c r="O566" s="69"/>
      <c r="P566" s="69"/>
      <c r="Q566" s="69"/>
      <c r="R566" s="69"/>
      <c r="S566" s="69"/>
      <c r="T566" s="69"/>
      <c r="U566" s="69"/>
      <c r="V566" s="69"/>
      <c r="W566" s="69"/>
      <c r="X566" s="69"/>
      <c r="Y566" s="69"/>
      <c r="Z566" s="69"/>
      <c r="AA566" s="69"/>
      <c r="AB566" s="69"/>
      <c r="AC566" s="69"/>
      <c r="AD566" s="69"/>
      <c r="AE566" s="69"/>
      <c r="AF566" s="69"/>
      <c r="AG566" s="69"/>
    </row>
    <row r="567" spans="11:33" ht="12.75">
      <c r="K567" s="69"/>
      <c r="L567" s="69"/>
      <c r="M567" s="69"/>
      <c r="N567" s="69"/>
      <c r="O567" s="69"/>
      <c r="P567" s="69"/>
      <c r="Q567" s="69"/>
      <c r="R567" s="69"/>
      <c r="S567" s="69"/>
      <c r="T567" s="69"/>
      <c r="U567" s="69"/>
      <c r="V567" s="69"/>
      <c r="W567" s="69"/>
      <c r="X567" s="69"/>
      <c r="Y567" s="69"/>
      <c r="Z567" s="69"/>
      <c r="AA567" s="69"/>
      <c r="AB567" s="69"/>
      <c r="AC567" s="69"/>
      <c r="AD567" s="69"/>
      <c r="AE567" s="69"/>
      <c r="AF567" s="69"/>
      <c r="AG567" s="69"/>
    </row>
    <row r="568" spans="11:33" ht="12.75">
      <c r="K568" s="69"/>
      <c r="L568" s="69"/>
      <c r="M568" s="69"/>
      <c r="N568" s="69"/>
      <c r="O568" s="69"/>
      <c r="P568" s="69"/>
      <c r="Q568" s="69"/>
      <c r="R568" s="69"/>
      <c r="S568" s="69"/>
      <c r="T568" s="69"/>
      <c r="U568" s="69"/>
      <c r="V568" s="69"/>
      <c r="W568" s="69"/>
      <c r="X568" s="69"/>
      <c r="Y568" s="69"/>
      <c r="Z568" s="69"/>
      <c r="AA568" s="69"/>
      <c r="AB568" s="69"/>
      <c r="AC568" s="69"/>
      <c r="AD568" s="69"/>
      <c r="AE568" s="69"/>
      <c r="AF568" s="69"/>
      <c r="AG568" s="69"/>
    </row>
    <row r="569" spans="11:33" ht="12.75">
      <c r="K569" s="69"/>
      <c r="L569" s="69"/>
      <c r="M569" s="69"/>
      <c r="N569" s="69"/>
      <c r="O569" s="69"/>
      <c r="P569" s="69"/>
      <c r="Q569" s="69"/>
      <c r="R569" s="69"/>
      <c r="S569" s="69"/>
      <c r="T569" s="69"/>
      <c r="U569" s="69"/>
      <c r="V569" s="69"/>
      <c r="W569" s="69"/>
      <c r="X569" s="69"/>
      <c r="Y569" s="69"/>
      <c r="Z569" s="69"/>
      <c r="AA569" s="69"/>
      <c r="AB569" s="69"/>
      <c r="AC569" s="69"/>
      <c r="AD569" s="69"/>
      <c r="AE569" s="69"/>
      <c r="AF569" s="69"/>
      <c r="AG569" s="69"/>
    </row>
    <row r="570" spans="11:33" ht="12.75">
      <c r="K570" s="69"/>
      <c r="L570" s="69"/>
      <c r="M570" s="69"/>
      <c r="N570" s="69"/>
      <c r="O570" s="69"/>
      <c r="P570" s="69"/>
      <c r="Q570" s="69"/>
      <c r="R570" s="69"/>
      <c r="S570" s="69"/>
      <c r="T570" s="69"/>
      <c r="U570" s="69"/>
      <c r="V570" s="69"/>
      <c r="W570" s="69"/>
      <c r="X570" s="69"/>
      <c r="Y570" s="69"/>
      <c r="Z570" s="69"/>
      <c r="AA570" s="69"/>
      <c r="AB570" s="69"/>
      <c r="AC570" s="69"/>
      <c r="AD570" s="69"/>
      <c r="AE570" s="69"/>
      <c r="AF570" s="69"/>
      <c r="AG570" s="69"/>
    </row>
    <row r="571" spans="11:33" ht="12.75">
      <c r="K571" s="69"/>
      <c r="L571" s="69"/>
      <c r="M571" s="69"/>
      <c r="N571" s="69"/>
      <c r="O571" s="69"/>
      <c r="P571" s="69"/>
      <c r="Q571" s="69"/>
      <c r="R571" s="69"/>
      <c r="S571" s="69"/>
      <c r="T571" s="69"/>
      <c r="U571" s="69"/>
      <c r="V571" s="69"/>
      <c r="W571" s="69"/>
      <c r="X571" s="69"/>
      <c r="Y571" s="69"/>
      <c r="Z571" s="69"/>
      <c r="AA571" s="69"/>
      <c r="AB571" s="69"/>
      <c r="AC571" s="69"/>
      <c r="AD571" s="69"/>
      <c r="AE571" s="69"/>
      <c r="AF571" s="69"/>
      <c r="AG571" s="69"/>
    </row>
    <row r="572" spans="11:33" ht="12.75">
      <c r="K572" s="69"/>
      <c r="L572" s="69"/>
      <c r="M572" s="69"/>
      <c r="N572" s="69"/>
      <c r="O572" s="69"/>
      <c r="P572" s="69"/>
      <c r="Q572" s="69"/>
      <c r="R572" s="69"/>
      <c r="S572" s="69"/>
      <c r="T572" s="69"/>
      <c r="U572" s="69"/>
      <c r="V572" s="69"/>
      <c r="W572" s="69"/>
      <c r="X572" s="69"/>
      <c r="Y572" s="69"/>
      <c r="Z572" s="69"/>
      <c r="AA572" s="69"/>
      <c r="AB572" s="69"/>
      <c r="AC572" s="69"/>
      <c r="AD572" s="69"/>
      <c r="AE572" s="69"/>
      <c r="AF572" s="69"/>
      <c r="AG572" s="69"/>
    </row>
    <row r="573" spans="11:33" ht="12.75">
      <c r="K573" s="69"/>
      <c r="L573" s="69"/>
      <c r="M573" s="69"/>
      <c r="N573" s="69"/>
      <c r="O573" s="69"/>
      <c r="P573" s="69"/>
      <c r="Q573" s="69"/>
      <c r="R573" s="69"/>
      <c r="S573" s="69"/>
      <c r="T573" s="69"/>
      <c r="U573" s="69"/>
      <c r="V573" s="69"/>
      <c r="W573" s="69"/>
      <c r="X573" s="69"/>
      <c r="Y573" s="69"/>
      <c r="Z573" s="69"/>
      <c r="AA573" s="69"/>
      <c r="AB573" s="69"/>
      <c r="AC573" s="69"/>
      <c r="AD573" s="69"/>
      <c r="AE573" s="69"/>
      <c r="AF573" s="69"/>
      <c r="AG573" s="69"/>
    </row>
    <row r="574" spans="11:33" ht="12.75">
      <c r="K574" s="69"/>
      <c r="L574" s="69"/>
      <c r="M574" s="69"/>
      <c r="N574" s="69"/>
      <c r="O574" s="69"/>
      <c r="P574" s="69"/>
      <c r="Q574" s="69"/>
      <c r="R574" s="69"/>
      <c r="S574" s="69"/>
      <c r="T574" s="69"/>
      <c r="U574" s="69"/>
      <c r="V574" s="69"/>
      <c r="W574" s="69"/>
      <c r="X574" s="69"/>
      <c r="Y574" s="69"/>
      <c r="Z574" s="69"/>
      <c r="AA574" s="69"/>
      <c r="AB574" s="69"/>
      <c r="AC574" s="69"/>
      <c r="AD574" s="69"/>
      <c r="AE574" s="69"/>
      <c r="AF574" s="69"/>
      <c r="AG574" s="69"/>
    </row>
    <row r="575" spans="11:33" ht="12.75">
      <c r="K575" s="69"/>
      <c r="L575" s="69"/>
      <c r="M575" s="69"/>
      <c r="N575" s="69"/>
      <c r="O575" s="69"/>
      <c r="P575" s="69"/>
      <c r="Q575" s="69"/>
      <c r="R575" s="69"/>
      <c r="S575" s="69"/>
      <c r="T575" s="69"/>
      <c r="U575" s="69"/>
      <c r="V575" s="69"/>
      <c r="W575" s="69"/>
      <c r="X575" s="69"/>
      <c r="Y575" s="69"/>
      <c r="Z575" s="69"/>
      <c r="AA575" s="69"/>
      <c r="AB575" s="69"/>
      <c r="AC575" s="69"/>
      <c r="AD575" s="69"/>
      <c r="AE575" s="69"/>
      <c r="AF575" s="69"/>
      <c r="AG575" s="69"/>
    </row>
    <row r="576" spans="11:33" ht="12.75">
      <c r="K576" s="69"/>
      <c r="L576" s="69"/>
      <c r="M576" s="69"/>
      <c r="N576" s="69"/>
      <c r="O576" s="69"/>
      <c r="P576" s="69"/>
      <c r="Q576" s="69"/>
      <c r="R576" s="69"/>
      <c r="S576" s="69"/>
      <c r="T576" s="69"/>
      <c r="U576" s="69"/>
      <c r="V576" s="69"/>
      <c r="W576" s="69"/>
      <c r="X576" s="69"/>
      <c r="Y576" s="69"/>
      <c r="Z576" s="69"/>
      <c r="AA576" s="69"/>
      <c r="AB576" s="69"/>
      <c r="AC576" s="69"/>
      <c r="AD576" s="69"/>
      <c r="AE576" s="69"/>
      <c r="AF576" s="69"/>
      <c r="AG576" s="69"/>
    </row>
    <row r="577" spans="11:33" ht="12.75">
      <c r="K577" s="69"/>
      <c r="L577" s="69"/>
      <c r="M577" s="69"/>
      <c r="N577" s="69"/>
      <c r="O577" s="69"/>
      <c r="P577" s="69"/>
      <c r="Q577" s="69"/>
      <c r="R577" s="69"/>
      <c r="S577" s="69"/>
      <c r="T577" s="69"/>
      <c r="U577" s="69"/>
      <c r="V577" s="69"/>
      <c r="W577" s="69"/>
      <c r="X577" s="69"/>
      <c r="Y577" s="69"/>
      <c r="Z577" s="69"/>
      <c r="AA577" s="69"/>
      <c r="AB577" s="69"/>
      <c r="AC577" s="69"/>
      <c r="AD577" s="69"/>
      <c r="AE577" s="69"/>
      <c r="AF577" s="69"/>
      <c r="AG577" s="69"/>
    </row>
    <row r="578" spans="11:33" ht="12.75">
      <c r="K578" s="69"/>
      <c r="L578" s="69"/>
      <c r="M578" s="69"/>
      <c r="N578" s="69"/>
      <c r="O578" s="69"/>
      <c r="P578" s="69"/>
      <c r="Q578" s="69"/>
      <c r="R578" s="69"/>
      <c r="S578" s="69"/>
      <c r="T578" s="69"/>
      <c r="U578" s="69"/>
      <c r="V578" s="69"/>
      <c r="W578" s="69"/>
      <c r="X578" s="69"/>
      <c r="Y578" s="69"/>
      <c r="Z578" s="69"/>
      <c r="AA578" s="69"/>
      <c r="AB578" s="69"/>
      <c r="AC578" s="69"/>
      <c r="AD578" s="69"/>
      <c r="AE578" s="69"/>
      <c r="AF578" s="69"/>
      <c r="AG578" s="69"/>
    </row>
    <row r="579" spans="11:33" ht="12.75">
      <c r="K579" s="69"/>
      <c r="L579" s="69"/>
      <c r="M579" s="69"/>
      <c r="N579" s="69"/>
      <c r="O579" s="69"/>
      <c r="P579" s="69"/>
      <c r="Q579" s="69"/>
      <c r="R579" s="69"/>
      <c r="S579" s="69"/>
      <c r="T579" s="69"/>
      <c r="U579" s="69"/>
      <c r="V579" s="69"/>
      <c r="W579" s="69"/>
      <c r="X579" s="69"/>
      <c r="Y579" s="69"/>
      <c r="Z579" s="69"/>
      <c r="AA579" s="69"/>
      <c r="AB579" s="69"/>
      <c r="AC579" s="69"/>
      <c r="AD579" s="69"/>
      <c r="AE579" s="69"/>
      <c r="AF579" s="69"/>
      <c r="AG579" s="69"/>
    </row>
    <row r="580" spans="11:33" ht="12.75">
      <c r="K580" s="69"/>
      <c r="L580" s="69"/>
      <c r="M580" s="69"/>
      <c r="N580" s="69"/>
      <c r="O580" s="69"/>
      <c r="P580" s="69"/>
      <c r="Q580" s="69"/>
      <c r="R580" s="69"/>
      <c r="S580" s="69"/>
      <c r="T580" s="69"/>
      <c r="U580" s="69"/>
      <c r="V580" s="69"/>
      <c r="W580" s="69"/>
      <c r="X580" s="69"/>
      <c r="Y580" s="69"/>
      <c r="Z580" s="69"/>
      <c r="AA580" s="69"/>
      <c r="AB580" s="69"/>
      <c r="AC580" s="69"/>
      <c r="AD580" s="69"/>
      <c r="AE580" s="69"/>
      <c r="AF580" s="69"/>
      <c r="AG580" s="69"/>
    </row>
    <row r="581" spans="11:33" ht="12.75">
      <c r="K581" s="69"/>
      <c r="L581" s="69"/>
      <c r="M581" s="69"/>
      <c r="N581" s="69"/>
      <c r="O581" s="69"/>
      <c r="P581" s="69"/>
      <c r="Q581" s="69"/>
      <c r="R581" s="69"/>
      <c r="S581" s="69"/>
      <c r="T581" s="69"/>
      <c r="U581" s="69"/>
      <c r="V581" s="69"/>
      <c r="W581" s="69"/>
      <c r="X581" s="69"/>
      <c r="Y581" s="69"/>
      <c r="Z581" s="69"/>
      <c r="AA581" s="69"/>
      <c r="AB581" s="69"/>
      <c r="AC581" s="69"/>
      <c r="AD581" s="69"/>
      <c r="AE581" s="69"/>
      <c r="AF581" s="69"/>
      <c r="AG581" s="69"/>
    </row>
    <row r="582" spans="11:33" ht="12.75">
      <c r="K582" s="69"/>
      <c r="L582" s="69"/>
      <c r="M582" s="69"/>
      <c r="N582" s="69"/>
      <c r="O582" s="69"/>
      <c r="P582" s="69"/>
      <c r="Q582" s="69"/>
      <c r="R582" s="69"/>
      <c r="S582" s="69"/>
      <c r="T582" s="69"/>
      <c r="U582" s="69"/>
      <c r="V582" s="69"/>
      <c r="W582" s="69"/>
      <c r="X582" s="69"/>
      <c r="Y582" s="69"/>
      <c r="Z582" s="69"/>
      <c r="AA582" s="69"/>
      <c r="AB582" s="69"/>
      <c r="AC582" s="69"/>
      <c r="AD582" s="69"/>
      <c r="AE582" s="69"/>
      <c r="AF582" s="69"/>
      <c r="AG582" s="69"/>
    </row>
    <row r="583" spans="11:33" ht="12.75">
      <c r="K583" s="69"/>
      <c r="L583" s="69"/>
      <c r="M583" s="69"/>
      <c r="N583" s="69"/>
      <c r="O583" s="69"/>
      <c r="P583" s="69"/>
      <c r="Q583" s="69"/>
      <c r="R583" s="69"/>
      <c r="S583" s="69"/>
      <c r="T583" s="69"/>
      <c r="U583" s="69"/>
      <c r="V583" s="69"/>
      <c r="W583" s="69"/>
      <c r="X583" s="69"/>
      <c r="Y583" s="69"/>
      <c r="Z583" s="69"/>
      <c r="AA583" s="69"/>
      <c r="AB583" s="69"/>
      <c r="AC583" s="69"/>
      <c r="AD583" s="69"/>
      <c r="AE583" s="69"/>
      <c r="AF583" s="69"/>
      <c r="AG583" s="69"/>
    </row>
    <row r="584" spans="11:33" ht="12.75">
      <c r="K584" s="69"/>
      <c r="L584" s="69"/>
      <c r="M584" s="69"/>
      <c r="N584" s="69"/>
      <c r="O584" s="69"/>
      <c r="P584" s="69"/>
      <c r="Q584" s="69"/>
      <c r="R584" s="69"/>
      <c r="S584" s="69"/>
      <c r="T584" s="69"/>
      <c r="U584" s="69"/>
      <c r="V584" s="69"/>
      <c r="W584" s="69"/>
      <c r="X584" s="69"/>
      <c r="Y584" s="69"/>
      <c r="Z584" s="69"/>
      <c r="AA584" s="69"/>
      <c r="AB584" s="69"/>
      <c r="AC584" s="69"/>
      <c r="AD584" s="69"/>
      <c r="AE584" s="69"/>
      <c r="AF584" s="69"/>
      <c r="AG584" s="69"/>
    </row>
    <row r="585" spans="11:33" ht="12.75">
      <c r="K585" s="69"/>
      <c r="L585" s="69"/>
      <c r="M585" s="69"/>
      <c r="N585" s="69"/>
      <c r="O585" s="69"/>
      <c r="P585" s="69"/>
      <c r="Q585" s="69"/>
      <c r="R585" s="69"/>
      <c r="S585" s="69"/>
      <c r="T585" s="69"/>
      <c r="U585" s="69"/>
      <c r="V585" s="69"/>
      <c r="W585" s="69"/>
      <c r="X585" s="69"/>
      <c r="Y585" s="69"/>
      <c r="Z585" s="69"/>
      <c r="AA585" s="69"/>
      <c r="AB585" s="69"/>
      <c r="AC585" s="69"/>
      <c r="AD585" s="69"/>
      <c r="AE585" s="69"/>
      <c r="AF585" s="69"/>
      <c r="AG585" s="69"/>
    </row>
    <row r="586" spans="11:33" ht="12.75">
      <c r="K586" s="69"/>
      <c r="L586" s="69"/>
      <c r="M586" s="69"/>
      <c r="N586" s="69"/>
      <c r="O586" s="69"/>
      <c r="P586" s="69"/>
      <c r="Q586" s="69"/>
      <c r="R586" s="69"/>
      <c r="S586" s="69"/>
      <c r="T586" s="69"/>
      <c r="U586" s="69"/>
      <c r="V586" s="69"/>
      <c r="W586" s="69"/>
      <c r="X586" s="69"/>
      <c r="Y586" s="69"/>
      <c r="Z586" s="69"/>
      <c r="AA586" s="69"/>
      <c r="AB586" s="69"/>
      <c r="AC586" s="69"/>
      <c r="AD586" s="69"/>
      <c r="AE586" s="69"/>
      <c r="AF586" s="69"/>
      <c r="AG586" s="69"/>
    </row>
    <row r="587" spans="11:33" ht="12.75">
      <c r="K587" s="69"/>
      <c r="L587" s="69"/>
      <c r="M587" s="69"/>
      <c r="N587" s="69"/>
      <c r="O587" s="69"/>
      <c r="P587" s="69"/>
      <c r="Q587" s="69"/>
      <c r="R587" s="69"/>
      <c r="S587" s="69"/>
      <c r="T587" s="69"/>
      <c r="U587" s="69"/>
      <c r="V587" s="69"/>
      <c r="W587" s="69"/>
      <c r="X587" s="69"/>
      <c r="Y587" s="69"/>
      <c r="Z587" s="69"/>
      <c r="AA587" s="69"/>
      <c r="AB587" s="69"/>
      <c r="AC587" s="69"/>
      <c r="AD587" s="69"/>
      <c r="AE587" s="69"/>
      <c r="AF587" s="69"/>
      <c r="AG587" s="69"/>
    </row>
    <row r="588" spans="11:33" ht="12.75">
      <c r="K588" s="69"/>
      <c r="L588" s="69"/>
      <c r="M588" s="69"/>
      <c r="N588" s="69"/>
      <c r="O588" s="69"/>
      <c r="P588" s="69"/>
      <c r="Q588" s="69"/>
      <c r="R588" s="69"/>
      <c r="S588" s="69"/>
      <c r="T588" s="69"/>
      <c r="U588" s="69"/>
      <c r="V588" s="69"/>
      <c r="W588" s="69"/>
      <c r="X588" s="69"/>
      <c r="Y588" s="69"/>
      <c r="Z588" s="69"/>
      <c r="AA588" s="69"/>
      <c r="AB588" s="69"/>
      <c r="AC588" s="69"/>
      <c r="AD588" s="69"/>
      <c r="AE588" s="69"/>
      <c r="AF588" s="69"/>
      <c r="AG588" s="69"/>
    </row>
    <row r="589" spans="11:33" ht="12.75">
      <c r="K589" s="69"/>
      <c r="L589" s="69"/>
      <c r="M589" s="69"/>
      <c r="N589" s="69"/>
      <c r="O589" s="69"/>
      <c r="P589" s="69"/>
      <c r="Q589" s="69"/>
      <c r="R589" s="69"/>
      <c r="S589" s="69"/>
      <c r="T589" s="69"/>
      <c r="U589" s="69"/>
      <c r="V589" s="69"/>
      <c r="W589" s="69"/>
      <c r="X589" s="69"/>
      <c r="Y589" s="69"/>
      <c r="Z589" s="69"/>
      <c r="AA589" s="69"/>
      <c r="AB589" s="69"/>
      <c r="AC589" s="69"/>
      <c r="AD589" s="69"/>
      <c r="AE589" s="69"/>
      <c r="AF589" s="69"/>
      <c r="AG589" s="69"/>
    </row>
    <row r="590" spans="11:33" ht="12.75">
      <c r="K590" s="69"/>
      <c r="L590" s="69"/>
      <c r="M590" s="69"/>
      <c r="N590" s="69"/>
      <c r="O590" s="69"/>
      <c r="P590" s="69"/>
      <c r="Q590" s="69"/>
      <c r="R590" s="69"/>
      <c r="S590" s="69"/>
      <c r="T590" s="69"/>
      <c r="U590" s="69"/>
      <c r="V590" s="69"/>
      <c r="W590" s="69"/>
      <c r="X590" s="69"/>
      <c r="Y590" s="69"/>
      <c r="Z590" s="69"/>
      <c r="AA590" s="69"/>
      <c r="AB590" s="69"/>
      <c r="AC590" s="69"/>
      <c r="AD590" s="69"/>
      <c r="AE590" s="69"/>
      <c r="AF590" s="69"/>
      <c r="AG590" s="69"/>
    </row>
    <row r="591" spans="11:33" ht="12.75">
      <c r="K591" s="69"/>
      <c r="L591" s="69"/>
      <c r="M591" s="69"/>
      <c r="N591" s="69"/>
      <c r="O591" s="69"/>
      <c r="P591" s="69"/>
      <c r="Q591" s="69"/>
      <c r="R591" s="69"/>
      <c r="S591" s="69"/>
      <c r="T591" s="69"/>
      <c r="U591" s="69"/>
      <c r="V591" s="69"/>
      <c r="W591" s="69"/>
      <c r="X591" s="69"/>
      <c r="Y591" s="69"/>
      <c r="Z591" s="69"/>
      <c r="AA591" s="69"/>
      <c r="AB591" s="69"/>
      <c r="AC591" s="69"/>
      <c r="AD591" s="69"/>
      <c r="AE591" s="69"/>
      <c r="AF591" s="69"/>
      <c r="AG591" s="69"/>
    </row>
    <row r="592" spans="11:33" ht="12.75">
      <c r="K592" s="69"/>
      <c r="L592" s="69"/>
      <c r="M592" s="69"/>
      <c r="N592" s="69"/>
      <c r="O592" s="69"/>
      <c r="P592" s="69"/>
      <c r="Q592" s="69"/>
      <c r="R592" s="69"/>
      <c r="S592" s="69"/>
      <c r="T592" s="69"/>
      <c r="U592" s="69"/>
      <c r="V592" s="69"/>
      <c r="W592" s="69"/>
      <c r="X592" s="69"/>
      <c r="Y592" s="69"/>
      <c r="Z592" s="69"/>
      <c r="AA592" s="69"/>
      <c r="AB592" s="69"/>
      <c r="AC592" s="69"/>
      <c r="AD592" s="69"/>
      <c r="AE592" s="69"/>
      <c r="AF592" s="69"/>
      <c r="AG592" s="69"/>
    </row>
    <row r="593" spans="11:33" ht="12.75">
      <c r="K593" s="69"/>
      <c r="L593" s="69"/>
      <c r="M593" s="69"/>
      <c r="N593" s="69"/>
      <c r="O593" s="69"/>
      <c r="P593" s="69"/>
      <c r="Q593" s="69"/>
      <c r="R593" s="69"/>
      <c r="S593" s="69"/>
      <c r="T593" s="69"/>
      <c r="U593" s="69"/>
      <c r="V593" s="69"/>
      <c r="W593" s="69"/>
      <c r="X593" s="69"/>
      <c r="Y593" s="69"/>
      <c r="Z593" s="69"/>
      <c r="AA593" s="69"/>
      <c r="AB593" s="69"/>
      <c r="AC593" s="69"/>
      <c r="AD593" s="69"/>
      <c r="AE593" s="69"/>
      <c r="AF593" s="69"/>
      <c r="AG593" s="69"/>
    </row>
    <row r="594" spans="11:33" ht="12.75">
      <c r="K594" s="69"/>
      <c r="L594" s="69"/>
      <c r="M594" s="69"/>
      <c r="N594" s="69"/>
      <c r="O594" s="69"/>
      <c r="P594" s="69"/>
      <c r="Q594" s="69"/>
      <c r="R594" s="69"/>
      <c r="S594" s="69"/>
      <c r="T594" s="69"/>
      <c r="U594" s="69"/>
      <c r="V594" s="69"/>
      <c r="W594" s="69"/>
      <c r="X594" s="69"/>
      <c r="Y594" s="69"/>
      <c r="Z594" s="69"/>
      <c r="AA594" s="69"/>
      <c r="AB594" s="69"/>
      <c r="AC594" s="69"/>
      <c r="AD594" s="69"/>
      <c r="AE594" s="69"/>
      <c r="AF594" s="69"/>
      <c r="AG594" s="69"/>
    </row>
    <row r="595" spans="11:33" ht="12.75">
      <c r="K595" s="69"/>
      <c r="L595" s="69"/>
      <c r="M595" s="69"/>
      <c r="N595" s="69"/>
      <c r="O595" s="69"/>
      <c r="P595" s="69"/>
      <c r="Q595" s="69"/>
      <c r="R595" s="69"/>
      <c r="S595" s="69"/>
      <c r="T595" s="69"/>
      <c r="U595" s="69"/>
      <c r="V595" s="69"/>
      <c r="W595" s="69"/>
      <c r="X595" s="69"/>
      <c r="Y595" s="69"/>
      <c r="Z595" s="69"/>
      <c r="AA595" s="69"/>
      <c r="AB595" s="69"/>
      <c r="AC595" s="69"/>
      <c r="AD595" s="69"/>
      <c r="AE595" s="69"/>
      <c r="AF595" s="69"/>
      <c r="AG595" s="69"/>
    </row>
    <row r="596" spans="11:33" ht="12.75">
      <c r="K596" s="69"/>
      <c r="L596" s="69"/>
      <c r="M596" s="69"/>
      <c r="N596" s="69"/>
      <c r="O596" s="69"/>
      <c r="P596" s="69"/>
      <c r="Q596" s="69"/>
      <c r="R596" s="69"/>
      <c r="S596" s="69"/>
      <c r="T596" s="69"/>
      <c r="U596" s="69"/>
      <c r="V596" s="69"/>
      <c r="W596" s="69"/>
      <c r="X596" s="69"/>
      <c r="Y596" s="69"/>
      <c r="Z596" s="69"/>
      <c r="AA596" s="69"/>
      <c r="AB596" s="69"/>
      <c r="AC596" s="69"/>
      <c r="AD596" s="69"/>
      <c r="AE596" s="69"/>
      <c r="AF596" s="69"/>
      <c r="AG596" s="69"/>
    </row>
    <row r="597" spans="11:33" ht="12.75">
      <c r="K597" s="69"/>
      <c r="L597" s="69"/>
      <c r="M597" s="69"/>
      <c r="N597" s="69"/>
      <c r="O597" s="69"/>
      <c r="P597" s="69"/>
      <c r="Q597" s="69"/>
      <c r="R597" s="69"/>
      <c r="S597" s="69"/>
      <c r="T597" s="69"/>
      <c r="U597" s="69"/>
      <c r="V597" s="69"/>
      <c r="W597" s="69"/>
      <c r="X597" s="69"/>
      <c r="Y597" s="69"/>
      <c r="Z597" s="69"/>
      <c r="AA597" s="69"/>
      <c r="AB597" s="69"/>
      <c r="AC597" s="69"/>
      <c r="AD597" s="69"/>
      <c r="AE597" s="69"/>
      <c r="AF597" s="69"/>
      <c r="AG597" s="69"/>
    </row>
    <row r="598" spans="11:33" ht="12.75">
      <c r="K598" s="69"/>
      <c r="L598" s="69"/>
      <c r="M598" s="69"/>
      <c r="N598" s="69"/>
      <c r="O598" s="69"/>
      <c r="P598" s="69"/>
      <c r="Q598" s="69"/>
      <c r="R598" s="69"/>
      <c r="S598" s="69"/>
      <c r="T598" s="69"/>
      <c r="U598" s="69"/>
      <c r="V598" s="69"/>
      <c r="W598" s="69"/>
      <c r="X598" s="69"/>
      <c r="Y598" s="69"/>
      <c r="Z598" s="69"/>
      <c r="AA598" s="69"/>
      <c r="AB598" s="69"/>
      <c r="AC598" s="69"/>
      <c r="AD598" s="69"/>
      <c r="AE598" s="69"/>
      <c r="AF598" s="69"/>
      <c r="AG598" s="69"/>
    </row>
    <row r="599" spans="11:33" ht="12.75">
      <c r="K599" s="69"/>
      <c r="L599" s="69"/>
      <c r="M599" s="69"/>
      <c r="N599" s="69"/>
      <c r="O599" s="69"/>
      <c r="P599" s="69"/>
      <c r="Q599" s="69"/>
      <c r="R599" s="69"/>
      <c r="S599" s="69"/>
      <c r="T599" s="69"/>
      <c r="U599" s="69"/>
      <c r="V599" s="69"/>
      <c r="W599" s="69"/>
      <c r="X599" s="69"/>
      <c r="Y599" s="69"/>
      <c r="Z599" s="69"/>
      <c r="AA599" s="69"/>
      <c r="AB599" s="69"/>
      <c r="AC599" s="69"/>
      <c r="AD599" s="69"/>
      <c r="AE599" s="69"/>
      <c r="AF599" s="69"/>
      <c r="AG599" s="69"/>
    </row>
    <row r="600" spans="11:33" ht="12.75">
      <c r="K600" s="69"/>
      <c r="L600" s="69"/>
      <c r="M600" s="69"/>
      <c r="N600" s="69"/>
      <c r="O600" s="69"/>
      <c r="P600" s="69"/>
      <c r="Q600" s="69"/>
      <c r="R600" s="69"/>
      <c r="S600" s="69"/>
      <c r="T600" s="69"/>
      <c r="U600" s="69"/>
      <c r="V600" s="69"/>
      <c r="W600" s="69"/>
      <c r="X600" s="69"/>
      <c r="Y600" s="69"/>
      <c r="Z600" s="69"/>
      <c r="AA600" s="69"/>
      <c r="AB600" s="69"/>
      <c r="AC600" s="69"/>
      <c r="AD600" s="69"/>
      <c r="AE600" s="69"/>
      <c r="AF600" s="69"/>
      <c r="AG600" s="69"/>
    </row>
    <row r="601" spans="11:33" ht="12.75">
      <c r="K601" s="69"/>
      <c r="L601" s="69"/>
      <c r="M601" s="69"/>
      <c r="N601" s="69"/>
      <c r="O601" s="69"/>
      <c r="P601" s="69"/>
      <c r="Q601" s="69"/>
      <c r="R601" s="69"/>
      <c r="S601" s="69"/>
      <c r="T601" s="69"/>
      <c r="U601" s="69"/>
      <c r="V601" s="69"/>
      <c r="W601" s="69"/>
      <c r="X601" s="69"/>
      <c r="Y601" s="69"/>
      <c r="Z601" s="69"/>
      <c r="AA601" s="69"/>
      <c r="AB601" s="69"/>
      <c r="AC601" s="69"/>
      <c r="AD601" s="69"/>
      <c r="AE601" s="69"/>
      <c r="AF601" s="69"/>
      <c r="AG601" s="69"/>
    </row>
    <row r="602" spans="11:33" ht="12.75">
      <c r="K602" s="69"/>
      <c r="L602" s="69"/>
      <c r="M602" s="69"/>
      <c r="N602" s="69"/>
      <c r="O602" s="69"/>
      <c r="P602" s="69"/>
      <c r="Q602" s="69"/>
      <c r="R602" s="69"/>
      <c r="S602" s="69"/>
      <c r="T602" s="69"/>
      <c r="U602" s="69"/>
      <c r="V602" s="69"/>
      <c r="W602" s="69"/>
      <c r="X602" s="69"/>
      <c r="Y602" s="69"/>
      <c r="Z602" s="69"/>
      <c r="AA602" s="69"/>
      <c r="AB602" s="69"/>
      <c r="AC602" s="69"/>
      <c r="AD602" s="69"/>
      <c r="AE602" s="69"/>
      <c r="AF602" s="69"/>
      <c r="AG602" s="69"/>
    </row>
    <row r="603" spans="11:33" ht="12.75">
      <c r="K603" s="69"/>
      <c r="L603" s="69"/>
      <c r="M603" s="69"/>
      <c r="N603" s="69"/>
      <c r="O603" s="69"/>
      <c r="P603" s="69"/>
      <c r="Q603" s="69"/>
      <c r="R603" s="69"/>
      <c r="S603" s="69"/>
      <c r="T603" s="69"/>
      <c r="U603" s="69"/>
      <c r="V603" s="69"/>
      <c r="W603" s="69"/>
      <c r="X603" s="69"/>
      <c r="Y603" s="69"/>
      <c r="Z603" s="69"/>
      <c r="AA603" s="69"/>
      <c r="AB603" s="69"/>
      <c r="AC603" s="69"/>
      <c r="AD603" s="69"/>
      <c r="AE603" s="69"/>
      <c r="AF603" s="69"/>
      <c r="AG603" s="69"/>
    </row>
    <row r="604" spans="11:33" ht="12.75">
      <c r="K604" s="69"/>
      <c r="L604" s="69"/>
      <c r="M604" s="69"/>
      <c r="N604" s="69"/>
      <c r="O604" s="69"/>
      <c r="P604" s="69"/>
      <c r="Q604" s="69"/>
      <c r="R604" s="69"/>
      <c r="S604" s="69"/>
      <c r="T604" s="69"/>
      <c r="U604" s="69"/>
      <c r="V604" s="69"/>
      <c r="W604" s="69"/>
      <c r="X604" s="69"/>
      <c r="Y604" s="69"/>
      <c r="Z604" s="69"/>
      <c r="AA604" s="69"/>
      <c r="AB604" s="69"/>
      <c r="AC604" s="69"/>
      <c r="AD604" s="69"/>
      <c r="AE604" s="69"/>
      <c r="AF604" s="69"/>
      <c r="AG604" s="69"/>
    </row>
    <row r="605" spans="11:33" ht="12.75">
      <c r="K605" s="69"/>
      <c r="L605" s="69"/>
      <c r="M605" s="69"/>
      <c r="N605" s="69"/>
      <c r="O605" s="69"/>
      <c r="P605" s="69"/>
      <c r="Q605" s="69"/>
      <c r="R605" s="69"/>
      <c r="S605" s="69"/>
      <c r="T605" s="69"/>
      <c r="U605" s="69"/>
      <c r="V605" s="69"/>
      <c r="W605" s="69"/>
      <c r="X605" s="69"/>
      <c r="Y605" s="69"/>
      <c r="Z605" s="69"/>
      <c r="AA605" s="69"/>
      <c r="AB605" s="69"/>
      <c r="AC605" s="69"/>
      <c r="AD605" s="69"/>
      <c r="AE605" s="69"/>
      <c r="AF605" s="69"/>
      <c r="AG605" s="69"/>
    </row>
    <row r="606" spans="11:33" ht="12.75">
      <c r="K606" s="69"/>
      <c r="L606" s="69"/>
      <c r="M606" s="69"/>
      <c r="N606" s="69"/>
      <c r="O606" s="69"/>
      <c r="P606" s="69"/>
      <c r="Q606" s="69"/>
      <c r="R606" s="69"/>
      <c r="S606" s="69"/>
      <c r="T606" s="69"/>
      <c r="U606" s="69"/>
      <c r="V606" s="69"/>
      <c r="W606" s="69"/>
      <c r="X606" s="69"/>
      <c r="Y606" s="69"/>
      <c r="Z606" s="69"/>
      <c r="AA606" s="69"/>
      <c r="AB606" s="69"/>
      <c r="AC606" s="69"/>
      <c r="AD606" s="69"/>
      <c r="AE606" s="69"/>
      <c r="AF606" s="69"/>
      <c r="AG606" s="69"/>
    </row>
    <row r="607" spans="11:33" ht="12.75">
      <c r="K607" s="69"/>
      <c r="L607" s="69"/>
      <c r="M607" s="69"/>
      <c r="N607" s="69"/>
      <c r="O607" s="69"/>
      <c r="P607" s="69"/>
      <c r="Q607" s="69"/>
      <c r="R607" s="69"/>
      <c r="S607" s="69"/>
      <c r="T607" s="69"/>
      <c r="U607" s="69"/>
      <c r="V607" s="69"/>
      <c r="W607" s="69"/>
      <c r="X607" s="69"/>
      <c r="Y607" s="69"/>
      <c r="Z607" s="69"/>
      <c r="AA607" s="69"/>
      <c r="AB607" s="69"/>
      <c r="AC607" s="69"/>
      <c r="AD607" s="69"/>
      <c r="AE607" s="69"/>
      <c r="AF607" s="69"/>
      <c r="AG607" s="69"/>
    </row>
    <row r="608" spans="11:33" ht="12.75">
      <c r="K608" s="69"/>
      <c r="L608" s="69"/>
      <c r="M608" s="69"/>
      <c r="N608" s="69"/>
      <c r="O608" s="69"/>
      <c r="P608" s="69"/>
      <c r="Q608" s="69"/>
      <c r="R608" s="69"/>
      <c r="S608" s="69"/>
      <c r="T608" s="69"/>
      <c r="U608" s="69"/>
      <c r="V608" s="69"/>
      <c r="W608" s="69"/>
      <c r="X608" s="69"/>
      <c r="Y608" s="69"/>
      <c r="Z608" s="69"/>
      <c r="AA608" s="69"/>
      <c r="AB608" s="69"/>
      <c r="AC608" s="69"/>
      <c r="AD608" s="69"/>
      <c r="AE608" s="69"/>
      <c r="AF608" s="69"/>
      <c r="AG608" s="69"/>
    </row>
    <row r="609" spans="11:33" ht="12.75">
      <c r="K609" s="69"/>
      <c r="L609" s="69"/>
      <c r="M609" s="69"/>
      <c r="N609" s="69"/>
      <c r="O609" s="69"/>
      <c r="P609" s="69"/>
      <c r="Q609" s="69"/>
      <c r="R609" s="69"/>
      <c r="S609" s="69"/>
      <c r="T609" s="69"/>
      <c r="U609" s="69"/>
      <c r="V609" s="69"/>
      <c r="W609" s="69"/>
      <c r="X609" s="69"/>
      <c r="Y609" s="69"/>
      <c r="Z609" s="69"/>
      <c r="AA609" s="69"/>
      <c r="AB609" s="69"/>
      <c r="AC609" s="69"/>
      <c r="AD609" s="69"/>
      <c r="AE609" s="69"/>
      <c r="AF609" s="69"/>
      <c r="AG609" s="69"/>
    </row>
    <row r="610" spans="11:33" ht="12.75">
      <c r="K610" s="69"/>
      <c r="L610" s="69"/>
      <c r="M610" s="69"/>
      <c r="N610" s="69"/>
      <c r="O610" s="69"/>
      <c r="P610" s="69"/>
      <c r="Q610" s="69"/>
      <c r="R610" s="69"/>
      <c r="S610" s="69"/>
      <c r="T610" s="69"/>
      <c r="U610" s="69"/>
      <c r="V610" s="69"/>
      <c r="W610" s="69"/>
      <c r="X610" s="69"/>
      <c r="Y610" s="69"/>
      <c r="Z610" s="69"/>
      <c r="AA610" s="69"/>
      <c r="AB610" s="69"/>
      <c r="AC610" s="69"/>
      <c r="AD610" s="69"/>
      <c r="AE610" s="69"/>
      <c r="AF610" s="69"/>
      <c r="AG610" s="69"/>
    </row>
    <row r="611" spans="11:33" ht="12.75">
      <c r="K611" s="69"/>
      <c r="L611" s="69"/>
      <c r="M611" s="69"/>
      <c r="N611" s="69"/>
      <c r="O611" s="69"/>
      <c r="P611" s="69"/>
      <c r="Q611" s="69"/>
      <c r="R611" s="69"/>
      <c r="S611" s="69"/>
      <c r="T611" s="69"/>
      <c r="U611" s="69"/>
      <c r="V611" s="69"/>
      <c r="W611" s="69"/>
      <c r="X611" s="69"/>
      <c r="Y611" s="69"/>
      <c r="Z611" s="69"/>
      <c r="AA611" s="69"/>
      <c r="AB611" s="69"/>
      <c r="AC611" s="69"/>
      <c r="AD611" s="69"/>
      <c r="AE611" s="69"/>
      <c r="AF611" s="69"/>
      <c r="AG611" s="69"/>
    </row>
    <row r="612" spans="11:33" ht="12.75">
      <c r="K612" s="69"/>
      <c r="L612" s="69"/>
      <c r="M612" s="69"/>
      <c r="N612" s="69"/>
      <c r="O612" s="69"/>
      <c r="P612" s="69"/>
      <c r="Q612" s="69"/>
      <c r="R612" s="69"/>
      <c r="S612" s="69"/>
      <c r="T612" s="69"/>
      <c r="U612" s="69"/>
      <c r="V612" s="69"/>
      <c r="W612" s="69"/>
      <c r="X612" s="69"/>
      <c r="Y612" s="69"/>
      <c r="Z612" s="69"/>
      <c r="AA612" s="69"/>
      <c r="AB612" s="69"/>
      <c r="AC612" s="69"/>
      <c r="AD612" s="69"/>
      <c r="AE612" s="69"/>
      <c r="AF612" s="69"/>
      <c r="AG612" s="69"/>
    </row>
    <row r="613" spans="11:33" ht="12.75">
      <c r="K613" s="69"/>
      <c r="L613" s="69"/>
      <c r="M613" s="69"/>
      <c r="N613" s="69"/>
      <c r="O613" s="69"/>
      <c r="P613" s="69"/>
      <c r="Q613" s="69"/>
      <c r="R613" s="69"/>
      <c r="S613" s="69"/>
      <c r="T613" s="69"/>
      <c r="U613" s="69"/>
      <c r="V613" s="69"/>
      <c r="W613" s="69"/>
      <c r="X613" s="69"/>
      <c r="Y613" s="69"/>
      <c r="Z613" s="69"/>
      <c r="AA613" s="69"/>
      <c r="AB613" s="69"/>
      <c r="AC613" s="69"/>
      <c r="AD613" s="69"/>
      <c r="AE613" s="69"/>
      <c r="AF613" s="69"/>
      <c r="AG613" s="69"/>
    </row>
    <row r="614" spans="11:33" ht="12.75">
      <c r="K614" s="69"/>
      <c r="L614" s="69"/>
      <c r="M614" s="69"/>
      <c r="N614" s="69"/>
      <c r="O614" s="69"/>
      <c r="P614" s="69"/>
      <c r="Q614" s="69"/>
      <c r="R614" s="69"/>
      <c r="S614" s="69"/>
      <c r="T614" s="69"/>
      <c r="U614" s="69"/>
      <c r="V614" s="69"/>
      <c r="W614" s="69"/>
      <c r="X614" s="69"/>
      <c r="Y614" s="69"/>
      <c r="Z614" s="69"/>
      <c r="AA614" s="69"/>
      <c r="AB614" s="69"/>
      <c r="AC614" s="69"/>
      <c r="AD614" s="69"/>
      <c r="AE614" s="69"/>
      <c r="AF614" s="69"/>
      <c r="AG614" s="69"/>
    </row>
    <row r="615" spans="11:33" ht="12.75">
      <c r="K615" s="69"/>
      <c r="L615" s="69"/>
      <c r="M615" s="69"/>
      <c r="N615" s="69"/>
      <c r="O615" s="69"/>
      <c r="P615" s="69"/>
      <c r="Q615" s="69"/>
      <c r="R615" s="69"/>
      <c r="S615" s="69"/>
      <c r="T615" s="69"/>
      <c r="U615" s="69"/>
      <c r="V615" s="69"/>
      <c r="W615" s="69"/>
      <c r="X615" s="69"/>
      <c r="Y615" s="69"/>
      <c r="Z615" s="69"/>
      <c r="AA615" s="69"/>
      <c r="AB615" s="69"/>
      <c r="AC615" s="69"/>
      <c r="AD615" s="69"/>
      <c r="AE615" s="69"/>
      <c r="AF615" s="69"/>
      <c r="AG615" s="69"/>
    </row>
    <row r="616" spans="11:33" ht="12.75">
      <c r="K616" s="69"/>
      <c r="L616" s="69"/>
      <c r="M616" s="69"/>
      <c r="N616" s="69"/>
      <c r="O616" s="69"/>
      <c r="P616" s="69"/>
      <c r="Q616" s="69"/>
      <c r="R616" s="69"/>
      <c r="S616" s="69"/>
      <c r="T616" s="69"/>
      <c r="U616" s="69"/>
      <c r="V616" s="69"/>
      <c r="W616" s="69"/>
      <c r="X616" s="69"/>
      <c r="Y616" s="69"/>
      <c r="Z616" s="69"/>
      <c r="AA616" s="69"/>
      <c r="AB616" s="69"/>
      <c r="AC616" s="69"/>
      <c r="AD616" s="69"/>
      <c r="AE616" s="69"/>
      <c r="AF616" s="69"/>
      <c r="AG616" s="69"/>
    </row>
    <row r="617" spans="11:33" ht="12.75">
      <c r="K617" s="69"/>
      <c r="L617" s="69"/>
      <c r="M617" s="69"/>
      <c r="N617" s="69"/>
      <c r="O617" s="69"/>
      <c r="P617" s="69"/>
      <c r="Q617" s="69"/>
      <c r="R617" s="69"/>
      <c r="S617" s="69"/>
      <c r="T617" s="69"/>
      <c r="U617" s="69"/>
      <c r="V617" s="69"/>
      <c r="W617" s="69"/>
      <c r="X617" s="69"/>
      <c r="Y617" s="69"/>
      <c r="Z617" s="69"/>
      <c r="AA617" s="69"/>
      <c r="AB617" s="69"/>
      <c r="AC617" s="69"/>
      <c r="AD617" s="69"/>
      <c r="AE617" s="69"/>
      <c r="AF617" s="69"/>
      <c r="AG617" s="69"/>
    </row>
    <row r="618" spans="11:33" ht="12.75">
      <c r="K618" s="69"/>
      <c r="L618" s="69"/>
      <c r="M618" s="69"/>
      <c r="N618" s="69"/>
      <c r="O618" s="69"/>
      <c r="P618" s="69"/>
      <c r="Q618" s="69"/>
      <c r="R618" s="69"/>
      <c r="S618" s="69"/>
      <c r="T618" s="69"/>
      <c r="U618" s="69"/>
      <c r="V618" s="69"/>
      <c r="W618" s="69"/>
      <c r="X618" s="69"/>
      <c r="Y618" s="69"/>
      <c r="Z618" s="69"/>
      <c r="AA618" s="69"/>
      <c r="AB618" s="69"/>
      <c r="AC618" s="69"/>
      <c r="AD618" s="69"/>
      <c r="AE618" s="69"/>
      <c r="AF618" s="69"/>
      <c r="AG618" s="69"/>
    </row>
    <row r="619" spans="11:33" ht="12.75">
      <c r="K619" s="69"/>
      <c r="L619" s="69"/>
      <c r="M619" s="69"/>
      <c r="N619" s="69"/>
      <c r="O619" s="69"/>
      <c r="P619" s="69"/>
      <c r="Q619" s="69"/>
      <c r="R619" s="69"/>
      <c r="S619" s="69"/>
      <c r="T619" s="69"/>
      <c r="U619" s="69"/>
      <c r="V619" s="69"/>
      <c r="W619" s="69"/>
      <c r="X619" s="69"/>
      <c r="Y619" s="69"/>
      <c r="Z619" s="69"/>
      <c r="AA619" s="69"/>
      <c r="AB619" s="69"/>
      <c r="AC619" s="69"/>
      <c r="AD619" s="69"/>
      <c r="AE619" s="69"/>
      <c r="AF619" s="69"/>
      <c r="AG619" s="69"/>
    </row>
    <row r="620" spans="11:33" ht="12.75">
      <c r="K620" s="69"/>
      <c r="L620" s="69"/>
      <c r="M620" s="69"/>
      <c r="N620" s="69"/>
      <c r="O620" s="69"/>
      <c r="P620" s="69"/>
      <c r="Q620" s="69"/>
      <c r="R620" s="69"/>
      <c r="S620" s="69"/>
      <c r="T620" s="69"/>
      <c r="U620" s="69"/>
      <c r="V620" s="69"/>
      <c r="W620" s="69"/>
      <c r="X620" s="69"/>
      <c r="Y620" s="69"/>
      <c r="Z620" s="69"/>
      <c r="AA620" s="69"/>
      <c r="AB620" s="69"/>
      <c r="AC620" s="69"/>
      <c r="AD620" s="69"/>
      <c r="AE620" s="69"/>
      <c r="AF620" s="69"/>
      <c r="AG620" s="69"/>
    </row>
    <row r="621" spans="11:33" ht="12.75">
      <c r="K621" s="69"/>
      <c r="L621" s="69"/>
      <c r="M621" s="69"/>
      <c r="N621" s="69"/>
      <c r="O621" s="69"/>
      <c r="P621" s="69"/>
      <c r="Q621" s="69"/>
      <c r="R621" s="69"/>
      <c r="S621" s="69"/>
      <c r="T621" s="69"/>
      <c r="U621" s="69"/>
      <c r="V621" s="69"/>
      <c r="W621" s="69"/>
      <c r="X621" s="69"/>
      <c r="Y621" s="69"/>
      <c r="Z621" s="69"/>
      <c r="AA621" s="69"/>
      <c r="AB621" s="69"/>
      <c r="AC621" s="69"/>
      <c r="AD621" s="69"/>
      <c r="AE621" s="69"/>
      <c r="AF621" s="69"/>
      <c r="AG621" s="69"/>
    </row>
    <row r="622" spans="11:33" ht="12.75">
      <c r="K622" s="69"/>
      <c r="L622" s="69"/>
      <c r="M622" s="69"/>
      <c r="N622" s="69"/>
      <c r="O622" s="69"/>
      <c r="P622" s="69"/>
      <c r="Q622" s="69"/>
      <c r="R622" s="69"/>
      <c r="S622" s="69"/>
      <c r="T622" s="69"/>
      <c r="U622" s="69"/>
      <c r="V622" s="69"/>
      <c r="W622" s="69"/>
      <c r="X622" s="69"/>
      <c r="Y622" s="69"/>
      <c r="Z622" s="69"/>
      <c r="AA622" s="69"/>
      <c r="AB622" s="69"/>
      <c r="AC622" s="69"/>
      <c r="AD622" s="69"/>
      <c r="AE622" s="69"/>
      <c r="AF622" s="69"/>
      <c r="AG622" s="69"/>
    </row>
    <row r="623" spans="11:33" ht="12.75">
      <c r="K623" s="69"/>
      <c r="L623" s="69"/>
      <c r="M623" s="69"/>
      <c r="N623" s="69"/>
      <c r="O623" s="69"/>
      <c r="P623" s="69"/>
      <c r="Q623" s="69"/>
      <c r="R623" s="69"/>
      <c r="S623" s="69"/>
      <c r="T623" s="69"/>
      <c r="U623" s="69"/>
      <c r="V623" s="69"/>
      <c r="W623" s="69"/>
      <c r="X623" s="69"/>
      <c r="Y623" s="69"/>
      <c r="Z623" s="69"/>
      <c r="AA623" s="69"/>
      <c r="AB623" s="69"/>
      <c r="AC623" s="69"/>
      <c r="AD623" s="69"/>
      <c r="AE623" s="69"/>
      <c r="AF623" s="69"/>
      <c r="AG623" s="69"/>
    </row>
    <row r="624" spans="11:33" ht="12.75">
      <c r="K624" s="69"/>
      <c r="L624" s="69"/>
      <c r="M624" s="69"/>
      <c r="N624" s="69"/>
      <c r="O624" s="69"/>
      <c r="P624" s="69"/>
      <c r="Q624" s="69"/>
      <c r="R624" s="69"/>
      <c r="S624" s="69"/>
      <c r="T624" s="69"/>
      <c r="U624" s="69"/>
      <c r="V624" s="69"/>
      <c r="W624" s="69"/>
      <c r="X624" s="69"/>
      <c r="Y624" s="69"/>
      <c r="Z624" s="69"/>
      <c r="AA624" s="69"/>
      <c r="AB624" s="69"/>
      <c r="AC624" s="69"/>
      <c r="AD624" s="69"/>
      <c r="AE624" s="69"/>
      <c r="AF624" s="69"/>
      <c r="AG624" s="69"/>
    </row>
    <row r="625" spans="11:33" ht="12.75">
      <c r="K625" s="69"/>
      <c r="L625" s="69"/>
      <c r="M625" s="69"/>
      <c r="N625" s="69"/>
      <c r="O625" s="69"/>
      <c r="P625" s="69"/>
      <c r="Q625" s="69"/>
      <c r="R625" s="69"/>
      <c r="S625" s="69"/>
      <c r="T625" s="69"/>
      <c r="U625" s="69"/>
      <c r="V625" s="69"/>
      <c r="W625" s="69"/>
      <c r="X625" s="69"/>
      <c r="Y625" s="69"/>
      <c r="Z625" s="69"/>
      <c r="AA625" s="69"/>
      <c r="AB625" s="69"/>
      <c r="AC625" s="69"/>
      <c r="AD625" s="69"/>
      <c r="AE625" s="69"/>
      <c r="AF625" s="69"/>
      <c r="AG625" s="69"/>
    </row>
    <row r="626" spans="11:33" ht="12.75">
      <c r="K626" s="69"/>
      <c r="L626" s="69"/>
      <c r="M626" s="69"/>
      <c r="N626" s="69"/>
      <c r="O626" s="69"/>
      <c r="P626" s="69"/>
      <c r="Q626" s="69"/>
      <c r="R626" s="69"/>
      <c r="S626" s="69"/>
      <c r="T626" s="69"/>
      <c r="U626" s="69"/>
      <c r="V626" s="69"/>
      <c r="W626" s="69"/>
      <c r="X626" s="69"/>
      <c r="Y626" s="69"/>
      <c r="Z626" s="69"/>
      <c r="AA626" s="69"/>
      <c r="AB626" s="69"/>
      <c r="AC626" s="69"/>
      <c r="AD626" s="69"/>
      <c r="AE626" s="69"/>
      <c r="AF626" s="69"/>
      <c r="AG626" s="69"/>
    </row>
    <row r="627" spans="11:33" ht="12.75">
      <c r="K627" s="69"/>
      <c r="L627" s="69"/>
      <c r="M627" s="69"/>
      <c r="N627" s="69"/>
      <c r="O627" s="69"/>
      <c r="P627" s="69"/>
      <c r="Q627" s="69"/>
      <c r="R627" s="69"/>
      <c r="S627" s="69"/>
      <c r="T627" s="69"/>
      <c r="U627" s="69"/>
      <c r="V627" s="69"/>
      <c r="W627" s="69"/>
      <c r="X627" s="69"/>
      <c r="Y627" s="69"/>
      <c r="Z627" s="69"/>
      <c r="AA627" s="69"/>
      <c r="AB627" s="69"/>
      <c r="AC627" s="69"/>
      <c r="AD627" s="69"/>
      <c r="AE627" s="69"/>
      <c r="AF627" s="69"/>
      <c r="AG627" s="69"/>
    </row>
    <row r="628" spans="11:33" ht="12.75">
      <c r="K628" s="69"/>
      <c r="L628" s="69"/>
      <c r="M628" s="69"/>
      <c r="N628" s="69"/>
      <c r="O628" s="69"/>
      <c r="P628" s="69"/>
      <c r="Q628" s="69"/>
      <c r="R628" s="69"/>
      <c r="S628" s="69"/>
      <c r="T628" s="69"/>
      <c r="U628" s="69"/>
      <c r="V628" s="69"/>
      <c r="W628" s="69"/>
      <c r="X628" s="69"/>
      <c r="Y628" s="69"/>
      <c r="Z628" s="69"/>
      <c r="AA628" s="69"/>
      <c r="AB628" s="69"/>
      <c r="AC628" s="69"/>
      <c r="AD628" s="69"/>
      <c r="AE628" s="69"/>
      <c r="AF628" s="69"/>
      <c r="AG628" s="69"/>
    </row>
    <row r="629" spans="11:33" ht="12.75">
      <c r="K629" s="69"/>
      <c r="L629" s="69"/>
      <c r="M629" s="69"/>
      <c r="N629" s="69"/>
      <c r="O629" s="69"/>
      <c r="P629" s="69"/>
      <c r="Q629" s="69"/>
      <c r="R629" s="69"/>
      <c r="S629" s="69"/>
      <c r="T629" s="69"/>
      <c r="U629" s="69"/>
      <c r="V629" s="69"/>
      <c r="W629" s="69"/>
      <c r="X629" s="69"/>
      <c r="Y629" s="69"/>
      <c r="Z629" s="69"/>
      <c r="AA629" s="69"/>
      <c r="AB629" s="69"/>
      <c r="AC629" s="69"/>
      <c r="AD629" s="69"/>
      <c r="AE629" s="69"/>
      <c r="AF629" s="69"/>
      <c r="AG629" s="69"/>
    </row>
    <row r="630" spans="11:33" ht="12.75">
      <c r="K630" s="69"/>
      <c r="L630" s="69"/>
      <c r="M630" s="69"/>
      <c r="N630" s="69"/>
      <c r="O630" s="69"/>
      <c r="P630" s="69"/>
      <c r="Q630" s="69"/>
      <c r="R630" s="69"/>
      <c r="S630" s="69"/>
      <c r="T630" s="69"/>
      <c r="U630" s="69"/>
      <c r="V630" s="69"/>
      <c r="W630" s="69"/>
      <c r="X630" s="69"/>
      <c r="Y630" s="69"/>
      <c r="Z630" s="69"/>
      <c r="AA630" s="69"/>
      <c r="AB630" s="69"/>
      <c r="AC630" s="69"/>
      <c r="AD630" s="69"/>
      <c r="AE630" s="69"/>
      <c r="AF630" s="69"/>
      <c r="AG630" s="69"/>
    </row>
    <row r="631" spans="11:33" ht="12.75">
      <c r="K631" s="69"/>
      <c r="L631" s="69"/>
      <c r="M631" s="69"/>
      <c r="N631" s="69"/>
      <c r="O631" s="69"/>
      <c r="P631" s="69"/>
      <c r="Q631" s="69"/>
      <c r="R631" s="69"/>
      <c r="S631" s="69"/>
      <c r="T631" s="69"/>
      <c r="U631" s="69"/>
      <c r="V631" s="69"/>
      <c r="W631" s="69"/>
      <c r="X631" s="69"/>
      <c r="Y631" s="69"/>
      <c r="Z631" s="69"/>
      <c r="AA631" s="69"/>
      <c r="AB631" s="69"/>
      <c r="AC631" s="69"/>
      <c r="AD631" s="69"/>
      <c r="AE631" s="69"/>
      <c r="AF631" s="69"/>
      <c r="AG631" s="69"/>
    </row>
    <row r="632" spans="11:33" ht="12.75">
      <c r="K632" s="69"/>
      <c r="L632" s="69"/>
      <c r="M632" s="69"/>
      <c r="N632" s="69"/>
      <c r="O632" s="69"/>
      <c r="P632" s="69"/>
      <c r="Q632" s="69"/>
      <c r="R632" s="69"/>
      <c r="S632" s="69"/>
      <c r="T632" s="69"/>
      <c r="U632" s="69"/>
      <c r="V632" s="69"/>
      <c r="W632" s="69"/>
      <c r="X632" s="69"/>
      <c r="Y632" s="69"/>
      <c r="Z632" s="69"/>
      <c r="AA632" s="69"/>
      <c r="AB632" s="69"/>
      <c r="AC632" s="69"/>
      <c r="AD632" s="69"/>
      <c r="AE632" s="69"/>
      <c r="AF632" s="69"/>
      <c r="AG632" s="69"/>
    </row>
    <row r="633" spans="11:33" ht="12.75">
      <c r="K633" s="69"/>
      <c r="L633" s="69"/>
      <c r="M633" s="69"/>
      <c r="N633" s="69"/>
      <c r="O633" s="69"/>
      <c r="P633" s="69"/>
      <c r="Q633" s="69"/>
      <c r="R633" s="69"/>
      <c r="S633" s="69"/>
      <c r="T633" s="69"/>
      <c r="U633" s="69"/>
      <c r="V633" s="69"/>
      <c r="W633" s="69"/>
      <c r="X633" s="69"/>
      <c r="Y633" s="69"/>
      <c r="Z633" s="69"/>
      <c r="AA633" s="69"/>
      <c r="AB633" s="69"/>
      <c r="AC633" s="69"/>
      <c r="AD633" s="69"/>
      <c r="AE633" s="69"/>
      <c r="AF633" s="69"/>
      <c r="AG633" s="69"/>
    </row>
    <row r="634" spans="11:33" ht="12.75">
      <c r="K634" s="69"/>
      <c r="L634" s="69"/>
      <c r="M634" s="69"/>
      <c r="N634" s="69"/>
      <c r="O634" s="69"/>
      <c r="P634" s="69"/>
      <c r="Q634" s="69"/>
      <c r="R634" s="69"/>
      <c r="S634" s="69"/>
      <c r="T634" s="69"/>
      <c r="U634" s="69"/>
      <c r="V634" s="69"/>
      <c r="W634" s="69"/>
      <c r="X634" s="69"/>
      <c r="Y634" s="69"/>
      <c r="Z634" s="69"/>
      <c r="AA634" s="69"/>
      <c r="AB634" s="69"/>
      <c r="AC634" s="69"/>
      <c r="AD634" s="69"/>
      <c r="AE634" s="69"/>
      <c r="AF634" s="69"/>
      <c r="AG634" s="69"/>
    </row>
    <row r="635" spans="11:33" ht="12.75">
      <c r="K635" s="69"/>
      <c r="L635" s="69"/>
      <c r="M635" s="69"/>
      <c r="N635" s="69"/>
      <c r="O635" s="69"/>
      <c r="P635" s="69"/>
      <c r="Q635" s="69"/>
      <c r="R635" s="69"/>
      <c r="S635" s="69"/>
      <c r="T635" s="69"/>
      <c r="U635" s="69"/>
      <c r="V635" s="69"/>
      <c r="W635" s="69"/>
      <c r="X635" s="69"/>
      <c r="Y635" s="69"/>
      <c r="Z635" s="69"/>
      <c r="AA635" s="69"/>
      <c r="AB635" s="69"/>
      <c r="AC635" s="69"/>
      <c r="AD635" s="69"/>
      <c r="AE635" s="69"/>
      <c r="AF635" s="69"/>
      <c r="AG635" s="69"/>
    </row>
    <row r="636" spans="11:33" ht="12.75">
      <c r="K636" s="69"/>
      <c r="L636" s="69"/>
      <c r="M636" s="69"/>
      <c r="N636" s="69"/>
      <c r="O636" s="69"/>
      <c r="P636" s="69"/>
      <c r="Q636" s="69"/>
      <c r="R636" s="69"/>
      <c r="S636" s="69"/>
      <c r="T636" s="69"/>
      <c r="U636" s="69"/>
      <c r="V636" s="69"/>
      <c r="W636" s="69"/>
      <c r="X636" s="69"/>
      <c r="Y636" s="69"/>
      <c r="Z636" s="69"/>
      <c r="AA636" s="69"/>
      <c r="AB636" s="69"/>
      <c r="AC636" s="69"/>
      <c r="AD636" s="69"/>
      <c r="AE636" s="69"/>
      <c r="AF636" s="69"/>
      <c r="AG636" s="69"/>
    </row>
    <row r="637" spans="11:33" ht="12.75">
      <c r="K637" s="69"/>
      <c r="L637" s="69"/>
      <c r="M637" s="69"/>
      <c r="N637" s="69"/>
      <c r="O637" s="69"/>
      <c r="P637" s="69"/>
      <c r="Q637" s="69"/>
      <c r="R637" s="69"/>
      <c r="S637" s="69"/>
      <c r="T637" s="69"/>
      <c r="U637" s="69"/>
      <c r="V637" s="69"/>
      <c r="W637" s="69"/>
      <c r="X637" s="69"/>
      <c r="Y637" s="69"/>
      <c r="Z637" s="69"/>
      <c r="AA637" s="69"/>
      <c r="AB637" s="69"/>
      <c r="AC637" s="69"/>
      <c r="AD637" s="69"/>
      <c r="AE637" s="69"/>
      <c r="AF637" s="69"/>
      <c r="AG637" s="69"/>
    </row>
    <row r="638" spans="11:33" ht="12.75">
      <c r="K638" s="69"/>
      <c r="L638" s="69"/>
      <c r="M638" s="69"/>
      <c r="N638" s="69"/>
      <c r="O638" s="69"/>
      <c r="P638" s="69"/>
      <c r="Q638" s="69"/>
      <c r="R638" s="69"/>
      <c r="S638" s="69"/>
      <c r="T638" s="69"/>
      <c r="U638" s="69"/>
      <c r="V638" s="69"/>
      <c r="W638" s="69"/>
      <c r="X638" s="69"/>
      <c r="Y638" s="69"/>
      <c r="Z638" s="69"/>
      <c r="AA638" s="69"/>
      <c r="AB638" s="69"/>
      <c r="AC638" s="69"/>
      <c r="AD638" s="69"/>
      <c r="AE638" s="69"/>
      <c r="AF638" s="69"/>
      <c r="AG638" s="69"/>
    </row>
    <row r="639" spans="11:33" ht="12.75">
      <c r="K639" s="69"/>
      <c r="L639" s="69"/>
      <c r="M639" s="69"/>
      <c r="N639" s="69"/>
      <c r="O639" s="69"/>
      <c r="P639" s="69"/>
      <c r="Q639" s="69"/>
      <c r="R639" s="69"/>
      <c r="S639" s="69"/>
      <c r="T639" s="69"/>
      <c r="U639" s="69"/>
      <c r="V639" s="69"/>
      <c r="W639" s="69"/>
      <c r="X639" s="69"/>
      <c r="Y639" s="69"/>
      <c r="Z639" s="69"/>
      <c r="AA639" s="69"/>
      <c r="AB639" s="69"/>
      <c r="AC639" s="69"/>
      <c r="AD639" s="69"/>
      <c r="AE639" s="69"/>
      <c r="AF639" s="69"/>
      <c r="AG639" s="69"/>
    </row>
    <row r="640" spans="11:33" ht="12.75">
      <c r="K640" s="69"/>
      <c r="L640" s="69"/>
      <c r="M640" s="69"/>
      <c r="N640" s="69"/>
      <c r="O640" s="69"/>
      <c r="P640" s="69"/>
      <c r="Q640" s="69"/>
      <c r="R640" s="69"/>
      <c r="S640" s="69"/>
      <c r="T640" s="69"/>
      <c r="U640" s="69"/>
      <c r="V640" s="69"/>
      <c r="W640" s="69"/>
      <c r="X640" s="69"/>
      <c r="Y640" s="69"/>
      <c r="Z640" s="69"/>
      <c r="AA640" s="69"/>
      <c r="AB640" s="69"/>
      <c r="AC640" s="69"/>
      <c r="AD640" s="69"/>
      <c r="AE640" s="69"/>
      <c r="AF640" s="69"/>
      <c r="AG640" s="69"/>
    </row>
    <row r="641" spans="11:33" ht="12.75">
      <c r="K641" s="69"/>
      <c r="L641" s="69"/>
      <c r="M641" s="69"/>
      <c r="N641" s="69"/>
      <c r="O641" s="69"/>
      <c r="P641" s="69"/>
      <c r="Q641" s="69"/>
      <c r="R641" s="69"/>
      <c r="S641" s="69"/>
      <c r="T641" s="69"/>
      <c r="U641" s="69"/>
      <c r="V641" s="69"/>
      <c r="W641" s="69"/>
      <c r="X641" s="69"/>
      <c r="Y641" s="69"/>
      <c r="Z641" s="69"/>
      <c r="AA641" s="69"/>
      <c r="AB641" s="69"/>
      <c r="AC641" s="69"/>
      <c r="AD641" s="69"/>
      <c r="AE641" s="69"/>
      <c r="AF641" s="69"/>
      <c r="AG641" s="69"/>
    </row>
    <row r="642" spans="11:33" ht="12.75">
      <c r="K642" s="69"/>
      <c r="L642" s="69"/>
      <c r="M642" s="69"/>
      <c r="N642" s="69"/>
      <c r="O642" s="69"/>
      <c r="P642" s="69"/>
      <c r="Q642" s="69"/>
      <c r="R642" s="69"/>
      <c r="S642" s="69"/>
      <c r="T642" s="69"/>
      <c r="U642" s="69"/>
      <c r="V642" s="69"/>
      <c r="W642" s="69"/>
      <c r="X642" s="69"/>
      <c r="Y642" s="69"/>
      <c r="Z642" s="69"/>
      <c r="AA642" s="69"/>
      <c r="AB642" s="69"/>
      <c r="AC642" s="69"/>
      <c r="AD642" s="69"/>
      <c r="AE642" s="69"/>
      <c r="AF642" s="69"/>
      <c r="AG642" s="69"/>
    </row>
    <row r="643" spans="11:33" ht="12.75">
      <c r="K643" s="69"/>
      <c r="L643" s="69"/>
      <c r="M643" s="69"/>
      <c r="N643" s="69"/>
      <c r="O643" s="69"/>
      <c r="P643" s="69"/>
      <c r="Q643" s="69"/>
      <c r="R643" s="69"/>
      <c r="S643" s="69"/>
      <c r="T643" s="69"/>
      <c r="U643" s="69"/>
      <c r="V643" s="69"/>
      <c r="W643" s="69"/>
      <c r="X643" s="69"/>
      <c r="Y643" s="69"/>
      <c r="Z643" s="69"/>
      <c r="AA643" s="69"/>
      <c r="AB643" s="69"/>
      <c r="AC643" s="69"/>
      <c r="AD643" s="69"/>
      <c r="AE643" s="69"/>
      <c r="AF643" s="69"/>
      <c r="AG643" s="69"/>
    </row>
    <row r="644" spans="11:33" ht="12.75">
      <c r="K644" s="69"/>
      <c r="L644" s="69"/>
      <c r="M644" s="69"/>
      <c r="N644" s="69"/>
      <c r="O644" s="69"/>
      <c r="P644" s="69"/>
      <c r="Q644" s="69"/>
      <c r="R644" s="69"/>
      <c r="S644" s="69"/>
      <c r="T644" s="69"/>
      <c r="U644" s="69"/>
      <c r="V644" s="69"/>
      <c r="W644" s="69"/>
      <c r="X644" s="69"/>
      <c r="Y644" s="69"/>
      <c r="Z644" s="69"/>
      <c r="AA644" s="69"/>
      <c r="AB644" s="69"/>
      <c r="AC644" s="69"/>
      <c r="AD644" s="69"/>
      <c r="AE644" s="69"/>
      <c r="AF644" s="69"/>
      <c r="AG644" s="69"/>
    </row>
    <row r="645" spans="11:33" ht="12.75">
      <c r="K645" s="69"/>
      <c r="L645" s="69"/>
      <c r="M645" s="69"/>
      <c r="N645" s="69"/>
      <c r="O645" s="69"/>
      <c r="P645" s="69"/>
      <c r="Q645" s="69"/>
      <c r="R645" s="69"/>
      <c r="S645" s="69"/>
      <c r="T645" s="69"/>
      <c r="U645" s="69"/>
      <c r="V645" s="69"/>
      <c r="W645" s="69"/>
      <c r="X645" s="69"/>
      <c r="Y645" s="69"/>
      <c r="Z645" s="69"/>
      <c r="AA645" s="69"/>
      <c r="AB645" s="69"/>
      <c r="AC645" s="69"/>
      <c r="AD645" s="69"/>
      <c r="AE645" s="69"/>
      <c r="AF645" s="69"/>
      <c r="AG645" s="69"/>
    </row>
    <row r="646" spans="11:33" ht="12.75">
      <c r="K646" s="69"/>
      <c r="L646" s="69"/>
      <c r="M646" s="69"/>
      <c r="N646" s="69"/>
      <c r="O646" s="69"/>
      <c r="P646" s="69"/>
      <c r="Q646" s="69"/>
      <c r="R646" s="69"/>
      <c r="S646" s="69"/>
      <c r="T646" s="69"/>
      <c r="U646" s="69"/>
      <c r="V646" s="69"/>
      <c r="W646" s="69"/>
      <c r="X646" s="69"/>
      <c r="Y646" s="69"/>
      <c r="Z646" s="69"/>
      <c r="AA646" s="69"/>
      <c r="AB646" s="69"/>
      <c r="AC646" s="69"/>
      <c r="AD646" s="69"/>
      <c r="AE646" s="69"/>
      <c r="AF646" s="69"/>
      <c r="AG646" s="69"/>
    </row>
    <row r="647" spans="11:33" ht="12.75">
      <c r="K647" s="69"/>
      <c r="L647" s="69"/>
      <c r="M647" s="69"/>
      <c r="N647" s="69"/>
      <c r="O647" s="69"/>
      <c r="P647" s="69"/>
      <c r="Q647" s="69"/>
      <c r="R647" s="69"/>
      <c r="S647" s="69"/>
      <c r="T647" s="69"/>
      <c r="U647" s="69"/>
      <c r="V647" s="69"/>
      <c r="W647" s="69"/>
      <c r="X647" s="69"/>
      <c r="Y647" s="69"/>
      <c r="Z647" s="69"/>
      <c r="AA647" s="69"/>
      <c r="AB647" s="69"/>
      <c r="AC647" s="69"/>
      <c r="AD647" s="69"/>
      <c r="AE647" s="69"/>
      <c r="AF647" s="69"/>
      <c r="AG647" s="69"/>
    </row>
    <row r="648" spans="11:33" ht="12.75">
      <c r="K648" s="69"/>
      <c r="L648" s="69"/>
      <c r="M648" s="69"/>
      <c r="N648" s="69"/>
      <c r="O648" s="69"/>
      <c r="P648" s="69"/>
      <c r="Q648" s="69"/>
      <c r="R648" s="69"/>
      <c r="S648" s="69"/>
      <c r="T648" s="69"/>
      <c r="U648" s="69"/>
      <c r="V648" s="69"/>
      <c r="W648" s="69"/>
      <c r="X648" s="69"/>
      <c r="Y648" s="69"/>
      <c r="Z648" s="69"/>
      <c r="AA648" s="69"/>
      <c r="AB648" s="69"/>
      <c r="AC648" s="69"/>
      <c r="AD648" s="69"/>
      <c r="AE648" s="69"/>
      <c r="AF648" s="69"/>
      <c r="AG648" s="69"/>
    </row>
    <row r="649" spans="11:33" ht="12.75">
      <c r="K649" s="69"/>
      <c r="L649" s="69"/>
      <c r="M649" s="69"/>
      <c r="N649" s="69"/>
      <c r="O649" s="69"/>
      <c r="P649" s="69"/>
      <c r="Q649" s="69"/>
      <c r="R649" s="69"/>
      <c r="S649" s="69"/>
      <c r="T649" s="69"/>
      <c r="U649" s="69"/>
      <c r="V649" s="69"/>
      <c r="W649" s="69"/>
      <c r="X649" s="69"/>
      <c r="Y649" s="69"/>
      <c r="Z649" s="69"/>
      <c r="AA649" s="69"/>
      <c r="AB649" s="69"/>
      <c r="AC649" s="69"/>
      <c r="AD649" s="69"/>
      <c r="AE649" s="69"/>
      <c r="AF649" s="69"/>
      <c r="AG649" s="69"/>
    </row>
    <row r="650" spans="11:33" ht="12.75">
      <c r="K650" s="69"/>
      <c r="L650" s="69"/>
      <c r="M650" s="69"/>
      <c r="N650" s="69"/>
      <c r="O650" s="69"/>
      <c r="P650" s="69"/>
      <c r="Q650" s="69"/>
      <c r="R650" s="69"/>
      <c r="S650" s="69"/>
      <c r="T650" s="69"/>
      <c r="U650" s="69"/>
      <c r="V650" s="69"/>
      <c r="W650" s="69"/>
      <c r="X650" s="69"/>
      <c r="Y650" s="69"/>
      <c r="Z650" s="69"/>
      <c r="AA650" s="69"/>
      <c r="AB650" s="69"/>
      <c r="AC650" s="69"/>
      <c r="AD650" s="69"/>
      <c r="AE650" s="69"/>
      <c r="AF650" s="69"/>
      <c r="AG650" s="69"/>
    </row>
    <row r="651" spans="11:33" ht="12.75">
      <c r="K651" s="69"/>
      <c r="L651" s="69"/>
      <c r="M651" s="69"/>
      <c r="N651" s="69"/>
      <c r="O651" s="69"/>
      <c r="P651" s="69"/>
      <c r="Q651" s="69"/>
      <c r="R651" s="69"/>
      <c r="S651" s="69"/>
      <c r="T651" s="69"/>
      <c r="U651" s="69"/>
      <c r="V651" s="69"/>
      <c r="W651" s="69"/>
      <c r="X651" s="69"/>
      <c r="Y651" s="69"/>
      <c r="Z651" s="69"/>
      <c r="AA651" s="69"/>
      <c r="AB651" s="69"/>
      <c r="AC651" s="69"/>
      <c r="AD651" s="69"/>
      <c r="AE651" s="69"/>
      <c r="AF651" s="69"/>
      <c r="AG651" s="69"/>
    </row>
    <row r="652" spans="11:33" ht="12.75">
      <c r="K652" s="69"/>
      <c r="L652" s="69"/>
      <c r="M652" s="69"/>
      <c r="N652" s="69"/>
      <c r="O652" s="69"/>
      <c r="P652" s="69"/>
      <c r="Q652" s="69"/>
      <c r="R652" s="69"/>
      <c r="S652" s="69"/>
      <c r="T652" s="69"/>
      <c r="U652" s="69"/>
      <c r="V652" s="69"/>
      <c r="W652" s="69"/>
      <c r="X652" s="69"/>
      <c r="Y652" s="69"/>
      <c r="Z652" s="69"/>
      <c r="AA652" s="69"/>
      <c r="AB652" s="69"/>
      <c r="AC652" s="69"/>
      <c r="AD652" s="69"/>
      <c r="AE652" s="69"/>
      <c r="AF652" s="69"/>
      <c r="AG652" s="69"/>
    </row>
    <row r="653" spans="11:33" ht="12.75">
      <c r="K653" s="69"/>
      <c r="L653" s="69"/>
      <c r="M653" s="69"/>
      <c r="N653" s="69"/>
      <c r="O653" s="69"/>
      <c r="P653" s="69"/>
      <c r="Q653" s="69"/>
      <c r="R653" s="69"/>
      <c r="S653" s="69"/>
      <c r="T653" s="69"/>
      <c r="U653" s="69"/>
      <c r="V653" s="69"/>
      <c r="W653" s="69"/>
      <c r="X653" s="69"/>
      <c r="Y653" s="69"/>
      <c r="Z653" s="69"/>
      <c r="AA653" s="69"/>
      <c r="AB653" s="69"/>
      <c r="AC653" s="69"/>
      <c r="AD653" s="69"/>
      <c r="AE653" s="69"/>
      <c r="AF653" s="69"/>
      <c r="AG653" s="69"/>
    </row>
    <row r="654" spans="11:33" ht="12.75">
      <c r="K654" s="69"/>
      <c r="L654" s="69"/>
      <c r="M654" s="69"/>
      <c r="N654" s="69"/>
      <c r="O654" s="69"/>
      <c r="P654" s="69"/>
      <c r="Q654" s="69"/>
      <c r="R654" s="69"/>
      <c r="S654" s="69"/>
      <c r="T654" s="69"/>
      <c r="U654" s="69"/>
      <c r="V654" s="69"/>
      <c r="W654" s="69"/>
      <c r="X654" s="69"/>
      <c r="Y654" s="69"/>
      <c r="Z654" s="69"/>
      <c r="AA654" s="69"/>
      <c r="AB654" s="69"/>
      <c r="AC654" s="69"/>
      <c r="AD654" s="69"/>
      <c r="AE654" s="69"/>
      <c r="AF654" s="69"/>
      <c r="AG654" s="69"/>
    </row>
    <row r="655" spans="11:33" ht="12.75">
      <c r="K655" s="69"/>
      <c r="L655" s="69"/>
      <c r="M655" s="69"/>
      <c r="N655" s="69"/>
      <c r="O655" s="69"/>
      <c r="P655" s="69"/>
      <c r="Q655" s="69"/>
      <c r="R655" s="69"/>
      <c r="S655" s="69"/>
      <c r="T655" s="69"/>
      <c r="U655" s="69"/>
      <c r="V655" s="69"/>
      <c r="W655" s="69"/>
      <c r="X655" s="69"/>
      <c r="Y655" s="69"/>
      <c r="Z655" s="69"/>
      <c r="AA655" s="69"/>
      <c r="AB655" s="69"/>
      <c r="AC655" s="69"/>
      <c r="AD655" s="69"/>
      <c r="AE655" s="69"/>
      <c r="AF655" s="69"/>
      <c r="AG655" s="69"/>
    </row>
    <row r="656" spans="11:33" ht="12.75">
      <c r="K656" s="69"/>
      <c r="L656" s="69"/>
      <c r="M656" s="69"/>
      <c r="N656" s="69"/>
      <c r="O656" s="69"/>
      <c r="P656" s="69"/>
      <c r="Q656" s="69"/>
      <c r="R656" s="69"/>
      <c r="S656" s="69"/>
      <c r="T656" s="69"/>
      <c r="U656" s="69"/>
      <c r="V656" s="69"/>
      <c r="W656" s="69"/>
      <c r="X656" s="69"/>
      <c r="Y656" s="69"/>
      <c r="Z656" s="69"/>
      <c r="AA656" s="69"/>
      <c r="AB656" s="69"/>
      <c r="AC656" s="69"/>
      <c r="AD656" s="69"/>
      <c r="AE656" s="69"/>
      <c r="AF656" s="69"/>
      <c r="AG656" s="69"/>
    </row>
    <row r="657" spans="11:33" ht="12.75">
      <c r="K657" s="69"/>
      <c r="L657" s="69"/>
      <c r="M657" s="69"/>
      <c r="N657" s="69"/>
      <c r="O657" s="69"/>
      <c r="P657" s="69"/>
      <c r="Q657" s="69"/>
      <c r="R657" s="69"/>
      <c r="S657" s="69"/>
      <c r="T657" s="69"/>
      <c r="U657" s="69"/>
      <c r="V657" s="69"/>
      <c r="W657" s="69"/>
      <c r="X657" s="69"/>
      <c r="Y657" s="69"/>
      <c r="Z657" s="69"/>
      <c r="AA657" s="69"/>
      <c r="AB657" s="69"/>
      <c r="AC657" s="69"/>
      <c r="AD657" s="69"/>
      <c r="AE657" s="69"/>
      <c r="AF657" s="69"/>
      <c r="AG657" s="69"/>
    </row>
    <row r="658" spans="11:33" ht="12.75">
      <c r="K658" s="69"/>
      <c r="L658" s="69"/>
      <c r="M658" s="69"/>
      <c r="N658" s="69"/>
      <c r="O658" s="69"/>
      <c r="P658" s="69"/>
      <c r="Q658" s="69"/>
      <c r="R658" s="69"/>
      <c r="S658" s="69"/>
      <c r="T658" s="69"/>
      <c r="U658" s="69"/>
      <c r="V658" s="69"/>
      <c r="W658" s="69"/>
      <c r="X658" s="69"/>
      <c r="Y658" s="69"/>
      <c r="Z658" s="69"/>
      <c r="AA658" s="69"/>
      <c r="AB658" s="69"/>
      <c r="AC658" s="69"/>
      <c r="AD658" s="69"/>
      <c r="AE658" s="69"/>
      <c r="AF658" s="69"/>
      <c r="AG658" s="69"/>
    </row>
    <row r="659" spans="11:33" ht="12.75">
      <c r="K659" s="69"/>
      <c r="L659" s="69"/>
      <c r="M659" s="69"/>
      <c r="N659" s="69"/>
      <c r="O659" s="69"/>
      <c r="P659" s="69"/>
      <c r="Q659" s="69"/>
      <c r="R659" s="69"/>
      <c r="S659" s="69"/>
      <c r="T659" s="69"/>
      <c r="U659" s="69"/>
      <c r="V659" s="69"/>
      <c r="W659" s="69"/>
      <c r="X659" s="69"/>
      <c r="Y659" s="69"/>
      <c r="Z659" s="69"/>
      <c r="AA659" s="69"/>
      <c r="AB659" s="69"/>
      <c r="AC659" s="69"/>
      <c r="AD659" s="69"/>
      <c r="AE659" s="69"/>
      <c r="AF659" s="69"/>
      <c r="AG659" s="69"/>
    </row>
    <row r="660" spans="11:33" ht="12.75">
      <c r="K660" s="69"/>
      <c r="L660" s="69"/>
      <c r="M660" s="69"/>
      <c r="N660" s="69"/>
      <c r="O660" s="69"/>
      <c r="P660" s="69"/>
      <c r="Q660" s="69"/>
      <c r="R660" s="69"/>
      <c r="S660" s="69"/>
      <c r="T660" s="69"/>
      <c r="U660" s="69"/>
      <c r="V660" s="69"/>
      <c r="W660" s="69"/>
      <c r="X660" s="69"/>
      <c r="Y660" s="69"/>
      <c r="Z660" s="69"/>
      <c r="AA660" s="69"/>
      <c r="AB660" s="69"/>
      <c r="AC660" s="69"/>
      <c r="AD660" s="69"/>
      <c r="AE660" s="69"/>
      <c r="AF660" s="69"/>
      <c r="AG660" s="69"/>
    </row>
    <row r="661" spans="11:33" ht="12.75">
      <c r="K661" s="69"/>
      <c r="L661" s="69"/>
      <c r="M661" s="69"/>
      <c r="N661" s="69"/>
      <c r="O661" s="69"/>
      <c r="P661" s="69"/>
      <c r="Q661" s="69"/>
      <c r="R661" s="69"/>
      <c r="S661" s="69"/>
      <c r="T661" s="69"/>
      <c r="U661" s="69"/>
      <c r="V661" s="69"/>
      <c r="W661" s="69"/>
      <c r="X661" s="69"/>
      <c r="Y661" s="69"/>
      <c r="Z661" s="69"/>
      <c r="AA661" s="69"/>
      <c r="AB661" s="69"/>
      <c r="AC661" s="69"/>
      <c r="AD661" s="69"/>
      <c r="AE661" s="69"/>
      <c r="AF661" s="69"/>
      <c r="AG661" s="69"/>
    </row>
    <row r="662" spans="11:33" ht="12.75">
      <c r="K662" s="69"/>
      <c r="L662" s="69"/>
      <c r="M662" s="69"/>
      <c r="N662" s="69"/>
      <c r="O662" s="69"/>
      <c r="P662" s="69"/>
      <c r="Q662" s="69"/>
      <c r="R662" s="69"/>
      <c r="S662" s="69"/>
      <c r="T662" s="69"/>
      <c r="U662" s="69"/>
      <c r="V662" s="69"/>
      <c r="W662" s="69"/>
      <c r="X662" s="69"/>
      <c r="Y662" s="69"/>
      <c r="Z662" s="69"/>
      <c r="AA662" s="69"/>
      <c r="AB662" s="69"/>
      <c r="AC662" s="69"/>
      <c r="AD662" s="69"/>
      <c r="AE662" s="69"/>
      <c r="AF662" s="69"/>
      <c r="AG662" s="69"/>
    </row>
    <row r="663" spans="11:33" ht="12.75">
      <c r="K663" s="69"/>
      <c r="L663" s="69"/>
      <c r="M663" s="69"/>
      <c r="N663" s="69"/>
      <c r="O663" s="69"/>
      <c r="P663" s="69"/>
      <c r="Q663" s="69"/>
      <c r="R663" s="69"/>
      <c r="S663" s="69"/>
      <c r="T663" s="69"/>
      <c r="U663" s="69"/>
      <c r="V663" s="69"/>
      <c r="W663" s="69"/>
      <c r="X663" s="69"/>
      <c r="Y663" s="69"/>
      <c r="Z663" s="69"/>
      <c r="AA663" s="69"/>
      <c r="AB663" s="69"/>
      <c r="AC663" s="69"/>
      <c r="AD663" s="69"/>
      <c r="AE663" s="69"/>
      <c r="AF663" s="69"/>
      <c r="AG663" s="69"/>
    </row>
    <row r="664" spans="11:33" ht="12.75">
      <c r="K664" s="69"/>
      <c r="L664" s="69"/>
      <c r="M664" s="69"/>
      <c r="N664" s="69"/>
      <c r="O664" s="69"/>
      <c r="P664" s="69"/>
      <c r="Q664" s="69"/>
      <c r="R664" s="69"/>
      <c r="S664" s="69"/>
      <c r="T664" s="69"/>
      <c r="U664" s="69"/>
      <c r="V664" s="69"/>
      <c r="W664" s="69"/>
      <c r="X664" s="69"/>
      <c r="Y664" s="69"/>
      <c r="Z664" s="69"/>
      <c r="AA664" s="69"/>
      <c r="AB664" s="69"/>
      <c r="AC664" s="69"/>
      <c r="AD664" s="69"/>
      <c r="AE664" s="69"/>
      <c r="AF664" s="69"/>
      <c r="AG664" s="69"/>
    </row>
    <row r="665" spans="11:33" ht="12.75">
      <c r="K665" s="69"/>
      <c r="L665" s="69"/>
      <c r="M665" s="69"/>
      <c r="N665" s="69"/>
      <c r="O665" s="69"/>
      <c r="P665" s="69"/>
      <c r="Q665" s="69"/>
      <c r="R665" s="69"/>
      <c r="S665" s="69"/>
      <c r="T665" s="69"/>
      <c r="U665" s="69"/>
      <c r="V665" s="69"/>
      <c r="W665" s="69"/>
      <c r="X665" s="69"/>
      <c r="Y665" s="69"/>
      <c r="Z665" s="69"/>
      <c r="AA665" s="69"/>
      <c r="AB665" s="69"/>
      <c r="AC665" s="69"/>
      <c r="AD665" s="69"/>
      <c r="AE665" s="69"/>
      <c r="AF665" s="69"/>
      <c r="AG665" s="69"/>
    </row>
    <row r="666" spans="11:33" ht="12.75">
      <c r="K666" s="69"/>
      <c r="L666" s="69"/>
      <c r="M666" s="69"/>
      <c r="N666" s="69"/>
      <c r="O666" s="69"/>
      <c r="P666" s="69"/>
      <c r="Q666" s="69"/>
      <c r="R666" s="69"/>
      <c r="S666" s="69"/>
      <c r="T666" s="69"/>
      <c r="U666" s="69"/>
      <c r="V666" s="69"/>
      <c r="W666" s="69"/>
      <c r="X666" s="69"/>
      <c r="Y666" s="69"/>
      <c r="Z666" s="69"/>
      <c r="AA666" s="69"/>
      <c r="AB666" s="69"/>
      <c r="AC666" s="69"/>
      <c r="AD666" s="69"/>
      <c r="AE666" s="69"/>
      <c r="AF666" s="69"/>
      <c r="AG666" s="69"/>
    </row>
    <row r="667" spans="11:33" ht="12.75">
      <c r="K667" s="69"/>
      <c r="L667" s="69"/>
      <c r="M667" s="69"/>
      <c r="N667" s="69"/>
      <c r="O667" s="69"/>
      <c r="P667" s="69"/>
      <c r="Q667" s="69"/>
      <c r="R667" s="69"/>
      <c r="S667" s="69"/>
      <c r="T667" s="69"/>
      <c r="U667" s="69"/>
      <c r="V667" s="69"/>
      <c r="W667" s="69"/>
      <c r="X667" s="69"/>
      <c r="Y667" s="69"/>
      <c r="Z667" s="69"/>
      <c r="AA667" s="69"/>
      <c r="AB667" s="69"/>
      <c r="AC667" s="69"/>
      <c r="AD667" s="69"/>
      <c r="AE667" s="69"/>
      <c r="AF667" s="69"/>
      <c r="AG667" s="69"/>
    </row>
    <row r="668" spans="11:33" ht="12.75">
      <c r="K668" s="69"/>
      <c r="L668" s="69"/>
      <c r="M668" s="69"/>
      <c r="N668" s="69"/>
      <c r="O668" s="69"/>
      <c r="P668" s="69"/>
      <c r="Q668" s="69"/>
      <c r="R668" s="69"/>
      <c r="S668" s="69"/>
      <c r="T668" s="69"/>
      <c r="U668" s="69"/>
      <c r="V668" s="69"/>
      <c r="W668" s="69"/>
      <c r="X668" s="69"/>
      <c r="Y668" s="69"/>
      <c r="Z668" s="69"/>
      <c r="AA668" s="69"/>
      <c r="AB668" s="69"/>
      <c r="AC668" s="69"/>
      <c r="AD668" s="69"/>
      <c r="AE668" s="69"/>
      <c r="AF668" s="69"/>
      <c r="AG668" s="69"/>
    </row>
    <row r="669" spans="11:33" ht="12.75">
      <c r="K669" s="69"/>
      <c r="L669" s="69"/>
      <c r="M669" s="69"/>
      <c r="N669" s="69"/>
      <c r="O669" s="69"/>
      <c r="P669" s="69"/>
      <c r="Q669" s="69"/>
      <c r="R669" s="69"/>
      <c r="S669" s="69"/>
      <c r="T669" s="69"/>
      <c r="U669" s="69"/>
      <c r="V669" s="69"/>
      <c r="W669" s="69"/>
      <c r="X669" s="69"/>
      <c r="Y669" s="69"/>
      <c r="Z669" s="69"/>
      <c r="AA669" s="69"/>
      <c r="AB669" s="69"/>
      <c r="AC669" s="69"/>
      <c r="AD669" s="69"/>
      <c r="AE669" s="69"/>
      <c r="AF669" s="69"/>
      <c r="AG669" s="69"/>
    </row>
  </sheetData>
  <mergeCells count="91">
    <mergeCell ref="D389:F389"/>
    <mergeCell ref="G389:I389"/>
    <mergeCell ref="A387:I387"/>
    <mergeCell ref="D390:E390"/>
    <mergeCell ref="G390:H390"/>
    <mergeCell ref="D197:F197"/>
    <mergeCell ref="A226:I226"/>
    <mergeCell ref="D261:F261"/>
    <mergeCell ref="G261:I261"/>
    <mergeCell ref="D229:F229"/>
    <mergeCell ref="G229:I229"/>
    <mergeCell ref="D198:E198"/>
    <mergeCell ref="G198:H198"/>
    <mergeCell ref="A257:I257"/>
    <mergeCell ref="A258:I258"/>
    <mergeCell ref="D166:E166"/>
    <mergeCell ref="G134:H134"/>
    <mergeCell ref="G166:H166"/>
    <mergeCell ref="D165:F165"/>
    <mergeCell ref="G165:I165"/>
    <mergeCell ref="A161:I161"/>
    <mergeCell ref="A162:I162"/>
    <mergeCell ref="A163:I163"/>
    <mergeCell ref="D134:E134"/>
    <mergeCell ref="G133:I133"/>
    <mergeCell ref="A129:I129"/>
    <mergeCell ref="A130:I130"/>
    <mergeCell ref="A131:I131"/>
    <mergeCell ref="A34:I34"/>
    <mergeCell ref="A35:I35"/>
    <mergeCell ref="A65:I65"/>
    <mergeCell ref="A66:I66"/>
    <mergeCell ref="D37:F37"/>
    <mergeCell ref="G37:I37"/>
    <mergeCell ref="G38:H38"/>
    <mergeCell ref="G101:I101"/>
    <mergeCell ref="A67:I67"/>
    <mergeCell ref="D38:E38"/>
    <mergeCell ref="D70:E70"/>
    <mergeCell ref="A97:I97"/>
    <mergeCell ref="A98:I98"/>
    <mergeCell ref="G70:H70"/>
    <mergeCell ref="A99:I99"/>
    <mergeCell ref="D69:F69"/>
    <mergeCell ref="G69:I69"/>
    <mergeCell ref="G197:I197"/>
    <mergeCell ref="A1:I1"/>
    <mergeCell ref="A3:I3"/>
    <mergeCell ref="A2:I2"/>
    <mergeCell ref="A33:I33"/>
    <mergeCell ref="D5:F5"/>
    <mergeCell ref="G5:I5"/>
    <mergeCell ref="D6:E6"/>
    <mergeCell ref="G6:H6"/>
    <mergeCell ref="D101:F101"/>
    <mergeCell ref="D102:E102"/>
    <mergeCell ref="G102:H102"/>
    <mergeCell ref="D133:F133"/>
    <mergeCell ref="D230:E230"/>
    <mergeCell ref="G230:H230"/>
    <mergeCell ref="A227:I227"/>
    <mergeCell ref="A193:I193"/>
    <mergeCell ref="A194:I194"/>
    <mergeCell ref="A195:I195"/>
    <mergeCell ref="A225:I225"/>
    <mergeCell ref="A259:I259"/>
    <mergeCell ref="A289:I289"/>
    <mergeCell ref="D262:E262"/>
    <mergeCell ref="A290:I290"/>
    <mergeCell ref="A291:I291"/>
    <mergeCell ref="G262:H262"/>
    <mergeCell ref="A321:I321"/>
    <mergeCell ref="G294:H294"/>
    <mergeCell ref="D293:F293"/>
    <mergeCell ref="G293:I293"/>
    <mergeCell ref="D294:E294"/>
    <mergeCell ref="A322:I322"/>
    <mergeCell ref="A323:I323"/>
    <mergeCell ref="A353:I353"/>
    <mergeCell ref="A354:I354"/>
    <mergeCell ref="D326:E326"/>
    <mergeCell ref="G326:H326"/>
    <mergeCell ref="D325:F325"/>
    <mergeCell ref="G325:I325"/>
    <mergeCell ref="A355:I355"/>
    <mergeCell ref="A385:I385"/>
    <mergeCell ref="A386:I386"/>
    <mergeCell ref="D358:E358"/>
    <mergeCell ref="G358:H358"/>
    <mergeCell ref="D357:F357"/>
    <mergeCell ref="G357:I357"/>
  </mergeCells>
  <printOptions/>
  <pageMargins left="1.3474015750000001" right="0.75" top="1" bottom="1" header="0" footer="0.77"/>
  <pageSetup horizontalDpi="300" verticalDpi="300" orientation="landscape" paperSize="127" scale="63" r:id="rId1"/>
  <headerFooter alignWithMargins="0">
    <oddFooter>&amp;CPágina &amp;P</oddFooter>
  </headerFooter>
  <rowBreaks count="12" manualBreakCount="12">
    <brk id="32" max="9" man="1"/>
    <brk id="64" max="9" man="1"/>
    <brk id="96" max="9" man="1"/>
    <brk id="128" max="9" man="1"/>
    <brk id="160" max="9" man="1"/>
    <brk id="192" max="9" man="1"/>
    <brk id="224" max="9" man="1"/>
    <brk id="256" max="9" man="1"/>
    <brk id="288" max="9" man="1"/>
    <brk id="320" max="9" man="1"/>
    <brk id="352" max="9" man="1"/>
    <brk id="38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2008-07-21T18:40:48Z</cp:lastPrinted>
  <dcterms:created xsi:type="dcterms:W3CDTF">2008-04-15T15:00:43Z</dcterms:created>
  <dcterms:modified xsi:type="dcterms:W3CDTF">2008-07-21T21:59:11Z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