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ml.chartshapes+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5.xml" ContentType="application/vnd.openxmlformats-officedocument.drawingml.chart+xml"/>
  <Override PartName="/xl/drawings/drawing2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29.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mc:AlternateContent xmlns:mc="http://schemas.openxmlformats.org/markup-compatibility/2006">
    <mc:Choice Requires="x15">
      <x15ac:absPath xmlns:x15ac="http://schemas.microsoft.com/office/spreadsheetml/2010/11/ac" url="C:\Users\gandrade\Documents\BORRAR ARCHIVOS\"/>
    </mc:Choice>
  </mc:AlternateContent>
  <xr:revisionPtr revIDLastSave="0" documentId="8_{4A7D066F-E5C8-4E89-9157-66458296417E}" xr6:coauthVersionLast="36" xr6:coauthVersionMax="36" xr10:uidLastSave="{00000000-0000-0000-0000-000000000000}"/>
  <bookViews>
    <workbookView xWindow="0" yWindow="0" windowWidth="28800" windowHeight="12225" tabRatio="661" xr2:uid="{00000000-000D-0000-FFFF-FFFF00000000}"/>
  </bookViews>
  <sheets>
    <sheet name="Portada" sheetId="1" r:id="rId1"/>
    <sheet name="Contenido" sheetId="2" r:id="rId2"/>
    <sheet name="4" sheetId="9" r:id="rId3"/>
    <sheet name="5" sheetId="8" r:id="rId4"/>
    <sheet name="6" sheetId="23" r:id="rId5"/>
    <sheet name="7" sheetId="24" r:id="rId6"/>
    <sheet name="8" sheetId="15" r:id="rId7"/>
    <sheet name="9" sheetId="20" r:id="rId8"/>
    <sheet name="10" sheetId="26" r:id="rId9"/>
    <sheet name="11" sheetId="5" r:id="rId10"/>
    <sheet name="12" sheetId="4" r:id="rId11"/>
    <sheet name="13" sheetId="3" r:id="rId12"/>
    <sheet name="14" sheetId="27" r:id="rId13"/>
    <sheet name="15" sheetId="7" r:id="rId14"/>
    <sheet name="16" sheetId="10" r:id="rId15"/>
    <sheet name="17" sheetId="19" r:id="rId16"/>
    <sheet name="18" sheetId="12" r:id="rId17"/>
    <sheet name="19" sheetId="14" r:id="rId18"/>
    <sheet name="20" sheetId="17" r:id="rId19"/>
  </sheets>
  <externalReferences>
    <externalReference r:id="rId20"/>
    <externalReference r:id="rId21"/>
  </externalReferences>
  <definedNames>
    <definedName name="_xlnm.Print_Area" localSheetId="8">'10'!$A$1:$G$32</definedName>
    <definedName name="_xlnm.Print_Area" localSheetId="9">'11'!$A$1:$J$37</definedName>
    <definedName name="_xlnm.Print_Area" localSheetId="10">'12'!$A$1:$G$40</definedName>
    <definedName name="_xlnm.Print_Area" localSheetId="11">'13'!$A$1:$L$41</definedName>
    <definedName name="_xlnm.Print_Area" localSheetId="12">'14'!$A$1:$K$43</definedName>
    <definedName name="_xlnm.Print_Area" localSheetId="13">'15'!$B$1:$K$36</definedName>
    <definedName name="_xlnm.Print_Area" localSheetId="14">'16'!$B$1:$L$34</definedName>
    <definedName name="_xlnm.Print_Area" localSheetId="15">'17'!$A$1:$M$30</definedName>
    <definedName name="_xlnm.Print_Area" localSheetId="16">'18'!$A$1:$G$51</definedName>
    <definedName name="_xlnm.Print_Area" localSheetId="17">'19'!$A$1:$F$43</definedName>
    <definedName name="_xlnm.Print_Area" localSheetId="18">'20'!$A$1:$G$8</definedName>
    <definedName name="_xlnm.Print_Area" localSheetId="2">'4'!$A$1:$F$36</definedName>
    <definedName name="_xlnm.Print_Area" localSheetId="3">'5'!$A$1:$G$32</definedName>
    <definedName name="_xlnm.Print_Area" localSheetId="4">'6'!$B$1:$K$31</definedName>
    <definedName name="_xlnm.Print_Area" localSheetId="5">'7'!$A$3:$F$42</definedName>
    <definedName name="_xlnm.Print_Area" localSheetId="6">'8'!$A$1:$G$33</definedName>
    <definedName name="_xlnm.Print_Area" localSheetId="7">'9'!$A$1:$G$32</definedName>
    <definedName name="_xlnm.Print_Area" localSheetId="1">Contenido!$A$1:$G$41</definedName>
    <definedName name="_xlnm.Print_Area" localSheetId="0">Portada!$A$1:$M$86</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 name="Z_5CDC6F58_B038_4A0E_A13D_C643B013E119_.wvu.Cols" localSheetId="11" hidden="1">'13'!$N:$N</definedName>
    <definedName name="Z_5CDC6F58_B038_4A0E_A13D_C643B013E119_.wvu.Cols" localSheetId="12" hidden="1">'14'!$M:$M</definedName>
    <definedName name="Z_5CDC6F58_B038_4A0E_A13D_C643B013E119_.wvu.Cols" localSheetId="0" hidden="1">Portada!$G:$M</definedName>
    <definedName name="Z_5CDC6F58_B038_4A0E_A13D_C643B013E119_.wvu.PrintArea" localSheetId="9" hidden="1">'11'!$B$1:$I$35</definedName>
    <definedName name="Z_5CDC6F58_B038_4A0E_A13D_C643B013E119_.wvu.PrintArea" localSheetId="10" hidden="1">'12'!$A$1:$G$38</definedName>
    <definedName name="Z_5CDC6F58_B038_4A0E_A13D_C643B013E119_.wvu.PrintArea" localSheetId="11" hidden="1">'13'!$B$1:$K$40</definedName>
    <definedName name="Z_5CDC6F58_B038_4A0E_A13D_C643B013E119_.wvu.PrintArea" localSheetId="12" hidden="1">'14'!$A$1:$J$41</definedName>
    <definedName name="Z_5CDC6F58_B038_4A0E_A13D_C643B013E119_.wvu.PrintArea" localSheetId="13" hidden="1">'15'!$A$1:$K$32</definedName>
    <definedName name="Z_5CDC6F58_B038_4A0E_A13D_C643B013E119_.wvu.PrintArea" localSheetId="14" hidden="1">'16'!$B$1:$L$33</definedName>
    <definedName name="Z_5CDC6F58_B038_4A0E_A13D_C643B013E119_.wvu.PrintArea" localSheetId="15" hidden="1">'17'!$A$1:$L$27</definedName>
    <definedName name="Z_5CDC6F58_B038_4A0E_A13D_C643B013E119_.wvu.PrintArea" localSheetId="16" hidden="1">'18'!$A$1:$F$48</definedName>
    <definedName name="Z_5CDC6F58_B038_4A0E_A13D_C643B013E119_.wvu.PrintArea" localSheetId="17" hidden="1">'19'!$A$1:$E$42</definedName>
    <definedName name="Z_5CDC6F58_B038_4A0E_A13D_C643B013E119_.wvu.PrintArea" localSheetId="18" hidden="1">'20'!$A$1:$F$5</definedName>
    <definedName name="Z_5CDC6F58_B038_4A0E_A13D_C643B013E119_.wvu.PrintArea" localSheetId="2" hidden="1">'4'!$A$1:$F$36</definedName>
    <definedName name="Z_5CDC6F58_B038_4A0E_A13D_C643B013E119_.wvu.PrintArea" localSheetId="3" hidden="1">'5'!$A$1:$G$32</definedName>
    <definedName name="Z_5CDC6F58_B038_4A0E_A13D_C643B013E119_.wvu.PrintArea" localSheetId="6" hidden="1">'8'!$B$1:$F$31</definedName>
    <definedName name="Z_5CDC6F58_B038_4A0E_A13D_C643B013E119_.wvu.PrintArea" localSheetId="7" hidden="1">'9'!$B$1:$F$31</definedName>
    <definedName name="Z_5CDC6F58_B038_4A0E_A13D_C643B013E119_.wvu.PrintArea" localSheetId="1" hidden="1">Contenido!$A$1:$G$41</definedName>
    <definedName name="Z_5CDC6F58_B038_4A0E_A13D_C643B013E119_.wvu.PrintArea" localSheetId="0" hidden="1">Portada!$A$1:$M$86</definedName>
  </definedNames>
  <calcPr calcId="191029" concurrentCalc="0"/>
  <customWorkbookViews>
    <customWorkbookView name="Ema Laval Molkenbuhr - Vista personalizada" guid="{5CDC6F58-B038-4A0E-A13D-C643B013E119}" mergeInterval="0" personalView="1" maximized="1" xWindow="1" yWindow="1" windowWidth="1020" windowHeight="538" tabRatio="821" activeSheetId="3"/>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3" i="27" l="1"/>
  <c r="B9" i="8"/>
  <c r="C9" i="8"/>
  <c r="D9" i="8"/>
  <c r="E9" i="8"/>
  <c r="F7" i="8"/>
  <c r="F9" i="8"/>
  <c r="K14" i="10"/>
  <c r="E21" i="27"/>
  <c r="I21" i="27"/>
  <c r="E22" i="27"/>
  <c r="C21" i="27"/>
  <c r="C22" i="27"/>
  <c r="D21" i="27"/>
  <c r="H21" i="27"/>
  <c r="D22" i="27"/>
  <c r="F21" i="27"/>
  <c r="F22" i="27"/>
  <c r="G21" i="27"/>
  <c r="B21" i="27"/>
  <c r="B22" i="27"/>
  <c r="D21" i="3"/>
  <c r="E21" i="3"/>
  <c r="F21" i="3"/>
  <c r="G21" i="3"/>
  <c r="H21" i="3"/>
  <c r="I21" i="3"/>
  <c r="J21" i="3"/>
  <c r="C21" i="3"/>
  <c r="K13" i="3"/>
  <c r="E18" i="4"/>
  <c r="F18" i="4"/>
  <c r="D18" i="4"/>
  <c r="C18" i="4"/>
  <c r="L8" i="19"/>
  <c r="L9" i="19"/>
  <c r="L10" i="19"/>
  <c r="L11" i="19"/>
  <c r="L12" i="19"/>
  <c r="L13" i="19"/>
  <c r="E16" i="24"/>
  <c r="E15" i="24"/>
  <c r="E14" i="24"/>
  <c r="E13" i="24"/>
  <c r="E12" i="24"/>
  <c r="E11" i="24"/>
  <c r="E10" i="24"/>
  <c r="E9" i="24"/>
  <c r="E8" i="24"/>
  <c r="E7" i="24"/>
  <c r="G21" i="7"/>
  <c r="K13" i="10"/>
  <c r="F22" i="3"/>
  <c r="F15" i="5"/>
  <c r="H15" i="5"/>
  <c r="D15" i="5"/>
  <c r="F12" i="26"/>
  <c r="F13" i="26"/>
  <c r="E14" i="26"/>
  <c r="C14" i="26"/>
  <c r="C15" i="26"/>
  <c r="E12" i="26"/>
  <c r="E13" i="26"/>
  <c r="D23" i="26"/>
  <c r="D12" i="26"/>
  <c r="D13" i="26"/>
  <c r="C12" i="26"/>
  <c r="C13" i="26"/>
  <c r="F23" i="26"/>
  <c r="E23" i="26"/>
  <c r="C23" i="26"/>
  <c r="F14" i="26"/>
  <c r="F15" i="26"/>
  <c r="D14" i="26"/>
  <c r="D15" i="26"/>
  <c r="E15" i="26"/>
  <c r="E27" i="20"/>
  <c r="D27" i="20"/>
  <c r="D27" i="15"/>
  <c r="E27" i="15"/>
  <c r="D21" i="7"/>
  <c r="E21" i="7"/>
  <c r="F21" i="7"/>
  <c r="H21" i="7"/>
  <c r="I21" i="7"/>
  <c r="J21" i="7"/>
  <c r="C21" i="7"/>
  <c r="K14" i="7"/>
  <c r="D20" i="10"/>
  <c r="E20" i="10"/>
  <c r="F20" i="10"/>
  <c r="G20" i="10"/>
  <c r="H20" i="10"/>
  <c r="I20" i="10"/>
  <c r="J20" i="10"/>
  <c r="K9" i="10"/>
  <c r="K10" i="10"/>
  <c r="K11" i="10"/>
  <c r="K12" i="10"/>
  <c r="K8" i="10"/>
  <c r="C20" i="10"/>
  <c r="B26" i="12"/>
  <c r="J12" i="27"/>
  <c r="K12" i="3"/>
  <c r="K13" i="7"/>
  <c r="K12" i="7"/>
  <c r="K11" i="7"/>
  <c r="K10" i="7"/>
  <c r="K9" i="7"/>
  <c r="G22" i="27"/>
  <c r="Z2" i="27"/>
  <c r="Y2" i="27"/>
  <c r="H19" i="27"/>
  <c r="AH36" i="27"/>
  <c r="F19" i="27"/>
  <c r="D19" i="27"/>
  <c r="B19" i="27"/>
  <c r="J11" i="27"/>
  <c r="J10" i="27"/>
  <c r="J9" i="27"/>
  <c r="J8" i="27"/>
  <c r="J7" i="27"/>
  <c r="Z1" i="27"/>
  <c r="Y1" i="27"/>
  <c r="X1" i="27"/>
  <c r="I19" i="3"/>
  <c r="G19" i="3"/>
  <c r="E19" i="3"/>
  <c r="C19" i="3"/>
  <c r="K11" i="3"/>
  <c r="K10" i="3"/>
  <c r="K9" i="3"/>
  <c r="K8" i="3"/>
  <c r="K7" i="3"/>
  <c r="H14" i="5"/>
  <c r="F14" i="5"/>
  <c r="D14" i="5"/>
  <c r="H13" i="5"/>
  <c r="I14" i="5"/>
  <c r="F13" i="5"/>
  <c r="D13" i="5"/>
  <c r="H12" i="5"/>
  <c r="H11" i="5"/>
  <c r="I12" i="5"/>
  <c r="F12" i="5"/>
  <c r="D12" i="5"/>
  <c r="H10" i="5"/>
  <c r="I11" i="5"/>
  <c r="F11" i="5"/>
  <c r="D11" i="5"/>
  <c r="F10" i="5"/>
  <c r="D10" i="5"/>
  <c r="H9" i="5"/>
  <c r="F9" i="5"/>
  <c r="D9" i="5"/>
  <c r="H8" i="5"/>
  <c r="C22" i="26"/>
  <c r="D22" i="26"/>
  <c r="E22" i="26"/>
  <c r="F22" i="26"/>
  <c r="C21" i="26"/>
  <c r="E20" i="26"/>
  <c r="F27" i="20"/>
  <c r="F23" i="20"/>
  <c r="F22" i="20"/>
  <c r="F21" i="20"/>
  <c r="F20" i="20"/>
  <c r="F19" i="20"/>
  <c r="F18" i="20"/>
  <c r="F16" i="20"/>
  <c r="F11" i="20"/>
  <c r="F10" i="20"/>
  <c r="F9" i="20"/>
  <c r="F8" i="20"/>
  <c r="F7" i="20"/>
  <c r="F27" i="15"/>
  <c r="F26" i="15"/>
  <c r="F25" i="15"/>
  <c r="F24" i="15"/>
  <c r="F23" i="15"/>
  <c r="F22" i="15"/>
  <c r="F21" i="15"/>
  <c r="F20" i="15"/>
  <c r="F19" i="15"/>
  <c r="F18" i="15"/>
  <c r="F17" i="15"/>
  <c r="F16" i="15"/>
  <c r="F15" i="15"/>
  <c r="F14" i="15"/>
  <c r="F13" i="15"/>
  <c r="F12" i="15"/>
  <c r="F11" i="15"/>
  <c r="F10" i="15"/>
  <c r="F9" i="15"/>
  <c r="F8" i="15"/>
  <c r="F7" i="15"/>
  <c r="F6" i="15"/>
  <c r="C20" i="3"/>
  <c r="B20" i="27"/>
  <c r="I15" i="5"/>
  <c r="I13" i="5"/>
  <c r="I10" i="5"/>
  <c r="I9" i="5"/>
  <c r="D20" i="27"/>
  <c r="F20" i="27"/>
  <c r="E22" i="3"/>
  <c r="E20" i="3"/>
  <c r="C22" i="3"/>
  <c r="G22" i="3"/>
  <c r="D22" i="3"/>
  <c r="C20" i="26"/>
  <c r="G20" i="3"/>
  <c r="K21" i="3"/>
  <c r="AA2" i="27"/>
  <c r="X2" i="27"/>
  <c r="H22" i="3"/>
  <c r="J21" i="27"/>
  <c r="D20" i="26"/>
  <c r="F21" i="26"/>
  <c r="F20" i="26"/>
  <c r="E21" i="26"/>
  <c r="D21" i="26"/>
  <c r="C16" i="26"/>
  <c r="E16" i="26"/>
  <c r="F16" i="26"/>
  <c r="D16" i="26"/>
  <c r="U5" i="23"/>
  <c r="U6" i="23"/>
  <c r="U7" i="23"/>
  <c r="U8" i="23"/>
  <c r="U9" i="23"/>
  <c r="U10" i="23"/>
  <c r="U11" i="23"/>
  <c r="U12" i="23"/>
  <c r="G8" i="8"/>
  <c r="C26" i="12"/>
  <c r="D26" i="12"/>
  <c r="E26" i="12"/>
  <c r="F26" i="12"/>
  <c r="E17" i="24"/>
  <c r="G19" i="19"/>
  <c r="C19" i="19"/>
  <c r="F6" i="8"/>
  <c r="G6" i="8"/>
  <c r="G7" i="8"/>
  <c r="K20" i="10"/>
  <c r="B37" i="14"/>
  <c r="E19" i="19"/>
  <c r="F19" i="19"/>
  <c r="H19" i="19"/>
  <c r="I19" i="19"/>
  <c r="J19" i="19"/>
  <c r="K19" i="19"/>
  <c r="L19" i="19"/>
  <c r="C20" i="19"/>
  <c r="D20" i="19"/>
  <c r="E20" i="19"/>
  <c r="F20" i="19"/>
  <c r="G20" i="19"/>
  <c r="H20" i="19"/>
  <c r="I20" i="19"/>
  <c r="J20" i="19"/>
  <c r="K20" i="19"/>
  <c r="B20" i="19"/>
  <c r="Y2" i="3"/>
  <c r="C37" i="14"/>
  <c r="D37" i="14"/>
  <c r="E37" i="14"/>
  <c r="B12" i="4"/>
  <c r="B17" i="4"/>
  <c r="B8" i="4"/>
  <c r="B9" i="4"/>
  <c r="B10" i="4"/>
  <c r="B11" i="4"/>
  <c r="B13" i="4"/>
  <c r="B14" i="4"/>
  <c r="B15" i="4"/>
  <c r="B16" i="4"/>
  <c r="B7" i="4"/>
  <c r="B6" i="4"/>
  <c r="D19" i="19"/>
  <c r="B19" i="19"/>
  <c r="L7" i="19"/>
  <c r="A52" i="1"/>
  <c r="Z1" i="3"/>
  <c r="AA1" i="3"/>
  <c r="Y1" i="3"/>
  <c r="AI36" i="3"/>
  <c r="L20" i="19"/>
  <c r="AA2" i="3"/>
  <c r="Z2" i="3"/>
  <c r="AB2" i="3"/>
</calcChain>
</file>

<file path=xl/sharedStrings.xml><?xml version="1.0" encoding="utf-8"?>
<sst xmlns="http://schemas.openxmlformats.org/spreadsheetml/2006/main" count="471" uniqueCount="279">
  <si>
    <t>Cuadro Nº 1</t>
  </si>
  <si>
    <t>Cuadro Nº 2</t>
  </si>
  <si>
    <t>Cuadro Nº 3</t>
  </si>
  <si>
    <t>Cuadro Nº 5</t>
  </si>
  <si>
    <t>Cuadro Nº 9</t>
  </si>
  <si>
    <t>Años</t>
  </si>
  <si>
    <t>Producción</t>
  </si>
  <si>
    <t>Meses</t>
  </si>
  <si>
    <t>País</t>
  </si>
  <si>
    <t>Var. %</t>
  </si>
  <si>
    <t>Año</t>
  </si>
  <si>
    <t>Argentina</t>
  </si>
  <si>
    <t>Toneladas</t>
  </si>
  <si>
    <t>Total año</t>
  </si>
  <si>
    <t>Importación</t>
  </si>
  <si>
    <t>Año agrícola</t>
  </si>
  <si>
    <t>Región</t>
  </si>
  <si>
    <t>04 Coquimbo</t>
  </si>
  <si>
    <t>05 Valparaíso</t>
  </si>
  <si>
    <t>06 O'Higgins</t>
  </si>
  <si>
    <t>07 Maule</t>
  </si>
  <si>
    <t>08 Bío Bío</t>
  </si>
  <si>
    <t>13 Metropolitana</t>
  </si>
  <si>
    <t>Demanda</t>
  </si>
  <si>
    <t>Comercio</t>
  </si>
  <si>
    <t>$/kilo nominal</t>
  </si>
  <si>
    <t xml:space="preserve">Año </t>
  </si>
  <si>
    <t>Región Metropolitana</t>
  </si>
  <si>
    <t xml:space="preserve">Evolución de los precios en los mercados de Argentina, Estados Unidos y Chile </t>
  </si>
  <si>
    <t>Teatinos 40, piso 7. Santiago, Chile</t>
  </si>
  <si>
    <t xml:space="preserve">www.odepa.gob.cl  </t>
  </si>
  <si>
    <t>TABLA DE CONTENIDO</t>
  </si>
  <si>
    <t>Descripción</t>
  </si>
  <si>
    <t>Página</t>
  </si>
  <si>
    <t xml:space="preserve">  Nº 1</t>
  </si>
  <si>
    <t xml:space="preserve">  Nº 2</t>
  </si>
  <si>
    <t xml:space="preserve">  Nº 3</t>
  </si>
  <si>
    <t xml:space="preserve">  Nº 5</t>
  </si>
  <si>
    <t xml:space="preserve">  Nº 6</t>
  </si>
  <si>
    <t xml:space="preserve">  Nº 7</t>
  </si>
  <si>
    <t xml:space="preserve">  Nº 8</t>
  </si>
  <si>
    <t xml:space="preserve">  Nº 9</t>
  </si>
  <si>
    <t>Gráfico</t>
  </si>
  <si>
    <t>Cuadros</t>
  </si>
  <si>
    <t>Participación año</t>
  </si>
  <si>
    <t>Producción (toneladas)</t>
  </si>
  <si>
    <t>Rendimiento (quintales/hectárea)</t>
  </si>
  <si>
    <t>VIII Región del Bío Bío</t>
  </si>
  <si>
    <t>Superficie (hectáreas)</t>
  </si>
  <si>
    <t>(millones de toneladas)</t>
  </si>
  <si>
    <t>Mes de la proyección</t>
  </si>
  <si>
    <t>Variación  anual</t>
  </si>
  <si>
    <t xml:space="preserve"> (%)</t>
  </si>
  <si>
    <t>s/c</t>
  </si>
  <si>
    <t>Cuadro Nº 6</t>
  </si>
  <si>
    <t>Cuadro Nº 10</t>
  </si>
  <si>
    <t xml:space="preserve">  Nº 10</t>
  </si>
  <si>
    <t xml:space="preserve">  Nº 11</t>
  </si>
  <si>
    <t>NOTA: los precios pueden tener distintas condiciones de pago. Para más detalle ver en www.cotrisa.cl</t>
  </si>
  <si>
    <t>Marcelo Muñoz V.</t>
  </si>
  <si>
    <t>Publicación de la Oficina de Estudios y Políticas Agrarias (Odepa)</t>
  </si>
  <si>
    <t>del Ministerio de Agricultura, Gobierno de Chile</t>
  </si>
  <si>
    <t>Director y Representante Legal</t>
  </si>
  <si>
    <t>Se puede reproducir total o parcialmente citando la fuente</t>
  </si>
  <si>
    <t>Otras</t>
  </si>
  <si>
    <t>Precios promedio informados por la industria, por regiones</t>
  </si>
  <si>
    <t>Cuadro Nº 4</t>
  </si>
  <si>
    <t xml:space="preserve">  Nº 4</t>
  </si>
  <si>
    <t>Enero</t>
  </si>
  <si>
    <t>Febrero</t>
  </si>
  <si>
    <t>Marzo</t>
  </si>
  <si>
    <t>Junio</t>
  </si>
  <si>
    <t>Julio</t>
  </si>
  <si>
    <t>Agosto</t>
  </si>
  <si>
    <t>Septiembre</t>
  </si>
  <si>
    <t>Octubre</t>
  </si>
  <si>
    <t>Noviembre</t>
  </si>
  <si>
    <t>Diciembre</t>
  </si>
  <si>
    <t>Abril</t>
  </si>
  <si>
    <t>Consumo aparente</t>
  </si>
  <si>
    <t>Mayo</t>
  </si>
  <si>
    <t>Otros</t>
  </si>
  <si>
    <t xml:space="preserve">Costo promedio ponderado de las importaciones efectuadas </t>
  </si>
  <si>
    <t>09 La Araucanía</t>
  </si>
  <si>
    <t>s/c = sin información de compras.</t>
  </si>
  <si>
    <t>Promedio</t>
  </si>
  <si>
    <t xml:space="preserve">  Nº 12</t>
  </si>
  <si>
    <r>
      <rPr>
        <i/>
        <sz val="10"/>
        <rFont val="Arial"/>
        <family val="2"/>
      </rPr>
      <t>Fuente</t>
    </r>
    <r>
      <rPr>
        <sz val="10"/>
        <rFont val="Arial"/>
        <family val="2"/>
      </rPr>
      <t>: elaborado por Odepa con información del Servicio Nacional de Aduanas.</t>
    </r>
  </si>
  <si>
    <r>
      <rPr>
        <i/>
        <sz val="10"/>
        <rFont val="Arial"/>
        <family val="2"/>
      </rPr>
      <t>Fuente</t>
    </r>
    <r>
      <rPr>
        <sz val="10"/>
        <rFont val="Arial"/>
        <family val="2"/>
      </rPr>
      <t>: elaborado por Odepa con antecedentes de Cotrisa, bolsas y Reuters.</t>
    </r>
  </si>
  <si>
    <t xml:space="preserve">(precios diarios en USD/tonelada) </t>
  </si>
  <si>
    <t>Teléfono :(56- 2) 23973000</t>
  </si>
  <si>
    <t>Fax :(56- 2) 23973111</t>
  </si>
  <si>
    <t>2011/12</t>
  </si>
  <si>
    <t>Total</t>
  </si>
  <si>
    <r>
      <rPr>
        <i/>
        <sz val="9"/>
        <rFont val="Arial"/>
        <family val="2"/>
      </rPr>
      <t>Fuente</t>
    </r>
    <r>
      <rPr>
        <sz val="9"/>
        <rFont val="Arial"/>
        <family val="2"/>
      </rPr>
      <t xml:space="preserve">: elaborado por Odepa con información de </t>
    </r>
    <r>
      <rPr>
        <i/>
        <sz val="9"/>
        <rFont val="Arial"/>
        <family val="2"/>
      </rPr>
      <t>USDA World Agricultural Supply and Demand Estimates (WASDE).</t>
    </r>
  </si>
  <si>
    <t>Promedio 
año</t>
  </si>
  <si>
    <t>2012/13</t>
  </si>
  <si>
    <r>
      <rPr>
        <i/>
        <sz val="10"/>
        <rFont val="Arial"/>
        <family val="2"/>
      </rPr>
      <t>Fuente</t>
    </r>
    <r>
      <rPr>
        <sz val="10"/>
        <rFont val="Arial"/>
        <family val="2"/>
      </rPr>
      <t>: elaborado por Odepa con antecedentes de Cotrisa.</t>
    </r>
  </si>
  <si>
    <r>
      <rPr>
        <i/>
        <sz val="10"/>
        <rFont val="Arial"/>
        <family val="2"/>
      </rPr>
      <t>Fuente</t>
    </r>
    <r>
      <rPr>
        <sz val="10"/>
        <rFont val="Arial"/>
        <family val="2"/>
      </rPr>
      <t>: elaborado por Odepa con información de Reuters.</t>
    </r>
  </si>
  <si>
    <r>
      <t xml:space="preserve"> </t>
    </r>
    <r>
      <rPr>
        <i/>
        <sz val="10"/>
        <rFont val="Arial"/>
        <family val="2"/>
      </rPr>
      <t>Fuente</t>
    </r>
    <r>
      <rPr>
        <sz val="10"/>
        <rFont val="Arial"/>
        <family val="2"/>
      </rPr>
      <t>: elaborado por Odepa con información estimada del INE, Servicio Nacional de Aduanas y SAG.</t>
    </r>
  </si>
  <si>
    <r>
      <rPr>
        <i/>
        <sz val="10"/>
        <rFont val="Arial"/>
        <family val="2"/>
      </rPr>
      <t>Stock</t>
    </r>
    <r>
      <rPr>
        <sz val="10"/>
        <rFont val="Arial"/>
        <family val="2"/>
      </rPr>
      <t xml:space="preserve"> final </t>
    </r>
  </si>
  <si>
    <t>s/c = sin cotización.</t>
  </si>
  <si>
    <r>
      <rPr>
        <i/>
        <sz val="9"/>
        <rFont val="Arial"/>
        <family val="2"/>
      </rPr>
      <t xml:space="preserve"> Fuente</t>
    </r>
    <r>
      <rPr>
        <sz val="9"/>
        <rFont val="Arial"/>
        <family val="2"/>
      </rPr>
      <t xml:space="preserve"> : elaborado por Odepa con información del INE y SAG.</t>
    </r>
  </si>
  <si>
    <t>Promedio 
ene nov</t>
  </si>
  <si>
    <t>Período 2012-2014</t>
  </si>
  <si>
    <t>2013-2014</t>
  </si>
  <si>
    <r>
      <rPr>
        <i/>
        <sz val="10"/>
        <rFont val="Arial"/>
        <family val="2"/>
      </rPr>
      <t>Stock</t>
    </r>
    <r>
      <rPr>
        <sz val="10"/>
        <rFont val="Arial"/>
        <family val="2"/>
      </rPr>
      <t xml:space="preserve"> inicial</t>
    </r>
  </si>
  <si>
    <t>Claudia Carbonell Piccardo</t>
  </si>
  <si>
    <t>Período 2007 - 2014</t>
  </si>
  <si>
    <t>2014/15 proyectado</t>
  </si>
  <si>
    <t>2013/14 estimado</t>
  </si>
  <si>
    <t>El responsable del aumento en la importación de maíz entero y el menor volumen importado de los sustitutos es la disminución en el precio del maíz.</t>
  </si>
  <si>
    <t>2004/05</t>
  </si>
  <si>
    <t>2005/06</t>
  </si>
  <si>
    <t>2006/07</t>
  </si>
  <si>
    <t>2007/08</t>
  </si>
  <si>
    <t>2008/09</t>
  </si>
  <si>
    <t>2009/10</t>
  </si>
  <si>
    <t>2010/11</t>
  </si>
  <si>
    <t>Años agrícolas 2003/04 a 2013/14</t>
  </si>
  <si>
    <t>2013/14</t>
  </si>
  <si>
    <r>
      <t xml:space="preserve"> </t>
    </r>
    <r>
      <rPr>
        <i/>
        <sz val="9"/>
        <rFont val="Arial"/>
        <family val="2"/>
      </rPr>
      <t>Fuente</t>
    </r>
    <r>
      <rPr>
        <sz val="9"/>
        <rFont val="Arial"/>
        <family val="2"/>
      </rPr>
      <t>: elaborado por Odepa con información del INE.</t>
    </r>
  </si>
  <si>
    <t>Ucrania</t>
  </si>
  <si>
    <t>Mundo</t>
  </si>
  <si>
    <t>Resto mundo</t>
  </si>
  <si>
    <t>promedio</t>
  </si>
  <si>
    <t>Insumos</t>
  </si>
  <si>
    <t>Ingreso por hectárea (e)</t>
  </si>
  <si>
    <t>Margen neto por hectárea</t>
  </si>
  <si>
    <r>
      <rPr>
        <i/>
        <sz val="8"/>
        <rFont val="Arial"/>
        <family val="2"/>
      </rPr>
      <t>Fuente:</t>
    </r>
    <r>
      <rPr>
        <sz val="8"/>
        <rFont val="Arial"/>
        <family val="2"/>
      </rPr>
      <t xml:space="preserve"> elaboración propia sobre la base de estructuras de costos construidas para Odepa por Fundación Chile. </t>
    </r>
  </si>
  <si>
    <t>Notas:</t>
  </si>
  <si>
    <t>Cuadro Nº 7</t>
  </si>
  <si>
    <t>Cuadro Nº 8</t>
  </si>
  <si>
    <t>Cuadro Nº 11</t>
  </si>
  <si>
    <t>Cuadro Nº 12</t>
  </si>
  <si>
    <t>Cuadro Nº 13</t>
  </si>
  <si>
    <t>Cuadro Nº 14</t>
  </si>
  <si>
    <t>Cuadro Nº 15</t>
  </si>
  <si>
    <t>Cuadro Nº 16</t>
  </si>
  <si>
    <t xml:space="preserve">  Nº 13</t>
  </si>
  <si>
    <t xml:space="preserve">  Nº 14</t>
  </si>
  <si>
    <t xml:space="preserve">  Nº 15</t>
  </si>
  <si>
    <t xml:space="preserve">  Nº 16</t>
  </si>
  <si>
    <t>Chile.  Precios promedio nacionales informados por la industria</t>
  </si>
  <si>
    <t>3 de julio de 2014</t>
  </si>
  <si>
    <t>7 de julio de 2014</t>
  </si>
  <si>
    <t>8 de julio de 2014</t>
  </si>
  <si>
    <t xml:space="preserve">       Trigo: producción, precios y comercio exterior</t>
  </si>
  <si>
    <t>Trigo: producción, precios y comercio exterior</t>
  </si>
  <si>
    <t>Proyecciones del balance mundial de oferta y demanda de trigo temporada 2014/15 en cada mes</t>
  </si>
  <si>
    <t>Balance mundial de oferta y demanda de trigo</t>
  </si>
  <si>
    <t>Variación 2015/14</t>
  </si>
  <si>
    <t>Chile. Superficie, producción y rendimiento nacional de trigo (Coquimbo a Los Lagos)</t>
  </si>
  <si>
    <t>Trigo - Costos por hectárea según rendimiento esperado ($/ha)</t>
  </si>
  <si>
    <t>Superficie, producción y rendimiento regional de trigo panadero (Coquimbo a Los Lagos) Incluye semilleros de maíz</t>
  </si>
  <si>
    <t>Superficie, producción y rendimiento regional de trigo candeal (Coquimbo a Los Lagos).
Sin semilleros de maíz</t>
  </si>
  <si>
    <t>Chile. Producción, importación y consumo aparente de trigo</t>
  </si>
  <si>
    <t>Chile. Evolución mensual de las importaciones de trigo (toneladas)</t>
  </si>
  <si>
    <t>Chile. Importaciones de trigo por principales países de origen (toneladas)</t>
  </si>
  <si>
    <t>Chile. Importaciones de trigo y productos sustitutos (costo)</t>
  </si>
  <si>
    <t>Evolución de los precios del trigo en el mercado de futuros de Chicago</t>
  </si>
  <si>
    <t>Australia</t>
  </si>
  <si>
    <t>Unión Europea</t>
  </si>
  <si>
    <t>Rusia</t>
  </si>
  <si>
    <t>EE.UU.</t>
  </si>
  <si>
    <t>Trigo total</t>
  </si>
  <si>
    <t>Chile. Superficie, producción y rendimiento nacional de trigo</t>
  </si>
  <si>
    <t xml:space="preserve">Chile. Superficie, producción y rendimiento regional de trigo panadero (Coquimbo a Los Lagos)
</t>
  </si>
  <si>
    <t>10 Los Lagos</t>
  </si>
  <si>
    <t xml:space="preserve">Chile. Superficie, producción y rendimiento regional de trigo candeal (Coquimbo a Los Lagos)
</t>
  </si>
  <si>
    <t>-</t>
  </si>
  <si>
    <t>Bío Bío (riego)</t>
  </si>
  <si>
    <t>Araucanía (secano)</t>
  </si>
  <si>
    <r>
      <t xml:space="preserve">Otros costos </t>
    </r>
    <r>
      <rPr>
        <vertAlign val="superscript"/>
        <sz val="10"/>
        <rFont val="Arial"/>
        <family val="2"/>
      </rPr>
      <t>2</t>
    </r>
  </si>
  <si>
    <r>
      <t xml:space="preserve">Punto de equilibrio </t>
    </r>
    <r>
      <rPr>
        <b/>
        <vertAlign val="superscript"/>
        <sz val="10"/>
        <rFont val="Arial"/>
        <family val="2"/>
      </rPr>
      <t>4</t>
    </r>
  </si>
  <si>
    <t xml:space="preserve">(1) Las fichas completas por región y potencial de rendimiento se encuentran publicadas en el sitio de internet de Odepa  http://www.odepa.cl/costo-de-produccion-del-trigo-region-del-bio-bio-y-la-araucania/ </t>
  </si>
  <si>
    <t>(2) Costo financiero de los insumos. No incluye arriendo del predio ni su administración.</t>
  </si>
  <si>
    <r>
      <t>Trigo - Costos por hectárea según rendimiento esperado ($/ha)</t>
    </r>
    <r>
      <rPr>
        <b/>
        <vertAlign val="superscript"/>
        <sz val="10"/>
        <rFont val="Arial"/>
        <family val="2"/>
      </rPr>
      <t xml:space="preserve"> 1</t>
    </r>
  </si>
  <si>
    <t>Producción, importación y consumo aparente de trigo</t>
  </si>
  <si>
    <t>Exportación</t>
  </si>
  <si>
    <t>Canadá</t>
  </si>
  <si>
    <t>Chile. Importaciones de trigo por tipo (toneladas)</t>
  </si>
  <si>
    <t>Suave</t>
  </si>
  <si>
    <t>Intermedio</t>
  </si>
  <si>
    <t>Fuerte</t>
  </si>
  <si>
    <t>Chile. Importaciones de trigo por tipo (costo)</t>
  </si>
  <si>
    <t>Período 2013 - 2014</t>
  </si>
  <si>
    <t>2014 estimado</t>
  </si>
  <si>
    <r>
      <rPr>
        <i/>
        <sz val="10"/>
        <rFont val="Arial"/>
        <family val="2"/>
      </rPr>
      <t>Fuente</t>
    </r>
    <r>
      <rPr>
        <sz val="10"/>
        <rFont val="Arial"/>
        <family val="2"/>
      </rPr>
      <t>: elaborado por Odepa con información de Cotrisa.</t>
    </r>
  </si>
  <si>
    <t>Evolución de los precios en los mercados de Chile y Estados Unidos</t>
  </si>
  <si>
    <t xml:space="preserve">($ / kilo CIF)   </t>
  </si>
  <si>
    <t>Promedio año</t>
  </si>
  <si>
    <t>VI Región del Maule</t>
  </si>
  <si>
    <t>(precios mensuales nominales expresados en $/kg nominal)</t>
  </si>
  <si>
    <t>Años agrícolas 2012/13 a 2013/14</t>
  </si>
  <si>
    <t>Precio promedio trigo intermedio regional</t>
  </si>
  <si>
    <t>Trigo</t>
  </si>
  <si>
    <t>Fecha de publicación: Julio 2014</t>
  </si>
  <si>
    <t xml:space="preserve"> Temporada: 2014 - 2015</t>
  </si>
  <si>
    <t>Mes</t>
  </si>
  <si>
    <t>9 de julio de 2014</t>
  </si>
  <si>
    <t>10 de julio de 2014</t>
  </si>
  <si>
    <t>11 de julio de 2014</t>
  </si>
  <si>
    <t>14 de julio de 2014</t>
  </si>
  <si>
    <t>15 de julio de 2014</t>
  </si>
  <si>
    <t>16 de julio de 2014</t>
  </si>
  <si>
    <t>17 de julio de 2014</t>
  </si>
  <si>
    <t>18 de julio de 2014</t>
  </si>
  <si>
    <t>21 de julio de 2014</t>
  </si>
  <si>
    <t>22 de julio de 2014</t>
  </si>
  <si>
    <t>23 de julio de 2014</t>
  </si>
  <si>
    <t>24 de julio de 2014</t>
  </si>
  <si>
    <t>25 de julio de 2014</t>
  </si>
  <si>
    <t>28 de julio de 2014</t>
  </si>
  <si>
    <t>Mano de obra</t>
  </si>
  <si>
    <t>Maquinaria</t>
  </si>
  <si>
    <t>Agosto de 2014 (millones de toneladas)</t>
  </si>
  <si>
    <t>Agosto de 2014 (miles de toneladas)</t>
  </si>
  <si>
    <t xml:space="preserve">          Avance a julio de 2014</t>
  </si>
  <si>
    <t xml:space="preserve">        Agosto 2014</t>
  </si>
  <si>
    <r>
      <t xml:space="preserve">                      Rdto. (qqm/ha)
Precio ($/qqm) </t>
    </r>
    <r>
      <rPr>
        <b/>
        <vertAlign val="superscript"/>
        <sz val="10"/>
        <rFont val="Arial"/>
        <family val="2"/>
      </rPr>
      <t>3</t>
    </r>
  </si>
  <si>
    <t>Chile. Importaciones de trigo panadero por principales países de origen (toneladas)</t>
  </si>
  <si>
    <t>29 de julio de 2014</t>
  </si>
  <si>
    <t>30 de julio de 2014</t>
  </si>
  <si>
    <t>31 de julio de 2014</t>
  </si>
  <si>
    <t>1 de agosto de 2014</t>
  </si>
  <si>
    <t>4 de agosto de 2014</t>
  </si>
  <si>
    <t>5 de agosto de 2014</t>
  </si>
  <si>
    <t>6 de agosto de 2014</t>
  </si>
  <si>
    <t>7 de agosto de 2014</t>
  </si>
  <si>
    <t>8 de agosto de 2014</t>
  </si>
  <si>
    <t>11 de agosto de 2014</t>
  </si>
  <si>
    <t>12 de agosto de 2014</t>
  </si>
  <si>
    <t>13 de agosto de 2014</t>
  </si>
  <si>
    <t>14 de agosto de 2014</t>
  </si>
  <si>
    <t>15 de agosto de 2014</t>
  </si>
  <si>
    <t>Total  ene-jul</t>
  </si>
  <si>
    <t>Participación ene-jul</t>
  </si>
  <si>
    <t>Precio promedio trigo nacional</t>
  </si>
  <si>
    <t>HRW</t>
  </si>
  <si>
    <t>Chile. Importaciones de trigo (costo)</t>
  </si>
  <si>
    <t>CAN WRS</t>
  </si>
  <si>
    <t>Trigo: comercio de los principales países exportadores</t>
  </si>
  <si>
    <r>
      <t xml:space="preserve">Las estimaciones que hace el Departamento de Agricultura de los Estados Unidos a través de su informe </t>
    </r>
    <r>
      <rPr>
        <i/>
        <sz val="9"/>
        <color theme="1"/>
        <rFont val="Arial"/>
        <family val="2"/>
      </rPr>
      <t>WASDE World Agricultural Supply and Demand Estimates  (USDA)</t>
    </r>
    <r>
      <rPr>
        <sz val="9"/>
        <color theme="1"/>
        <rFont val="Arial"/>
        <family val="2"/>
      </rPr>
      <t>, arrojan un aumento progresivo en las proyecciones de producción mundial de trigo, pasando de 697 millones de toneladas proyectadas en mayo a 716 millones de toneladas en agosto de 2014. Este aumento de 19 millones de toneladas no se compensa con los 10,6 millones de toneladas de aumento previstos para el consumo, lo que provoca un aumento de 5,5 millones de toneladas en las existencias finales del grano. Las proyecciones de aumento en la producción mundial se sustentan principalmente en los incrementos proyectados para Rusia (7 millones de toneladas), Ucrania (2 millones de toneladas) y Estados Unidos (1,8 millones de toneladas más de trigo para esta temporada). Brasil también presenta un aumento (0,3 millones de toneladas).</t>
    </r>
  </si>
  <si>
    <r>
      <t xml:space="preserve">Relación </t>
    </r>
    <r>
      <rPr>
        <i/>
        <sz val="10"/>
        <rFont val="Arial"/>
        <family val="2"/>
      </rPr>
      <t>stock</t>
    </r>
    <r>
      <rPr>
        <sz val="10"/>
        <rFont val="Arial"/>
        <family val="2"/>
      </rPr>
      <t xml:space="preserve"> final/consumo</t>
    </r>
  </si>
  <si>
    <t>Las proyecciones para la temporada 2014/15 son muy similares a las de la temporada anterior. Sólo el comercio mundial del grano se vería disminuido, en 13,47 millones de toneladas,en tanto que las existencias finales de trigo aumentarían en 9,3 millones de toneladas en la temporada 2013/14.</t>
  </si>
  <si>
    <t>Kazajstán</t>
  </si>
  <si>
    <t>La disminución en el comercio mundial afectaría principalmente a Estados Unidos, donde se proyecta una caída de 21,4% en las exportaciones de trigo, equivalente a 6,8 millones de toneladas menos de grano en el mercado. Lo sigue la India, que disminuiría sus exportaciones en 2,9 millones de toneladas. Esto es compensado en parte por el aumento de las exportaciones proyectadas para Argentina, que pasaría de exportar 2 millones de toneladas en la temporada 2013/14 a 6,5 millones de toneladas en la temporada 2014/15.</t>
  </si>
  <si>
    <t>2014/15 (intenciones)</t>
  </si>
  <si>
    <t>Rendimiento (toneladas/hectárea)</t>
  </si>
  <si>
    <t xml:space="preserve">Después de la caída en la superficie sembrada en nuestro país entre los años 2004 y 2006, tras cinco temporadas en que se había mantenído por sobre 400 mil hectáreas, la superficie sembrada ha permanecido relativamente estable alrededor de 260 mil hectáreas, lo que también ha equilibrado la producción nacional en torno a 1,36 millones de toneladas, cifra equivalente a lo producido en la última temporada.
Para la temporada 2014/15 se espera un leve aumento de 5% en la superficie sembrada, principalmente por una baja en las intenciones de siembra de cebada, por los malos resultados obtenidos en este producto en la temporada pasada. </t>
  </si>
  <si>
    <t>Años agrícolas 2012/13 y 2013/14</t>
  </si>
  <si>
    <t>14 Los Ríos</t>
  </si>
  <si>
    <t xml:space="preserve">2013/14 </t>
  </si>
  <si>
    <t>Si bien la superficie regional sembrada con trigo panadero sólo sufrió una disminución de 1%, la producción disminuyó en mayor grado (9%), por menores rendimientos provocados por la falta de lluvias hacia el final de la temporada, que disminuyó el llenado de los grano. Esto afectó principalmente a los cultivos de secano y ubicados más al centro de nuestro país.</t>
  </si>
  <si>
    <t>La disminución en la superficie sembrada de trigo no afectó al trigo candeal, que lejos de disminuir, aumentó en 23% con respecto a la temporada anterior. Sin embargo, el rendimiento del candeal también se vio afectado. La fortaleza del área sembrada se sustenta en gran medida en el hecho de tratarse de un cultivo que se siembra con un contrato previo.</t>
  </si>
  <si>
    <t>Item / Rdto qq/ha</t>
  </si>
  <si>
    <t xml:space="preserve">(3) El precio del trigo utilizado en el análisis de sensibilidad corresponde al promedio regional durante la cosecha en la temporada 2012/13 (precios publicados por Cotrisa). </t>
  </si>
  <si>
    <t>Total costos</t>
  </si>
  <si>
    <t>Análisis de sensibilidad Araucanía  secano. Margen neto ($/ha)</t>
  </si>
  <si>
    <t>(4) Representa el precio de venta mínimo para cubrir los costos totales de producción con ese rendimiento y calidad.</t>
  </si>
  <si>
    <t xml:space="preserve">De acuerdo con los datos actuales, los resultados económicos de la temporada 2014/15 se podrían ver afectados por un aumento de los costos en el rubro y una posible disminución de los precios del cereal con respecto a la temporada anterior.
Al hacer un análisis de sensibilidad en La Araucanía, utilizando los precios medios para los distintos trigos en la región, con rendimiento de 50 quintales sólo un trigo de calidad fuerte obtiene un margen neto positivo, y el cultivo arroja pérdidas con rendimientos de 45 qqm/ha. </t>
  </si>
  <si>
    <t xml:space="preserve">En los últimos años se estaba produciendo una tendencia al aumento en el consumo de trigo en nuestro país; sin embargo, los datos actuales mostrarían un freno en esta tendencia. La producción nacional disminuyó en la temporada 2013/14 y las importaciones hasta la fecha sólo cubren 50% de lo importado a la misma fecha en 2013. </t>
  </si>
  <si>
    <t>Las importaciones promedio mensuales de trigo en los años 2012 y 2013 fueron de aproximadamente 75 mil toneladas por  mes,  sin disminuir en el período de cosecha nacional (enero-marzo). En 2014 el promedio mensual ha disminuido a 53 mil toneladas de trigo importado, sin que se produzca un aumento en las importaciones de harina, que a julio de 2014 son sólo 82% de lo importado en el mismo período de 2013 y no superan las mil toneladas. Al mismo tiempo está aumentando fuertemente la importación de gluten: a julio de 2014 se ha importado un 35% más de este producto que en el mismo período de 2013, cuando se importaron casi 17 mil toneladas.</t>
  </si>
  <si>
    <t>Códigos arancelarios 10059020 Maíz  para consumo y 10059090 Los demás maíces, excepto para siembra.</t>
  </si>
  <si>
    <t>En el año 2013, 68% del trigo importado a nuestro país llegó desde Estados Unidos y 11% ingresó proveniente de Canadá. Hasta julio de 2014 la participación canadiense ha aumentado, importándose desde ese país un 26% del trigo ingresado a Chile, desplazando a Argentina, país desde el cual hasta la fecha se ha ingresado sólo una pequeña cantidad.</t>
  </si>
  <si>
    <t xml:space="preserve">En el año 2012, del total de trigo panadero ingresado a Chile, un 63% correspondió a trigo del tipo intermedio, un 11% a trigo fuerte y un 16% a trigos suaves. En el año 2013, los trigos intermedios bajaron a 40% y aumentaron a 35% las importaciones de trigos fuertes y a 21% la importación de trigos suaves. A julio de 2014, los trigos intermedios vuelven a bajar, a 27%, y suben a 37% los trigos fuertes y a 33% los trigos suaves. </t>
  </si>
  <si>
    <t>El precio promedio nacional en el período de cosecha actual (enero-marzo) fue de $153,73 por kilo de trigo, mientras en el mismo período de 2013 el precio fue de $ 165,2, es decir, en esta temporada el precio fue un 7% menor, debido a la baja en el precio internacional del grano.
Con posterioridad al período de cosecha, los precios del grano han repuntado, favoreciendo a aquellos productores que pudieron guardar su trigo.</t>
  </si>
  <si>
    <t>Precios promedio informados por la industria para trigo intermedio, por regiones</t>
  </si>
  <si>
    <t>IX Región de la Araucanía</t>
  </si>
  <si>
    <t>Trigo soft red winter n° 2, FOB Golfo, EE.UU.</t>
  </si>
  <si>
    <t>CAI SRW Golfo</t>
  </si>
  <si>
    <t>Costo importación CIF trigo SRW</t>
  </si>
  <si>
    <t>Costo importación CIF trigo panadero</t>
  </si>
  <si>
    <t>El costo alternativo de importación CAI SRW, como es lógico por su fórmula de cálculo, sigue aproximadamente paralelo a los precios del trigo soft red winter n° 2, FOB Golfo, EE.UU, con un diferencial promedio de $ 31 por kilo, que correspondería a flete y costos de importación del grano.
La relación se mantiene, pero en menor grado, al comparar este costo con el costo CIF real del trigo ingresado a nuestro país. Lo mismo sucede al compararlo con el precio promedio del trigo nacional informado por la industria, donde la relación se distancia aún más.</t>
  </si>
  <si>
    <t>Evolución de los precios del trigo HRW en el mercado de futuros de Kansas</t>
  </si>
  <si>
    <t>Fecha / Posición</t>
  </si>
  <si>
    <t>En el informe que entregó Estados Unidos el 11 de agosto, se proyectó un aumento en la producción mundial de trigo. Esto produjo una caída de los precios del grano en una primera instancia, pero a partir del 14 de agosto han comenzado a recuperarse en el mercado internacional, debido a la intensificación del conflicto entre Rusia y Ucrania.</t>
  </si>
  <si>
    <t>De acuerdo a las compras realizadas por la industria en el exterior, el costo promedio de importar trigo se ha mantenido alrededor de $ 179 por kilo, muy cercano a los $ 177 de costo promedio de importar trigo tipo intermedio y del costo promedio de importar trigo SRW. Distinto es el caso del trigo HRW, que con posterioridad a marzo de 2014, ha presentado un alza en los costos de importación, afectando los costos de importación de los trigos intermedios y suaves, principales tipos importados dentro de los HRW. Al mismo tiempo los costos de importar trigos canadienses bajaron en mayo y junio, afectando a la baja a los costos de importar trigos fuertes, principal componente de los trigos canadienses.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</si>
</sst>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64" formatCode="_-* #,##0\ _€_-;\-* #,##0\ _€_-;_-* &quot;-&quot;\ _€_-;_-@_-"/>
    <numFmt numFmtId="165" formatCode="_-&quot;$&quot;\ * #,##0.00_-;\-&quot;$&quot;\ * #,##0.00_-;_-&quot;$&quot;\ * &quot;-&quot;??_-;_-@_-"/>
    <numFmt numFmtId="166" formatCode="_-* #,##0.00_-;\-* #,##0.00_-;_-* &quot;-&quot;??_-;_-@_-"/>
    <numFmt numFmtId="167" formatCode="mm/yy"/>
    <numFmt numFmtId="168" formatCode="0.0"/>
    <numFmt numFmtId="169" formatCode="0.0_)"/>
    <numFmt numFmtId="170" formatCode="0.0%"/>
    <numFmt numFmtId="171" formatCode="#,##0.0"/>
    <numFmt numFmtId="172" formatCode="_-* #,##0_-;\-* #,##0_-;_-* \-_-;_-@_-"/>
    <numFmt numFmtId="173" formatCode="_-* #,##0.00_-;\-* #,##0.00_-;_-* \-??_-;_-@_-"/>
    <numFmt numFmtId="174" formatCode="_(* #,##0.0_);_(* \(#,##0.0\);_(* &quot;-&quot;_);_(@_)"/>
    <numFmt numFmtId="175" formatCode="_-* #,##0_-;\-* #,##0_-;_-* \-??_-;_-@_-"/>
    <numFmt numFmtId="176" formatCode="dd/mm/yy;@"/>
    <numFmt numFmtId="177" formatCode="_-* #,##0.00\ _p_t_a_-;\-* #,##0.00\ _p_t_a_-;_-* &quot;-&quot;??\ _p_t_a_-;_-@_-"/>
    <numFmt numFmtId="178" formatCode="#,##0.00_ ;\-#,##0.00\ "/>
    <numFmt numFmtId="179" formatCode="#,##0_);\(#,##0\)"/>
    <numFmt numFmtId="180" formatCode="#,##0.0_ ;\-#,##0.0\ "/>
    <numFmt numFmtId="181" formatCode="#,##0.0000"/>
    <numFmt numFmtId="182" formatCode="0.000"/>
    <numFmt numFmtId="183" formatCode="_-* #,##0_-;\-* #,##0_-;_-* &quot;-&quot;??_-;_-@_-"/>
    <numFmt numFmtId="184" formatCode="0.00\ "/>
    <numFmt numFmtId="185" formatCode="0.00_)"/>
    <numFmt numFmtId="186" formatCode="_(&quot;$&quot;* #,##0.00_);_(&quot;$&quot;* \(#,##0.00\);_(&quot;$&quot;* &quot;-&quot;??_);_(@_)"/>
    <numFmt numFmtId="187" formatCode="_(* #,##0_);_(* \(#,##0\);_(* &quot;-&quot;??_);_(@_)"/>
    <numFmt numFmtId="188" formatCode="_(* #,##0_);_(* \(#,##0\);_(* &quot;-&quot;_);_(@_)"/>
    <numFmt numFmtId="189" formatCode="_(* #,##0.00_);_(* \(#,##0.00\);_(* &quot;-&quot;??_);_(@_)"/>
    <numFmt numFmtId="190" formatCode="_-* #,##0.000000_-;\-* #,##0.000000_-;_-* \-??_-;_-@_-"/>
  </numFmts>
  <fonts count="102">
    <font>
      <sz val="14"/>
      <name val="Arial MT"/>
      <family val="2"/>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sz val="10"/>
      <name val="Courier New"/>
      <family val="3"/>
    </font>
    <font>
      <sz val="10"/>
      <name val="Arial"/>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sz val="12"/>
      <name val="Arial"/>
      <family val="2"/>
    </font>
    <font>
      <sz val="9"/>
      <name val="Arial MT"/>
      <family val="2"/>
    </font>
    <font>
      <b/>
      <sz val="9"/>
      <name val="Arial"/>
      <family val="2"/>
    </font>
    <font>
      <sz val="9"/>
      <name val="Arial"/>
      <family val="2"/>
    </font>
    <font>
      <sz val="8"/>
      <name val="Arial"/>
      <family val="2"/>
    </font>
    <font>
      <sz val="10"/>
      <name val="Arial MT"/>
      <family val="2"/>
    </font>
    <font>
      <sz val="14"/>
      <name val="Arial MT"/>
      <family val="2"/>
    </font>
    <font>
      <u/>
      <sz val="10"/>
      <color indexed="12"/>
      <name val="Arial"/>
      <family val="2"/>
    </font>
    <font>
      <sz val="8"/>
      <name val="Verdana"/>
      <family val="2"/>
    </font>
    <font>
      <sz val="7"/>
      <name val="Verdana"/>
      <family val="2"/>
    </font>
    <font>
      <b/>
      <sz val="10"/>
      <name val="Arial"/>
      <family val="2"/>
    </font>
    <font>
      <b/>
      <sz val="10"/>
      <name val="Arial MT"/>
      <family val="2"/>
    </font>
    <font>
      <sz val="10"/>
      <name val="Arial MT"/>
    </font>
    <font>
      <b/>
      <sz val="9"/>
      <name val="Arial MT"/>
      <family val="2"/>
    </font>
    <font>
      <sz val="10"/>
      <name val="Verdana"/>
      <family val="2"/>
    </font>
    <font>
      <sz val="16"/>
      <name val="Verdana"/>
      <family val="2"/>
    </font>
    <font>
      <u/>
      <sz val="9"/>
      <color indexed="12"/>
      <name val="Arial"/>
      <family val="2"/>
    </font>
    <font>
      <b/>
      <sz val="11"/>
      <color indexed="56"/>
      <name val="Calibri"/>
      <family val="2"/>
    </font>
    <font>
      <b/>
      <sz val="18"/>
      <color indexed="56"/>
      <name val="Cambria"/>
      <family val="2"/>
    </font>
    <font>
      <b/>
      <sz val="15"/>
      <color indexed="56"/>
      <name val="Calibri"/>
      <family val="2"/>
    </font>
    <font>
      <b/>
      <sz val="13"/>
      <color indexed="56"/>
      <name val="Calibri"/>
      <family val="2"/>
    </font>
    <font>
      <sz val="8"/>
      <name val="Arial MT"/>
      <family val="2"/>
    </font>
    <font>
      <b/>
      <sz val="11"/>
      <name val="Arial"/>
      <family val="2"/>
    </font>
    <font>
      <sz val="11"/>
      <name val="Arial"/>
      <family val="2"/>
    </font>
    <font>
      <i/>
      <sz val="10"/>
      <name val="Arial"/>
      <family val="2"/>
    </font>
    <font>
      <i/>
      <sz val="9"/>
      <name val="Arial"/>
      <family val="2"/>
    </font>
    <font>
      <b/>
      <vertAlign val="superscript"/>
      <sz val="10"/>
      <name val="Arial"/>
      <family val="2"/>
    </font>
    <font>
      <b/>
      <sz val="9"/>
      <name val="Arial MT"/>
    </font>
    <font>
      <sz val="11"/>
      <color theme="1"/>
      <name val="Arial"/>
      <family val="2"/>
      <scheme val="minor"/>
    </font>
    <font>
      <sz val="11"/>
      <color theme="0"/>
      <name val="Arial"/>
      <family val="2"/>
      <scheme val="minor"/>
    </font>
    <font>
      <sz val="11"/>
      <color rgb="FF006100"/>
      <name val="Arial"/>
      <family val="2"/>
      <scheme val="minor"/>
    </font>
    <font>
      <b/>
      <sz val="11"/>
      <color rgb="FFFA7D00"/>
      <name val="Arial"/>
      <family val="2"/>
      <scheme val="minor"/>
    </font>
    <font>
      <b/>
      <sz val="11"/>
      <color theme="0"/>
      <name val="Arial"/>
      <family val="2"/>
      <scheme val="minor"/>
    </font>
    <font>
      <sz val="11"/>
      <color rgb="FFFA7D00"/>
      <name val="Arial"/>
      <family val="2"/>
      <scheme val="minor"/>
    </font>
    <font>
      <b/>
      <sz val="11"/>
      <color theme="3"/>
      <name val="Arial"/>
      <family val="2"/>
      <scheme val="minor"/>
    </font>
    <font>
      <sz val="11"/>
      <color rgb="FF3F3F76"/>
      <name val="Arial"/>
      <family val="2"/>
      <scheme val="minor"/>
    </font>
    <font>
      <sz val="11"/>
      <color rgb="FF9C0006"/>
      <name val="Arial"/>
      <family val="2"/>
      <scheme val="minor"/>
    </font>
    <font>
      <sz val="11"/>
      <color rgb="FF9C6500"/>
      <name val="Arial"/>
      <family val="2"/>
      <scheme val="minor"/>
    </font>
    <font>
      <b/>
      <sz val="11"/>
      <color rgb="FF3F3F3F"/>
      <name val="Arial"/>
      <family val="2"/>
      <scheme val="minor"/>
    </font>
    <font>
      <sz val="11"/>
      <color rgb="FFFF0000"/>
      <name val="Arial"/>
      <family val="2"/>
      <scheme val="minor"/>
    </font>
    <font>
      <i/>
      <sz val="11"/>
      <color rgb="FF7F7F7F"/>
      <name val="Arial"/>
      <family val="2"/>
      <scheme val="minor"/>
    </font>
    <font>
      <b/>
      <sz val="15"/>
      <color theme="3"/>
      <name val="Arial"/>
      <family val="2"/>
      <scheme val="minor"/>
    </font>
    <font>
      <b/>
      <sz val="13"/>
      <color theme="3"/>
      <name val="Arial"/>
      <family val="2"/>
      <scheme val="minor"/>
    </font>
    <font>
      <b/>
      <sz val="18"/>
      <color theme="3"/>
      <name val="Arial"/>
      <family val="2"/>
      <scheme val="major"/>
    </font>
    <font>
      <b/>
      <sz val="11"/>
      <color theme="1"/>
      <name val="Arial"/>
      <family val="2"/>
      <scheme val="minor"/>
    </font>
    <font>
      <b/>
      <sz val="7"/>
      <color rgb="FF0066CC"/>
      <name val="Verdana"/>
      <family val="2"/>
    </font>
    <font>
      <b/>
      <sz val="10"/>
      <color theme="1"/>
      <name val="Verdana"/>
      <family val="2"/>
    </font>
    <font>
      <sz val="10"/>
      <color theme="1"/>
      <name val="Arial"/>
      <family val="2"/>
    </font>
    <font>
      <sz val="10"/>
      <color rgb="FFFF0000"/>
      <name val="Arial"/>
      <family val="2"/>
    </font>
    <font>
      <sz val="9"/>
      <color rgb="FFFF0000"/>
      <name val="Arial"/>
      <family val="2"/>
    </font>
    <font>
      <sz val="11"/>
      <color theme="1"/>
      <name val="Verdana"/>
      <family val="2"/>
    </font>
    <font>
      <sz val="10"/>
      <color theme="1"/>
      <name val="Verdana"/>
      <family val="2"/>
    </font>
    <font>
      <sz val="12"/>
      <color theme="1"/>
      <name val="Verdana"/>
      <family val="2"/>
    </font>
    <font>
      <sz val="12"/>
      <color rgb="FF333333"/>
      <name val="Verdana"/>
      <family val="2"/>
    </font>
    <font>
      <b/>
      <sz val="12"/>
      <color rgb="FF333333"/>
      <name val="Verdana"/>
      <family val="2"/>
    </font>
    <font>
      <sz val="7"/>
      <color theme="1"/>
      <name val="Verdana"/>
      <family val="2"/>
    </font>
    <font>
      <sz val="8"/>
      <name val="Arial"/>
      <family val="2"/>
      <scheme val="minor"/>
    </font>
    <font>
      <sz val="10"/>
      <color rgb="FF000066"/>
      <name val="Arial"/>
      <family val="2"/>
    </font>
    <font>
      <sz val="10"/>
      <color rgb="FFFF0000"/>
      <name val="Verdana"/>
      <family val="2"/>
    </font>
    <font>
      <b/>
      <sz val="10"/>
      <color rgb="FF000000"/>
      <name val="Arial"/>
      <family val="2"/>
    </font>
    <font>
      <vertAlign val="superscript"/>
      <sz val="10"/>
      <name val="Arial"/>
      <family val="2"/>
    </font>
    <font>
      <u/>
      <sz val="14"/>
      <color theme="10"/>
      <name val="Arial MT"/>
      <family val="2"/>
    </font>
    <font>
      <sz val="10"/>
      <color theme="1"/>
      <name val="Arial MT"/>
      <family val="2"/>
    </font>
    <font>
      <sz val="11"/>
      <color indexed="8"/>
      <name val="Calibri"/>
      <family val="2"/>
      <charset val="1"/>
    </font>
    <font>
      <u/>
      <sz val="11.2"/>
      <color indexed="12"/>
      <name val="Arial"/>
      <family val="2"/>
    </font>
    <font>
      <u/>
      <sz val="11"/>
      <color theme="10"/>
      <name val="Arial"/>
      <family val="2"/>
      <scheme val="minor"/>
    </font>
    <font>
      <sz val="14"/>
      <name val="Arial"/>
      <family val="2"/>
    </font>
    <font>
      <b/>
      <sz val="15"/>
      <color indexed="62"/>
      <name val="Calibri"/>
      <family val="2"/>
    </font>
    <font>
      <sz val="9"/>
      <color theme="1"/>
      <name val="Arial"/>
      <family val="2"/>
    </font>
    <font>
      <b/>
      <sz val="9"/>
      <color theme="1"/>
      <name val="Arial"/>
      <family val="2"/>
    </font>
    <font>
      <b/>
      <sz val="9"/>
      <color rgb="FF122CAE"/>
      <name val="Arial"/>
      <family val="2"/>
    </font>
    <font>
      <sz val="9"/>
      <color theme="0" tint="-0.34998626667073579"/>
      <name val="Arial"/>
      <family val="2"/>
    </font>
    <font>
      <sz val="9"/>
      <color theme="1"/>
      <name val="Arial"/>
      <family val="2"/>
      <scheme val="minor"/>
    </font>
    <font>
      <sz val="10"/>
      <color theme="3" tint="-0.499984740745262"/>
      <name val="Arial"/>
      <family val="2"/>
    </font>
    <font>
      <b/>
      <sz val="10"/>
      <color theme="1"/>
      <name val="Arial"/>
      <family val="2"/>
    </font>
    <font>
      <i/>
      <sz val="8"/>
      <name val="Arial"/>
      <family val="2"/>
    </font>
    <font>
      <sz val="8"/>
      <color theme="1"/>
      <name val="Arial"/>
      <family val="2"/>
    </font>
    <font>
      <i/>
      <sz val="9"/>
      <color theme="1"/>
      <name val="Arial"/>
      <family val="2"/>
    </font>
    <font>
      <sz val="9"/>
      <name val="Arial"/>
      <family val="2"/>
      <scheme val="minor"/>
    </font>
  </fonts>
  <fills count="69">
    <fill>
      <patternFill patternType="none"/>
    </fill>
    <fill>
      <patternFill patternType="gray125"/>
    </fill>
    <fill>
      <patternFill patternType="solid">
        <fgColor indexed="41"/>
        <bgColor indexed="47"/>
      </patternFill>
    </fill>
    <fill>
      <patternFill patternType="solid">
        <fgColor indexed="31"/>
        <bgColor indexed="22"/>
      </patternFill>
    </fill>
    <fill>
      <patternFill patternType="solid">
        <fgColor indexed="29"/>
        <bgColor indexed="33"/>
      </patternFill>
    </fill>
    <fill>
      <patternFill patternType="solid">
        <fgColor indexed="45"/>
        <bgColor indexed="29"/>
      </patternFill>
    </fill>
    <fill>
      <patternFill patternType="solid">
        <fgColor indexed="26"/>
        <bgColor indexed="32"/>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27"/>
        <bgColor indexed="41"/>
      </patternFill>
    </fill>
    <fill>
      <patternFill patternType="solid">
        <fgColor indexed="47"/>
        <bgColor indexed="22"/>
      </patternFill>
    </fill>
    <fill>
      <patternFill patternType="solid">
        <fgColor indexed="22"/>
        <bgColor indexed="34"/>
      </patternFill>
    </fill>
    <fill>
      <patternFill patternType="solid">
        <fgColor indexed="44"/>
        <bgColor indexed="31"/>
      </patternFill>
    </fill>
    <fill>
      <patternFill patternType="solid">
        <fgColor indexed="29"/>
        <bgColor indexed="45"/>
      </patternFill>
    </fill>
    <fill>
      <patternFill patternType="solid">
        <fgColor indexed="43"/>
        <bgColor indexed="26"/>
      </patternFill>
    </fill>
    <fill>
      <patternFill patternType="solid">
        <fgColor indexed="11"/>
        <bgColor indexed="49"/>
      </patternFill>
    </fill>
    <fill>
      <patternFill patternType="solid">
        <fgColor indexed="44"/>
        <bgColor indexed="35"/>
      </patternFill>
    </fill>
    <fill>
      <patternFill patternType="solid">
        <fgColor indexed="51"/>
        <bgColor indexed="13"/>
      </patternFill>
    </fill>
    <fill>
      <patternFill patternType="solid">
        <fgColor indexed="49"/>
        <bgColor indexed="40"/>
      </patternFill>
    </fill>
    <fill>
      <patternFill patternType="solid">
        <fgColor indexed="30"/>
        <bgColor indexed="21"/>
      </patternFill>
    </fill>
    <fill>
      <patternFill patternType="solid">
        <fgColor indexed="20"/>
        <bgColor indexed="36"/>
      </patternFill>
    </fill>
    <fill>
      <patternFill patternType="solid">
        <fgColor indexed="52"/>
        <bgColor indexed="51"/>
      </patternFill>
    </fill>
    <fill>
      <patternFill patternType="solid">
        <fgColor indexed="9"/>
        <bgColor indexed="26"/>
      </patternFill>
    </fill>
    <fill>
      <patternFill patternType="solid">
        <fgColor indexed="22"/>
        <bgColor indexed="31"/>
      </patternFill>
    </fill>
    <fill>
      <patternFill patternType="solid">
        <fgColor indexed="55"/>
        <bgColor indexed="36"/>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4"/>
        <bgColor indexed="30"/>
      </patternFill>
    </fill>
    <fill>
      <patternFill patternType="solid">
        <fgColor indexed="53"/>
        <bgColor indexed="37"/>
      </patternFill>
    </fill>
    <fill>
      <patternFill patternType="solid">
        <fgColor indexed="53"/>
        <bgColor indexed="52"/>
      </patternFill>
    </fill>
    <fill>
      <patternFill patternType="solid">
        <fgColor indexed="45"/>
        <bgColor indexed="46"/>
      </patternFill>
    </fill>
    <fill>
      <patternFill patternType="solid">
        <fgColor indexed="26"/>
        <bgColor indexed="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indexed="54"/>
        <bgColor indexed="23"/>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8"/>
      </right>
      <top/>
      <bottom/>
      <diagonal/>
    </border>
    <border>
      <left style="thin">
        <color indexed="64"/>
      </left>
      <right/>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64"/>
      </right>
      <top/>
      <bottom/>
      <diagonal/>
    </border>
    <border>
      <left style="thin">
        <color indexed="64"/>
      </left>
      <right style="thin">
        <color indexed="8"/>
      </right>
      <top/>
      <bottom/>
      <diagonal/>
    </border>
    <border>
      <left/>
      <right/>
      <top style="thin">
        <color indexed="64"/>
      </top>
      <bottom style="thin">
        <color indexed="64"/>
      </bottom>
      <diagonal/>
    </border>
    <border>
      <left style="thin">
        <color indexed="8"/>
      </left>
      <right/>
      <top/>
      <bottom/>
      <diagonal/>
    </border>
    <border>
      <left style="thin">
        <color indexed="8"/>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style="thin">
        <color indexed="8"/>
      </bottom>
      <diagonal/>
    </border>
    <border>
      <left/>
      <right/>
      <top/>
      <bottom style="thin">
        <color indexed="8"/>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8"/>
      </left>
      <right/>
      <top/>
      <bottom style="thin">
        <color indexed="64"/>
      </bottom>
      <diagonal/>
    </border>
    <border>
      <left style="thin">
        <color indexed="64"/>
      </left>
      <right style="thin">
        <color indexed="8"/>
      </right>
      <top/>
      <bottom style="thin">
        <color indexed="8"/>
      </bottom>
      <diagonal/>
    </border>
    <border>
      <left/>
      <right/>
      <top/>
      <bottom style="thick">
        <color indexed="49"/>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diagonalDown="1">
      <left style="medium">
        <color indexed="64"/>
      </left>
      <right style="thin">
        <color indexed="64"/>
      </right>
      <top style="medium">
        <color indexed="64"/>
      </top>
      <bottom style="thin">
        <color indexed="64"/>
      </bottom>
      <diagonal style="medium">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89">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1" fillId="35"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1" fillId="3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1" fillId="37"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1" fillId="3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1" fillId="39"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1" fillId="40"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1" fillId="41"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1" fillId="4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1" fillId="43"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1" fillId="44" borderId="0" applyNumberFormat="0" applyBorder="0" applyAlignment="0" applyProtection="0"/>
    <xf numFmtId="0" fontId="5" fillId="17"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1" fillId="45"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1" fillId="4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52" fillId="47" borderId="0" applyNumberFormat="0" applyBorder="0" applyAlignment="0" applyProtection="0"/>
    <xf numFmtId="0" fontId="6" fillId="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52" fillId="48"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52" fillId="49" borderId="0" applyNumberFormat="0" applyBorder="0" applyAlignment="0" applyProtection="0"/>
    <xf numFmtId="0" fontId="6" fillId="12"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52" fillId="50"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52" fillId="51" borderId="0" applyNumberFormat="0" applyBorder="0" applyAlignment="0" applyProtection="0"/>
    <xf numFmtId="0" fontId="6" fillId="4"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52" fillId="52"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53" fillId="53" borderId="0" applyNumberFormat="0" applyBorder="0" applyAlignment="0" applyProtection="0"/>
    <xf numFmtId="0" fontId="8" fillId="23" borderId="1" applyNumberFormat="0" applyAlignment="0" applyProtection="0"/>
    <xf numFmtId="0" fontId="8" fillId="24" borderId="1" applyNumberFormat="0" applyAlignment="0" applyProtection="0"/>
    <xf numFmtId="0" fontId="8" fillId="24" borderId="1" applyNumberFormat="0" applyAlignment="0" applyProtection="0"/>
    <xf numFmtId="0" fontId="54" fillId="54" borderId="43" applyNumberFormat="0" applyAlignment="0" applyProtection="0"/>
    <xf numFmtId="0" fontId="9" fillId="25" borderId="2" applyNumberFormat="0" applyAlignment="0" applyProtection="0"/>
    <xf numFmtId="0" fontId="9" fillId="26" borderId="2" applyNumberFormat="0" applyAlignment="0" applyProtection="0"/>
    <xf numFmtId="0" fontId="9" fillId="26" borderId="2" applyNumberFormat="0" applyAlignment="0" applyProtection="0"/>
    <xf numFmtId="0" fontId="55" fillId="55" borderId="44" applyNumberFormat="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56" fillId="0" borderId="45" applyNumberFormat="0" applyFill="0" applyAlignment="0" applyProtection="0"/>
    <xf numFmtId="0" fontId="11"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7" fillId="0" borderId="0" applyNumberFormat="0" applyFill="0" applyBorder="0" applyAlignment="0" applyProtection="0"/>
    <xf numFmtId="0" fontId="6" fillId="19"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52" fillId="56"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52" fillId="57"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52" fillId="58" borderId="0" applyNumberFormat="0" applyBorder="0" applyAlignment="0" applyProtection="0"/>
    <xf numFmtId="0" fontId="6" fillId="30"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52" fillId="5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52" fillId="6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52" fillId="61" borderId="0" applyNumberFormat="0" applyBorder="0" applyAlignment="0" applyProtection="0"/>
    <xf numFmtId="0" fontId="12" fillId="15" borderId="1" applyNumberFormat="0" applyAlignment="0" applyProtection="0"/>
    <xf numFmtId="0" fontId="12" fillId="11" borderId="1" applyNumberFormat="0" applyAlignment="0" applyProtection="0"/>
    <xf numFmtId="0" fontId="12" fillId="11" borderId="1" applyNumberFormat="0" applyAlignment="0" applyProtection="0"/>
    <xf numFmtId="0" fontId="58" fillId="62" borderId="43" applyNumberFormat="0" applyAlignment="0" applyProtection="0"/>
    <xf numFmtId="0" fontId="30" fillId="0" borderId="0" applyNumberFormat="0" applyFill="0" applyBorder="0" applyAlignment="0" applyProtection="0">
      <alignment vertical="top"/>
      <protection locked="0"/>
    </xf>
    <xf numFmtId="0" fontId="39" fillId="0" borderId="0" applyNumberFormat="0" applyFill="0" applyBorder="0" applyAlignment="0" applyProtection="0"/>
    <xf numFmtId="0" fontId="13" fillId="33"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59" fillId="63" borderId="0" applyNumberFormat="0" applyBorder="0" applyAlignment="0" applyProtection="0"/>
    <xf numFmtId="173" fontId="29" fillId="0" borderId="0" applyFill="0" applyBorder="0" applyAlignment="0" applyProtection="0"/>
    <xf numFmtId="172" fontId="29" fillId="0" borderId="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77" fontId="16" fillId="0" borderId="0" applyFont="0" applyFill="0" applyBorder="0" applyAlignment="0" applyProtection="0"/>
    <xf numFmtId="0" fontId="4" fillId="0" borderId="0" applyFont="0" applyFill="0" applyBorder="0" applyAlignment="0" applyProtection="0"/>
    <xf numFmtId="166" fontId="5" fillId="0" borderId="0" applyFont="0" applyFill="0" applyBorder="0" applyAlignment="0" applyProtection="0"/>
    <xf numFmtId="166" fontId="51" fillId="0" borderId="0" applyFont="0" applyFill="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60" fillId="64" borderId="0" applyNumberFormat="0" applyBorder="0" applyAlignment="0" applyProtection="0"/>
    <xf numFmtId="0" fontId="15" fillId="0" borderId="0"/>
    <xf numFmtId="0" fontId="51" fillId="0" borderId="0"/>
    <xf numFmtId="0" fontId="4" fillId="0" borderId="0"/>
    <xf numFmtId="0" fontId="51" fillId="0" borderId="0"/>
    <xf numFmtId="0" fontId="16" fillId="0" borderId="0"/>
    <xf numFmtId="0" fontId="4" fillId="0" borderId="0"/>
    <xf numFmtId="0" fontId="16" fillId="0" borderId="0"/>
    <xf numFmtId="0" fontId="4" fillId="0" borderId="0"/>
    <xf numFmtId="0" fontId="4" fillId="0" borderId="0"/>
    <xf numFmtId="0" fontId="16" fillId="0" borderId="0"/>
    <xf numFmtId="0" fontId="5" fillId="0" borderId="0"/>
    <xf numFmtId="0" fontId="16" fillId="0" borderId="0"/>
    <xf numFmtId="0" fontId="16" fillId="0" borderId="0"/>
    <xf numFmtId="0" fontId="16" fillId="0" borderId="0"/>
    <xf numFmtId="0" fontId="16" fillId="0" borderId="0"/>
    <xf numFmtId="0" fontId="51" fillId="0" borderId="0"/>
    <xf numFmtId="0" fontId="23" fillId="0" borderId="0"/>
    <xf numFmtId="0" fontId="29" fillId="6" borderId="4" applyNumberFormat="0" applyAlignment="0" applyProtection="0"/>
    <xf numFmtId="0" fontId="5" fillId="34" borderId="4" applyNumberFormat="0" applyAlignment="0" applyProtection="0"/>
    <xf numFmtId="0" fontId="5" fillId="34" borderId="4" applyNumberFormat="0" applyAlignment="0" applyProtection="0"/>
    <xf numFmtId="0" fontId="51" fillId="65" borderId="46" applyNumberFormat="0" applyFont="0" applyAlignment="0" applyProtection="0"/>
    <xf numFmtId="9" fontId="29" fillId="0" borderId="0" applyFill="0" applyBorder="0" applyAlignment="0" applyProtection="0"/>
    <xf numFmtId="9" fontId="51" fillId="0" borderId="0" applyFont="0" applyFill="0" applyBorder="0" applyAlignment="0" applyProtection="0"/>
    <xf numFmtId="9" fontId="16"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 fillId="0" borderId="0" applyFont="0" applyFill="0" applyBorder="0" applyAlignment="0" applyProtection="0"/>
    <xf numFmtId="0" fontId="17" fillId="23" borderId="5" applyNumberFormat="0" applyAlignment="0" applyProtection="0"/>
    <xf numFmtId="0" fontId="17" fillId="24" borderId="5" applyNumberFormat="0" applyAlignment="0" applyProtection="0"/>
    <xf numFmtId="0" fontId="17" fillId="24" borderId="5" applyNumberFormat="0" applyAlignment="0" applyProtection="0"/>
    <xf numFmtId="0" fontId="61" fillId="54" borderId="47"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62"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63" fillId="0" borderId="0" applyNumberFormat="0" applyFill="0" applyBorder="0" applyAlignment="0" applyProtection="0"/>
    <xf numFmtId="0" fontId="20" fillId="0" borderId="0" applyNumberFormat="0" applyFill="0" applyBorder="0" applyAlignment="0" applyProtection="0"/>
    <xf numFmtId="0" fontId="42" fillId="0" borderId="6" applyNumberFormat="0" applyFill="0" applyAlignment="0" applyProtection="0"/>
    <xf numFmtId="0" fontId="42" fillId="0" borderId="6" applyNumberFormat="0" applyFill="0" applyAlignment="0" applyProtection="0"/>
    <xf numFmtId="0" fontId="64" fillId="0" borderId="48" applyNumberFormat="0" applyFill="0" applyAlignment="0" applyProtection="0"/>
    <xf numFmtId="0" fontId="21" fillId="0" borderId="7" applyNumberFormat="0" applyFill="0" applyAlignment="0" applyProtection="0"/>
    <xf numFmtId="0" fontId="43" fillId="0" borderId="7" applyNumberFormat="0" applyFill="0" applyAlignment="0" applyProtection="0"/>
    <xf numFmtId="0" fontId="43" fillId="0" borderId="7" applyNumberFormat="0" applyFill="0" applyAlignment="0" applyProtection="0"/>
    <xf numFmtId="0" fontId="65" fillId="0" borderId="49" applyNumberFormat="0" applyFill="0" applyAlignment="0" applyProtection="0"/>
    <xf numFmtId="0" fontId="11" fillId="0" borderId="8" applyNumberFormat="0" applyFill="0" applyAlignment="0" applyProtection="0"/>
    <xf numFmtId="0" fontId="40" fillId="0" borderId="9" applyNumberFormat="0" applyFill="0" applyAlignment="0" applyProtection="0"/>
    <xf numFmtId="0" fontId="40" fillId="0" borderId="9" applyNumberFormat="0" applyFill="0" applyAlignment="0" applyProtection="0"/>
    <xf numFmtId="0" fontId="57" fillId="0" borderId="50" applyNumberFormat="0" applyFill="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66" fillId="0" borderId="0" applyNumberFormat="0" applyFill="0" applyBorder="0" applyAlignment="0" applyProtection="0"/>
    <xf numFmtId="0" fontId="22" fillId="0" borderId="10"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67" fillId="0" borderId="51" applyNumberFormat="0" applyFill="0" applyAlignment="0" applyProtection="0"/>
    <xf numFmtId="0" fontId="84" fillId="0" borderId="0" applyNumberForma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184" fontId="5" fillId="34" borderId="0" applyBorder="0" applyAlignment="0" applyProtection="0"/>
    <xf numFmtId="184" fontId="5" fillId="23" borderId="0" applyBorder="0" applyAlignment="0" applyProtection="0"/>
    <xf numFmtId="184" fontId="5" fillId="23" borderId="0" applyBorder="0" applyAlignment="0" applyProtection="0"/>
    <xf numFmtId="184" fontId="5" fillId="11" borderId="0" applyBorder="0" applyAlignment="0" applyProtection="0"/>
    <xf numFmtId="185" fontId="5" fillId="5" borderId="0" applyBorder="0" applyAlignment="0" applyProtection="0"/>
    <xf numFmtId="184" fontId="5" fillId="15" borderId="0" applyBorder="0" applyAlignment="0" applyProtection="0"/>
    <xf numFmtId="184" fontId="5" fillId="34" borderId="0" applyBorder="0" applyAlignment="0" applyProtection="0"/>
    <xf numFmtId="184" fontId="5" fillId="34" borderId="0" applyBorder="0" applyAlignment="0" applyProtection="0"/>
    <xf numFmtId="184" fontId="5" fillId="34" borderId="0" applyBorder="0" applyAlignment="0" applyProtection="0"/>
    <xf numFmtId="184" fontId="5" fillId="23" borderId="0" applyBorder="0" applyAlignment="0" applyProtection="0"/>
    <xf numFmtId="184" fontId="5" fillId="23" borderId="0" applyBorder="0" applyAlignment="0" applyProtection="0"/>
    <xf numFmtId="184" fontId="5" fillId="10" borderId="0" applyBorder="0" applyAlignment="0" applyProtection="0"/>
    <xf numFmtId="185" fontId="5" fillId="10" borderId="0" applyBorder="0" applyAlignment="0" applyProtection="0"/>
    <xf numFmtId="184" fontId="5" fillId="11" borderId="0" applyBorder="0" applyAlignment="0" applyProtection="0"/>
    <xf numFmtId="185" fontId="5" fillId="11" borderId="0" applyBorder="0" applyAlignment="0" applyProtection="0"/>
    <xf numFmtId="184" fontId="5" fillId="24" borderId="0" applyBorder="0" applyAlignment="0" applyProtection="0"/>
    <xf numFmtId="185" fontId="5" fillId="13" borderId="0" applyBorder="0" applyAlignment="0" applyProtection="0"/>
    <xf numFmtId="184" fontId="5" fillId="14" borderId="0" applyBorder="0" applyAlignment="0" applyProtection="0"/>
    <xf numFmtId="185" fontId="5" fillId="14" borderId="0" applyBorder="0" applyAlignment="0" applyProtection="0"/>
    <xf numFmtId="184" fontId="5" fillId="15" borderId="0" applyBorder="0" applyAlignment="0" applyProtection="0"/>
    <xf numFmtId="185" fontId="5" fillId="16" borderId="0" applyBorder="0" applyAlignment="0" applyProtection="0"/>
    <xf numFmtId="184" fontId="5" fillId="24" borderId="0" applyBorder="0" applyAlignment="0" applyProtection="0"/>
    <xf numFmtId="185" fontId="5" fillId="8" borderId="0" applyBorder="0" applyAlignment="0" applyProtection="0"/>
    <xf numFmtId="184" fontId="5" fillId="13" borderId="0" applyBorder="0" applyAlignment="0" applyProtection="0"/>
    <xf numFmtId="185" fontId="5" fillId="13" borderId="0" applyBorder="0" applyAlignment="0" applyProtection="0"/>
    <xf numFmtId="184" fontId="5" fillId="11" borderId="0" applyBorder="0" applyAlignment="0" applyProtection="0"/>
    <xf numFmtId="185" fontId="5" fillId="18" borderId="0" applyBorder="0" applyAlignment="0" applyProtection="0"/>
    <xf numFmtId="184" fontId="6" fillId="19" borderId="0" applyBorder="0" applyAlignment="0" applyProtection="0"/>
    <xf numFmtId="185" fontId="6" fillId="20" borderId="0" applyBorder="0" applyAlignment="0" applyProtection="0"/>
    <xf numFmtId="184" fontId="6" fillId="14" borderId="0" applyBorder="0" applyAlignment="0" applyProtection="0"/>
    <xf numFmtId="185" fontId="6" fillId="14" borderId="0" applyBorder="0" applyAlignment="0" applyProtection="0"/>
    <xf numFmtId="184" fontId="6" fillId="15" borderId="0" applyBorder="0" applyAlignment="0" applyProtection="0"/>
    <xf numFmtId="185" fontId="6" fillId="16" borderId="0" applyBorder="0" applyAlignment="0" applyProtection="0"/>
    <xf numFmtId="184" fontId="6" fillId="24" borderId="0" applyBorder="0" applyAlignment="0" applyProtection="0"/>
    <xf numFmtId="185" fontId="6" fillId="21" borderId="0" applyBorder="0" applyAlignment="0" applyProtection="0"/>
    <xf numFmtId="184" fontId="6" fillId="19" borderId="0" applyBorder="0" applyAlignment="0" applyProtection="0"/>
    <xf numFmtId="185" fontId="6" fillId="19" borderId="0" applyBorder="0" applyAlignment="0" applyProtection="0"/>
    <xf numFmtId="184" fontId="6" fillId="11" borderId="0" applyBorder="0" applyAlignment="0" applyProtection="0"/>
    <xf numFmtId="185" fontId="6" fillId="22" borderId="0" applyBorder="0" applyAlignment="0" applyProtection="0"/>
    <xf numFmtId="184" fontId="7" fillId="7" borderId="0" applyBorder="0" applyAlignment="0" applyProtection="0"/>
    <xf numFmtId="185" fontId="7" fillId="7" borderId="0" applyBorder="0" applyAlignment="0" applyProtection="0"/>
    <xf numFmtId="184" fontId="8" fillId="34" borderId="1" applyAlignment="0" applyProtection="0"/>
    <xf numFmtId="184" fontId="8" fillId="23" borderId="1" applyAlignment="0" applyProtection="0"/>
    <xf numFmtId="184" fontId="9" fillId="26" borderId="2" applyAlignment="0" applyProtection="0"/>
    <xf numFmtId="185" fontId="9" fillId="26" borderId="2" applyAlignment="0" applyProtection="0"/>
    <xf numFmtId="184" fontId="10" fillId="0" borderId="3" applyFill="0" applyAlignment="0" applyProtection="0"/>
    <xf numFmtId="185" fontId="10" fillId="0" borderId="3" applyFill="0" applyAlignment="0" applyProtection="0"/>
    <xf numFmtId="18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84" fontId="11" fillId="0" borderId="0" applyFill="0" applyBorder="0" applyAlignment="0" applyProtection="0"/>
    <xf numFmtId="185" fontId="40" fillId="0" borderId="0" applyFill="0" applyBorder="0" applyAlignment="0" applyProtection="0"/>
    <xf numFmtId="184" fontId="6" fillId="19" borderId="0" applyBorder="0" applyAlignment="0" applyProtection="0"/>
    <xf numFmtId="185" fontId="6" fillId="27" borderId="0" applyBorder="0" applyAlignment="0" applyProtection="0"/>
    <xf numFmtId="184" fontId="6" fillId="28" borderId="0" applyBorder="0" applyAlignment="0" applyProtection="0"/>
    <xf numFmtId="185" fontId="6" fillId="28" borderId="0" applyBorder="0" applyAlignment="0" applyProtection="0"/>
    <xf numFmtId="184" fontId="6" fillId="29" borderId="0" applyBorder="0" applyAlignment="0" applyProtection="0"/>
    <xf numFmtId="185" fontId="6" fillId="29" borderId="0" applyBorder="0" applyAlignment="0" applyProtection="0"/>
    <xf numFmtId="184" fontId="6" fillId="68" borderId="0" applyBorder="0" applyAlignment="0" applyProtection="0"/>
    <xf numFmtId="185" fontId="6" fillId="21" borderId="0" applyBorder="0" applyAlignment="0" applyProtection="0"/>
    <xf numFmtId="184" fontId="6" fillId="19" borderId="0" applyBorder="0" applyAlignment="0" applyProtection="0"/>
    <xf numFmtId="185" fontId="6" fillId="19" borderId="0" applyBorder="0" applyAlignment="0" applyProtection="0"/>
    <xf numFmtId="184" fontId="6" fillId="32" borderId="0" applyBorder="0" applyAlignment="0" applyProtection="0"/>
    <xf numFmtId="185" fontId="6" fillId="32" borderId="0" applyBorder="0" applyAlignment="0" applyProtection="0"/>
    <xf numFmtId="184" fontId="12" fillId="11" borderId="1" applyAlignment="0" applyProtection="0"/>
    <xf numFmtId="185" fontId="12" fillId="11" borderId="1" applyAlignment="0" applyProtection="0"/>
    <xf numFmtId="0" fontId="86" fillId="0" borderId="0"/>
    <xf numFmtId="185" fontId="87" fillId="0" borderId="0" applyFill="0" applyBorder="0" applyAlignment="0" applyProtection="0"/>
    <xf numFmtId="0" fontId="88" fillId="0" borderId="0" applyNumberFormat="0" applyFill="0" applyBorder="0" applyAlignment="0" applyProtection="0"/>
    <xf numFmtId="184" fontId="13" fillId="5" borderId="0" applyBorder="0" applyAlignment="0" applyProtection="0"/>
    <xf numFmtId="185" fontId="13" fillId="5" borderId="0" applyBorder="0" applyAlignment="0" applyProtection="0"/>
    <xf numFmtId="183" fontId="4" fillId="0" borderId="0" applyFont="0" applyFill="0" applyBorder="0" applyAlignment="0" applyProtection="0"/>
    <xf numFmtId="184" fontId="14" fillId="15" borderId="0" applyBorder="0" applyAlignment="0" applyProtection="0"/>
    <xf numFmtId="185" fontId="14" fillId="15" borderId="0" applyBorder="0" applyAlignment="0" applyProtection="0"/>
    <xf numFmtId="0" fontId="3" fillId="0" borderId="0"/>
    <xf numFmtId="0" fontId="4" fillId="0" borderId="0"/>
    <xf numFmtId="184" fontId="89" fillId="0" borderId="0"/>
    <xf numFmtId="184" fontId="8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4" fontId="8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5" fontId="89" fillId="0" borderId="0"/>
    <xf numFmtId="0" fontId="4" fillId="0" borderId="0"/>
    <xf numFmtId="0" fontId="4" fillId="0" borderId="0"/>
    <xf numFmtId="184" fontId="89" fillId="15" borderId="4" applyAlignment="0" applyProtection="0"/>
    <xf numFmtId="184" fontId="89" fillId="34" borderId="4" applyAlignment="0" applyProtection="0"/>
    <xf numFmtId="184" fontId="17" fillId="34" borderId="5" applyAlignment="0" applyProtection="0"/>
    <xf numFmtId="184" fontId="17" fillId="23" borderId="5" applyAlignment="0" applyProtection="0"/>
    <xf numFmtId="184" fontId="18" fillId="0" borderId="0" applyFill="0" applyBorder="0" applyAlignment="0" applyProtection="0"/>
    <xf numFmtId="185" fontId="18" fillId="0" borderId="0" applyFill="0" applyBorder="0" applyAlignment="0" applyProtection="0"/>
    <xf numFmtId="184" fontId="19" fillId="0" borderId="0" applyFill="0" applyBorder="0" applyAlignment="0" applyProtection="0"/>
    <xf numFmtId="185" fontId="19" fillId="0" borderId="0" applyFill="0" applyBorder="0" applyAlignment="0" applyProtection="0"/>
    <xf numFmtId="184" fontId="90" fillId="0" borderId="54" applyFill="0" applyAlignment="0" applyProtection="0"/>
    <xf numFmtId="185" fontId="42" fillId="0" borderId="6" applyFill="0" applyAlignment="0" applyProtection="0"/>
    <xf numFmtId="184" fontId="21" fillId="0" borderId="7" applyFill="0" applyAlignment="0" applyProtection="0"/>
    <xf numFmtId="185" fontId="43" fillId="0" borderId="7" applyFill="0" applyAlignment="0" applyProtection="0"/>
    <xf numFmtId="184" fontId="11" fillId="0" borderId="8" applyFill="0" applyAlignment="0" applyProtection="0"/>
    <xf numFmtId="185" fontId="40" fillId="0" borderId="9" applyFill="0" applyAlignment="0" applyProtection="0"/>
    <xf numFmtId="184" fontId="20" fillId="0" borderId="0" applyFill="0" applyBorder="0" applyAlignment="0" applyProtection="0"/>
    <xf numFmtId="185" fontId="41" fillId="0" borderId="0" applyFill="0" applyBorder="0" applyAlignment="0" applyProtection="0"/>
    <xf numFmtId="184" fontId="22" fillId="0" borderId="10" applyFill="0" applyAlignment="0" applyProtection="0"/>
    <xf numFmtId="185" fontId="22" fillId="0" borderId="11" applyFill="0" applyAlignment="0" applyProtection="0"/>
    <xf numFmtId="0" fontId="4" fillId="0" borderId="0"/>
    <xf numFmtId="0" fontId="2" fillId="0" borderId="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2" fontId="29" fillId="0" borderId="0" applyFill="0" applyBorder="0" applyAlignment="0" applyProtection="0"/>
    <xf numFmtId="166" fontId="2" fillId="0" borderId="0" applyFont="0" applyFill="0" applyBorder="0" applyAlignment="0" applyProtection="0"/>
    <xf numFmtId="189" fontId="2"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 fillId="0" borderId="0"/>
    <xf numFmtId="0" fontId="4" fillId="0" borderId="0"/>
    <xf numFmtId="0" fontId="5" fillId="0" borderId="0"/>
    <xf numFmtId="0" fontId="5" fillId="0" borderId="0"/>
    <xf numFmtId="0" fontId="29" fillId="0" borderId="0"/>
    <xf numFmtId="9" fontId="29" fillId="0" borderId="0" applyFill="0" applyBorder="0" applyAlignment="0" applyProtection="0"/>
    <xf numFmtId="9" fontId="2" fillId="0" borderId="0" applyFont="0" applyFill="0" applyBorder="0" applyAlignment="0" applyProtection="0"/>
  </cellStyleXfs>
  <cellXfs count="500">
    <xf numFmtId="0" fontId="0" fillId="0" borderId="0" xfId="0"/>
    <xf numFmtId="0" fontId="25" fillId="0" borderId="0" xfId="0" applyFont="1" applyBorder="1" applyAlignment="1">
      <alignment horizontal="center"/>
    </xf>
    <xf numFmtId="0" fontId="26" fillId="0" borderId="0" xfId="0" applyFont="1"/>
    <xf numFmtId="0" fontId="26" fillId="0" borderId="0" xfId="0" applyFont="1" applyBorder="1"/>
    <xf numFmtId="0" fontId="26" fillId="0" borderId="0" xfId="0" applyFont="1" applyAlignment="1" applyProtection="1">
      <alignment horizontal="right"/>
    </xf>
    <xf numFmtId="0" fontId="26" fillId="0" borderId="0" xfId="0" applyFont="1" applyBorder="1" applyProtection="1"/>
    <xf numFmtId="3" fontId="26" fillId="0" borderId="0" xfId="0" applyNumberFormat="1" applyFont="1"/>
    <xf numFmtId="0" fontId="27" fillId="0" borderId="0" xfId="0" applyFont="1"/>
    <xf numFmtId="3" fontId="27" fillId="0" borderId="0" xfId="0" applyNumberFormat="1" applyFont="1"/>
    <xf numFmtId="3" fontId="27" fillId="0" borderId="0" xfId="0" applyNumberFormat="1" applyFont="1" applyBorder="1"/>
    <xf numFmtId="0" fontId="27" fillId="0" borderId="0" xfId="0" applyFont="1" applyBorder="1"/>
    <xf numFmtId="0" fontId="26" fillId="0" borderId="0" xfId="0" applyFont="1" applyBorder="1" applyAlignment="1">
      <alignment horizontal="center"/>
    </xf>
    <xf numFmtId="0" fontId="26" fillId="0" borderId="0" xfId="0" applyFont="1" applyAlignment="1">
      <alignment horizontal="center"/>
    </xf>
    <xf numFmtId="168" fontId="26" fillId="0" borderId="0" xfId="0" applyNumberFormat="1" applyFont="1" applyBorder="1"/>
    <xf numFmtId="3" fontId="25" fillId="0" borderId="0" xfId="0" applyNumberFormat="1" applyFont="1" applyBorder="1"/>
    <xf numFmtId="168" fontId="25" fillId="0" borderId="0" xfId="0" applyNumberFormat="1" applyFont="1" applyBorder="1"/>
    <xf numFmtId="2" fontId="26" fillId="0" borderId="0" xfId="0" applyNumberFormat="1" applyFont="1" applyBorder="1" applyAlignment="1">
      <alignment horizontal="center"/>
    </xf>
    <xf numFmtId="168" fontId="26" fillId="0" borderId="0" xfId="0" applyNumberFormat="1" applyFont="1" applyBorder="1" applyAlignment="1" applyProtection="1">
      <alignment horizontal="right"/>
    </xf>
    <xf numFmtId="0" fontId="26" fillId="0" borderId="0" xfId="0" applyFont="1" applyBorder="1" applyAlignment="1" applyProtection="1">
      <alignment horizontal="left"/>
    </xf>
    <xf numFmtId="0" fontId="27" fillId="0" borderId="0" xfId="0" applyNumberFormat="1" applyFont="1" applyBorder="1"/>
    <xf numFmtId="2" fontId="24" fillId="0" borderId="0" xfId="0" applyNumberFormat="1" applyFont="1"/>
    <xf numFmtId="0" fontId="16" fillId="0" borderId="0" xfId="0" applyFont="1" applyAlignment="1">
      <alignment vertical="center"/>
    </xf>
    <xf numFmtId="0" fontId="26" fillId="0" borderId="0" xfId="0" applyFont="1" applyBorder="1" applyAlignment="1"/>
    <xf numFmtId="4" fontId="26" fillId="0" borderId="0" xfId="0" applyNumberFormat="1" applyFont="1"/>
    <xf numFmtId="0" fontId="26" fillId="0" borderId="0" xfId="0" applyFont="1" applyAlignment="1"/>
    <xf numFmtId="175" fontId="24" fillId="0" borderId="0" xfId="127" applyNumberFormat="1" applyFont="1"/>
    <xf numFmtId="176" fontId="24" fillId="0" borderId="0" xfId="127" applyNumberFormat="1" applyFont="1"/>
    <xf numFmtId="0" fontId="26" fillId="0" borderId="0" xfId="0" applyFont="1" applyAlignment="1">
      <alignment vertical="top" wrapText="1"/>
    </xf>
    <xf numFmtId="37" fontId="26" fillId="0" borderId="0" xfId="0" applyNumberFormat="1" applyFont="1"/>
    <xf numFmtId="9" fontId="29" fillId="0" borderId="0" xfId="160"/>
    <xf numFmtId="3" fontId="26" fillId="0" borderId="0" xfId="0" applyNumberFormat="1" applyFont="1" applyBorder="1" applyAlignment="1"/>
    <xf numFmtId="9" fontId="24" fillId="0" borderId="0" xfId="160" applyFont="1"/>
    <xf numFmtId="0" fontId="31" fillId="0" borderId="0" xfId="140" applyFont="1"/>
    <xf numFmtId="0" fontId="32" fillId="0" borderId="0" xfId="140" applyFont="1"/>
    <xf numFmtId="0" fontId="68" fillId="0" borderId="0" xfId="140" applyFont="1"/>
    <xf numFmtId="0" fontId="33" fillId="0" borderId="0" xfId="140" applyFont="1"/>
    <xf numFmtId="0" fontId="16" fillId="0" borderId="0" xfId="0" applyFont="1"/>
    <xf numFmtId="3" fontId="16" fillId="0" borderId="13" xfId="0" applyNumberFormat="1" applyFont="1" applyBorder="1"/>
    <xf numFmtId="0" fontId="16" fillId="0" borderId="0" xfId="0" applyFont="1" applyAlignment="1"/>
    <xf numFmtId="0" fontId="16" fillId="0" borderId="17" xfId="0" applyFont="1" applyBorder="1" applyAlignment="1">
      <alignment horizontal="center"/>
    </xf>
    <xf numFmtId="3" fontId="70" fillId="0" borderId="18" xfId="0" applyNumberFormat="1" applyFont="1" applyFill="1" applyBorder="1"/>
    <xf numFmtId="3" fontId="70" fillId="0" borderId="19" xfId="0" applyNumberFormat="1" applyFont="1" applyFill="1" applyBorder="1"/>
    <xf numFmtId="3" fontId="70" fillId="0" borderId="20" xfId="0" applyNumberFormat="1" applyFont="1" applyFill="1" applyBorder="1"/>
    <xf numFmtId="3" fontId="70" fillId="0" borderId="13" xfId="0" applyNumberFormat="1" applyFont="1" applyFill="1" applyBorder="1"/>
    <xf numFmtId="4" fontId="16" fillId="0" borderId="21" xfId="0" applyNumberFormat="1" applyFont="1" applyBorder="1" applyAlignment="1">
      <alignment horizontal="center"/>
    </xf>
    <xf numFmtId="3" fontId="70" fillId="0" borderId="22" xfId="0" applyNumberFormat="1" applyFont="1" applyFill="1" applyBorder="1"/>
    <xf numFmtId="0" fontId="33" fillId="0" borderId="0" xfId="0" applyFont="1"/>
    <xf numFmtId="0" fontId="34" fillId="0" borderId="0" xfId="0" applyFont="1"/>
    <xf numFmtId="0" fontId="33" fillId="0" borderId="0" xfId="0" applyFont="1" applyBorder="1" applyAlignment="1">
      <alignment horizontal="center"/>
    </xf>
    <xf numFmtId="0" fontId="33" fillId="0" borderId="0" xfId="0" applyFont="1" applyAlignment="1"/>
    <xf numFmtId="4" fontId="33" fillId="0" borderId="0" xfId="0" applyNumberFormat="1" applyFont="1"/>
    <xf numFmtId="0" fontId="33" fillId="0" borderId="0" xfId="0" applyFont="1" applyBorder="1" applyAlignment="1" applyProtection="1">
      <alignment vertical="center"/>
    </xf>
    <xf numFmtId="0" fontId="25" fillId="0" borderId="0" xfId="0" applyFont="1"/>
    <xf numFmtId="0" fontId="33" fillId="0" borderId="0" xfId="0" applyFont="1" applyAlignment="1">
      <alignment horizontal="center"/>
    </xf>
    <xf numFmtId="0" fontId="16" fillId="0" borderId="14" xfId="0" applyFont="1" applyBorder="1" applyAlignment="1">
      <alignment horizontal="center" wrapText="1"/>
    </xf>
    <xf numFmtId="0" fontId="33" fillId="0" borderId="0" xfId="0" applyFont="1" applyAlignment="1">
      <alignment vertical="center"/>
    </xf>
    <xf numFmtId="0" fontId="33" fillId="0" borderId="0" xfId="0" applyFont="1" applyBorder="1" applyAlignment="1">
      <alignment vertical="center"/>
    </xf>
    <xf numFmtId="175" fontId="28" fillId="0" borderId="0" xfId="127" applyNumberFormat="1" applyFont="1"/>
    <xf numFmtId="176" fontId="34" fillId="0" borderId="0" xfId="127" applyNumberFormat="1" applyFont="1"/>
    <xf numFmtId="175" fontId="34" fillId="0" borderId="0" xfId="127" applyNumberFormat="1" applyFont="1"/>
    <xf numFmtId="0" fontId="33" fillId="0" borderId="0" xfId="0" applyFont="1" applyBorder="1"/>
    <xf numFmtId="0" fontId="33" fillId="0" borderId="0" xfId="0" applyFont="1" applyBorder="1" applyAlignment="1"/>
    <xf numFmtId="175" fontId="36" fillId="0" borderId="0" xfId="127" applyNumberFormat="1" applyFont="1"/>
    <xf numFmtId="0" fontId="16" fillId="0" borderId="28" xfId="0" applyFont="1" applyBorder="1" applyAlignment="1">
      <alignment horizontal="center"/>
    </xf>
    <xf numFmtId="0" fontId="16" fillId="0" borderId="28" xfId="0" applyFont="1" applyBorder="1" applyAlignment="1" applyProtection="1">
      <alignment horizontal="center"/>
    </xf>
    <xf numFmtId="4" fontId="16" fillId="0" borderId="16" xfId="0" applyNumberFormat="1" applyFont="1" applyBorder="1" applyAlignment="1">
      <alignment horizontal="center"/>
    </xf>
    <xf numFmtId="0" fontId="71" fillId="0" borderId="0" xfId="0" applyFont="1"/>
    <xf numFmtId="0" fontId="72" fillId="0" borderId="0" xfId="0" applyFont="1"/>
    <xf numFmtId="0" fontId="4" fillId="0" borderId="0" xfId="0" applyFont="1"/>
    <xf numFmtId="168" fontId="35" fillId="0" borderId="13" xfId="0" applyNumberFormat="1" applyFont="1" applyBorder="1" applyAlignment="1">
      <alignment horizontal="center" vertical="center"/>
    </xf>
    <xf numFmtId="14" fontId="35" fillId="0" borderId="13" xfId="0" applyNumberFormat="1" applyFont="1" applyBorder="1" applyAlignment="1">
      <alignment horizontal="center"/>
    </xf>
    <xf numFmtId="0" fontId="4" fillId="0" borderId="0" xfId="0" applyFont="1" applyAlignment="1"/>
    <xf numFmtId="0" fontId="4" fillId="66" borderId="12" xfId="0" applyFont="1" applyFill="1" applyBorder="1" applyAlignment="1"/>
    <xf numFmtId="170" fontId="28" fillId="0" borderId="21" xfId="160" applyNumberFormat="1" applyFont="1" applyBorder="1" applyAlignment="1" applyProtection="1">
      <alignment horizontal="center"/>
    </xf>
    <xf numFmtId="174" fontId="33" fillId="0" borderId="12" xfId="128" applyNumberFormat="1" applyFont="1" applyBorder="1" applyAlignment="1">
      <alignment horizontal="center" vertical="center" wrapText="1"/>
    </xf>
    <xf numFmtId="3" fontId="16" fillId="0" borderId="0" xfId="0" applyNumberFormat="1" applyFont="1"/>
    <xf numFmtId="3" fontId="33" fillId="0" borderId="0" xfId="0" applyNumberFormat="1" applyFont="1"/>
    <xf numFmtId="0" fontId="4" fillId="0" borderId="12" xfId="0" applyFont="1" applyBorder="1" applyAlignment="1">
      <alignment horizontal="left"/>
    </xf>
    <xf numFmtId="0" fontId="4" fillId="0" borderId="14" xfId="0" applyFont="1" applyBorder="1" applyAlignment="1">
      <alignment horizontal="center" wrapText="1"/>
    </xf>
    <xf numFmtId="0" fontId="26" fillId="0" borderId="0" xfId="0" applyFont="1" applyBorder="1" applyAlignment="1">
      <alignment vertical="center" wrapText="1"/>
    </xf>
    <xf numFmtId="4" fontId="16" fillId="0" borderId="0" xfId="0" applyNumberFormat="1" applyFont="1"/>
    <xf numFmtId="4" fontId="4" fillId="0" borderId="16" xfId="0" applyNumberFormat="1" applyFont="1" applyBorder="1" applyAlignment="1">
      <alignment horizontal="center"/>
    </xf>
    <xf numFmtId="176" fontId="24" fillId="0" borderId="13" xfId="127" applyNumberFormat="1" applyFont="1" applyBorder="1" applyAlignment="1">
      <alignment horizontal="center"/>
    </xf>
    <xf numFmtId="178" fontId="24" fillId="0" borderId="13" xfId="127" applyNumberFormat="1" applyFont="1" applyBorder="1" applyAlignment="1">
      <alignment horizontal="center" vertical="center"/>
    </xf>
    <xf numFmtId="178" fontId="24" fillId="0" borderId="0" xfId="127" applyNumberFormat="1" applyFont="1" applyBorder="1" applyAlignment="1">
      <alignment horizontal="center"/>
    </xf>
    <xf numFmtId="178" fontId="24" fillId="0" borderId="13" xfId="127" applyNumberFormat="1" applyFont="1" applyBorder="1" applyAlignment="1">
      <alignment horizontal="center"/>
    </xf>
    <xf numFmtId="178" fontId="24" fillId="0" borderId="30" xfId="127" applyNumberFormat="1" applyFont="1" applyBorder="1" applyAlignment="1">
      <alignment horizontal="center"/>
    </xf>
    <xf numFmtId="3" fontId="28" fillId="0" borderId="0" xfId="0" applyNumberFormat="1" applyFont="1"/>
    <xf numFmtId="0" fontId="4" fillId="0" borderId="21"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3" fontId="16" fillId="0" borderId="0" xfId="0" applyNumberFormat="1" applyFont="1" applyAlignment="1">
      <alignment vertical="center"/>
    </xf>
    <xf numFmtId="0" fontId="73" fillId="0" borderId="0" xfId="140" applyFont="1"/>
    <xf numFmtId="0" fontId="74" fillId="0" borderId="0" xfId="140" applyFont="1" applyAlignment="1">
      <alignment horizontal="center"/>
    </xf>
    <xf numFmtId="0" fontId="75" fillId="0" borderId="0" xfId="140" applyFont="1"/>
    <xf numFmtId="0" fontId="69" fillId="0" borderId="0" xfId="140" applyFont="1" applyAlignment="1">
      <alignment horizontal="center"/>
    </xf>
    <xf numFmtId="0" fontId="51" fillId="0" borderId="0" xfId="140" applyFont="1"/>
    <xf numFmtId="17" fontId="69" fillId="0" borderId="0" xfId="140" quotePrefix="1" applyNumberFormat="1" applyFont="1" applyAlignment="1">
      <alignment horizontal="center"/>
    </xf>
    <xf numFmtId="0" fontId="76" fillId="0" borderId="0" xfId="140" applyFont="1" applyAlignment="1">
      <alignment horizontal="left" indent="15"/>
    </xf>
    <xf numFmtId="0" fontId="77" fillId="0" borderId="0" xfId="140" applyFont="1" applyAlignment="1"/>
    <xf numFmtId="0" fontId="78" fillId="0" borderId="0" xfId="140" applyFont="1"/>
    <xf numFmtId="0" fontId="75" fillId="0" borderId="0" xfId="140" quotePrefix="1" applyFont="1"/>
    <xf numFmtId="37" fontId="4" fillId="0" borderId="16" xfId="0" applyNumberFormat="1" applyFont="1" applyBorder="1" applyAlignment="1" applyProtection="1">
      <alignment horizontal="right"/>
    </xf>
    <xf numFmtId="0" fontId="26" fillId="0" borderId="0" xfId="0" applyFont="1" applyAlignment="1">
      <alignment horizontal="left"/>
    </xf>
    <xf numFmtId="17" fontId="4" fillId="0" borderId="12" xfId="0" applyNumberFormat="1" applyFont="1" applyBorder="1" applyAlignment="1">
      <alignment horizontal="center"/>
    </xf>
    <xf numFmtId="0" fontId="72" fillId="0" borderId="32" xfId="0" applyFont="1" applyFill="1" applyBorder="1" applyAlignment="1">
      <alignment vertical="center" wrapText="1"/>
    </xf>
    <xf numFmtId="0" fontId="16" fillId="0" borderId="0" xfId="0" applyFont="1" applyBorder="1"/>
    <xf numFmtId="4" fontId="4" fillId="0" borderId="0" xfId="0" applyNumberFormat="1" applyFont="1"/>
    <xf numFmtId="168" fontId="35" fillId="0" borderId="19" xfId="0" applyNumberFormat="1" applyFont="1" applyBorder="1" applyAlignment="1">
      <alignment horizontal="center" vertical="center"/>
    </xf>
    <xf numFmtId="0" fontId="26" fillId="0" borderId="0" xfId="0" applyFont="1" applyAlignment="1">
      <alignment wrapText="1"/>
    </xf>
    <xf numFmtId="0" fontId="26" fillId="0" borderId="0" xfId="0" applyFont="1" applyBorder="1" applyAlignment="1">
      <alignment horizontal="center" wrapText="1"/>
    </xf>
    <xf numFmtId="168" fontId="16" fillId="0" borderId="0" xfId="0" applyNumberFormat="1" applyFont="1"/>
    <xf numFmtId="0" fontId="4" fillId="0" borderId="33" xfId="0" applyFont="1" applyBorder="1" applyAlignment="1">
      <alignment horizontal="left"/>
    </xf>
    <xf numFmtId="0" fontId="4" fillId="0" borderId="34" xfId="0" applyFont="1" applyBorder="1" applyAlignment="1">
      <alignment horizontal="left"/>
    </xf>
    <xf numFmtId="0" fontId="4" fillId="0" borderId="13" xfId="0" applyFont="1" applyBorder="1" applyAlignment="1" applyProtection="1">
      <alignment horizontal="center"/>
    </xf>
    <xf numFmtId="17" fontId="35" fillId="0" borderId="14" xfId="0" applyNumberFormat="1" applyFont="1" applyBorder="1" applyAlignment="1">
      <alignment horizontal="center" vertical="center"/>
    </xf>
    <xf numFmtId="0" fontId="4" fillId="0" borderId="26" xfId="0" applyFont="1" applyBorder="1"/>
    <xf numFmtId="0" fontId="16" fillId="0" borderId="26" xfId="0" applyFont="1" applyBorder="1"/>
    <xf numFmtId="0" fontId="16" fillId="0" borderId="14" xfId="0" applyFont="1" applyBorder="1" applyAlignment="1">
      <alignment horizontal="center"/>
    </xf>
    <xf numFmtId="0" fontId="16" fillId="66" borderId="14" xfId="0" applyFont="1" applyFill="1" applyBorder="1" applyAlignment="1">
      <alignment horizontal="center"/>
    </xf>
    <xf numFmtId="0" fontId="4" fillId="0" borderId="26" xfId="0" applyFont="1" applyBorder="1" applyProtection="1"/>
    <xf numFmtId="0" fontId="4" fillId="0" borderId="19" xfId="0" applyFont="1" applyBorder="1" applyAlignment="1">
      <alignment horizontal="left"/>
    </xf>
    <xf numFmtId="2" fontId="16" fillId="0" borderId="26" xfId="0" applyNumberFormat="1" applyFont="1" applyBorder="1" applyAlignment="1">
      <alignment horizontal="center"/>
    </xf>
    <xf numFmtId="168" fontId="16" fillId="0" borderId="26" xfId="0" applyNumberFormat="1" applyFont="1" applyBorder="1" applyAlignment="1" applyProtection="1">
      <alignment horizontal="right"/>
    </xf>
    <xf numFmtId="176" fontId="34" fillId="0" borderId="14" xfId="127" applyNumberFormat="1" applyFont="1" applyBorder="1" applyAlignment="1">
      <alignment horizontal="center" vertical="center"/>
    </xf>
    <xf numFmtId="175" fontId="34" fillId="0" borderId="14" xfId="127" applyNumberFormat="1" applyFont="1" applyBorder="1" applyAlignment="1">
      <alignment horizontal="center" vertical="center" wrapText="1"/>
    </xf>
    <xf numFmtId="175" fontId="34" fillId="0" borderId="35" xfId="127" applyNumberFormat="1" applyFont="1" applyBorder="1" applyAlignment="1">
      <alignment horizontal="center" vertical="center" wrapText="1"/>
    </xf>
    <xf numFmtId="175" fontId="34" fillId="0" borderId="36" xfId="127" applyNumberFormat="1" applyFont="1" applyBorder="1" applyAlignment="1">
      <alignment horizontal="center" vertical="center" wrapText="1"/>
    </xf>
    <xf numFmtId="4" fontId="4" fillId="0" borderId="21" xfId="0" applyNumberFormat="1" applyFont="1" applyBorder="1" applyAlignment="1">
      <alignment horizontal="center"/>
    </xf>
    <xf numFmtId="0" fontId="16" fillId="0" borderId="29" xfId="0" applyFont="1" applyBorder="1" applyAlignment="1">
      <alignment horizontal="center"/>
    </xf>
    <xf numFmtId="4" fontId="4" fillId="0" borderId="19" xfId="0" applyNumberFormat="1" applyFont="1" applyBorder="1" applyAlignment="1">
      <alignment horizontal="center"/>
    </xf>
    <xf numFmtId="4" fontId="4" fillId="0" borderId="13" xfId="0" applyNumberFormat="1" applyFont="1" applyBorder="1" applyAlignment="1">
      <alignment horizontal="center"/>
    </xf>
    <xf numFmtId="4" fontId="16" fillId="0" borderId="13" xfId="0" applyNumberFormat="1" applyFont="1" applyBorder="1" applyAlignment="1">
      <alignment horizontal="center"/>
    </xf>
    <xf numFmtId="4" fontId="16" fillId="0" borderId="14" xfId="0" applyNumberFormat="1" applyFont="1" applyBorder="1" applyAlignment="1">
      <alignment horizontal="center"/>
    </xf>
    <xf numFmtId="0" fontId="4" fillId="0" borderId="17" xfId="0" applyFont="1" applyBorder="1" applyAlignment="1">
      <alignment horizontal="center"/>
    </xf>
    <xf numFmtId="0" fontId="35" fillId="0" borderId="14" xfId="0" applyFont="1" applyBorder="1" applyAlignment="1">
      <alignment horizontal="center" vertical="center"/>
    </xf>
    <xf numFmtId="0" fontId="4" fillId="0" borderId="0" xfId="0" applyFont="1" applyBorder="1"/>
    <xf numFmtId="4" fontId="4" fillId="0" borderId="12" xfId="0" applyNumberFormat="1" applyFont="1" applyBorder="1" applyAlignment="1">
      <alignment horizontal="center" wrapText="1"/>
    </xf>
    <xf numFmtId="3" fontId="4" fillId="0" borderId="13" xfId="0" applyNumberFormat="1" applyFont="1" applyFill="1" applyBorder="1"/>
    <xf numFmtId="173" fontId="44" fillId="0" borderId="0" xfId="127" applyFont="1"/>
    <xf numFmtId="0" fontId="4" fillId="0" borderId="0" xfId="0" applyFont="1" applyAlignment="1">
      <alignment wrapText="1"/>
    </xf>
    <xf numFmtId="173" fontId="24" fillId="0" borderId="0" xfId="127" applyFont="1"/>
    <xf numFmtId="170" fontId="28" fillId="0" borderId="0" xfId="160" applyNumberFormat="1" applyFont="1" applyAlignment="1">
      <alignment vertical="center"/>
    </xf>
    <xf numFmtId="4" fontId="72" fillId="0" borderId="0" xfId="0" applyNumberFormat="1" applyFont="1" applyBorder="1" applyAlignment="1"/>
    <xf numFmtId="180" fontId="26" fillId="0" borderId="0" xfId="0" applyNumberFormat="1" applyFont="1"/>
    <xf numFmtId="0" fontId="79" fillId="0" borderId="0" xfId="0" applyFont="1"/>
    <xf numFmtId="3" fontId="33" fillId="0" borderId="0" xfId="0" applyNumberFormat="1" applyFont="1" applyAlignment="1"/>
    <xf numFmtId="170" fontId="44" fillId="0" borderId="0" xfId="160" applyNumberFormat="1" applyFont="1"/>
    <xf numFmtId="0" fontId="4" fillId="0" borderId="0" xfId="0" quotePrefix="1" applyFont="1" applyFill="1" applyBorder="1" applyAlignment="1">
      <alignment vertical="center"/>
    </xf>
    <xf numFmtId="3" fontId="16" fillId="0" borderId="0" xfId="128" applyNumberFormat="1" applyFont="1" applyFill="1" applyBorder="1" applyAlignment="1">
      <alignment vertical="center"/>
    </xf>
    <xf numFmtId="3" fontId="16" fillId="0" borderId="0" xfId="0" applyNumberFormat="1" applyFont="1" applyBorder="1"/>
    <xf numFmtId="176" fontId="24" fillId="0" borderId="0" xfId="127" applyNumberFormat="1" applyFont="1" applyAlignment="1">
      <alignment wrapText="1"/>
    </xf>
    <xf numFmtId="10" fontId="24" fillId="0" borderId="0" xfId="160" applyNumberFormat="1" applyFont="1"/>
    <xf numFmtId="170" fontId="28" fillId="0" borderId="0" xfId="160" applyNumberFormat="1" applyFont="1"/>
    <xf numFmtId="4" fontId="16" fillId="0" borderId="24" xfId="0" applyNumberFormat="1" applyFont="1" applyBorder="1" applyAlignment="1">
      <alignment horizontal="center" vertical="center"/>
    </xf>
    <xf numFmtId="4" fontId="16" fillId="0" borderId="37" xfId="0" applyNumberFormat="1" applyFont="1" applyBorder="1" applyAlignment="1">
      <alignment horizontal="center" vertical="center"/>
    </xf>
    <xf numFmtId="3" fontId="16" fillId="0" borderId="37" xfId="0" applyNumberFormat="1" applyFont="1" applyBorder="1" applyAlignment="1" applyProtection="1">
      <alignment horizontal="center" vertical="center"/>
    </xf>
    <xf numFmtId="37" fontId="16" fillId="0" borderId="0" xfId="0" applyNumberFormat="1" applyFont="1"/>
    <xf numFmtId="168" fontId="16" fillId="0" borderId="0" xfId="0" applyNumberFormat="1" applyFont="1" applyAlignment="1">
      <alignment vertical="center"/>
    </xf>
    <xf numFmtId="0" fontId="46" fillId="0" borderId="0" xfId="155" applyFont="1" applyBorder="1" applyAlignment="1" applyProtection="1">
      <alignment horizontal="left" vertical="center"/>
    </xf>
    <xf numFmtId="0" fontId="46" fillId="0" borderId="0" xfId="155" applyFont="1" applyBorder="1" applyAlignment="1" applyProtection="1">
      <alignment horizontal="center" vertical="center"/>
    </xf>
    <xf numFmtId="0" fontId="16" fillId="0" borderId="14" xfId="0" applyFont="1" applyBorder="1" applyAlignment="1">
      <alignment horizontal="center" vertical="center" wrapText="1"/>
    </xf>
    <xf numFmtId="3" fontId="80" fillId="0" borderId="13" xfId="0" applyNumberFormat="1" applyFont="1" applyBorder="1"/>
    <xf numFmtId="3" fontId="80" fillId="0" borderId="14" xfId="0" applyNumberFormat="1" applyFont="1" applyBorder="1"/>
    <xf numFmtId="3" fontId="80" fillId="67" borderId="21" xfId="0" applyNumberFormat="1" applyFont="1" applyFill="1" applyBorder="1" applyAlignment="1">
      <alignment horizontal="right"/>
    </xf>
    <xf numFmtId="3" fontId="80" fillId="67" borderId="20" xfId="0" applyNumberFormat="1" applyFont="1" applyFill="1" applyBorder="1"/>
    <xf numFmtId="3" fontId="80" fillId="67" borderId="19" xfId="0" applyNumberFormat="1" applyFont="1" applyFill="1" applyBorder="1"/>
    <xf numFmtId="3" fontId="80" fillId="67" borderId="13" xfId="0" applyNumberFormat="1" applyFont="1" applyFill="1" applyBorder="1"/>
    <xf numFmtId="3" fontId="80" fillId="67" borderId="31" xfId="0" applyNumberFormat="1" applyFont="1" applyFill="1" applyBorder="1" applyAlignment="1">
      <alignment horizontal="right"/>
    </xf>
    <xf numFmtId="3" fontId="80" fillId="67" borderId="22" xfId="0" applyNumberFormat="1" applyFont="1" applyFill="1" applyBorder="1"/>
    <xf numFmtId="0" fontId="80" fillId="67" borderId="38" xfId="0" applyFont="1" applyFill="1" applyBorder="1" applyAlignment="1">
      <alignment horizontal="left"/>
    </xf>
    <xf numFmtId="0" fontId="80" fillId="67" borderId="19" xfId="0" applyFont="1" applyFill="1" applyBorder="1" applyAlignment="1"/>
    <xf numFmtId="4" fontId="80" fillId="67" borderId="12" xfId="0" applyNumberFormat="1" applyFont="1" applyFill="1" applyBorder="1" applyAlignment="1">
      <alignment horizontal="center" wrapText="1"/>
    </xf>
    <xf numFmtId="4" fontId="80" fillId="67" borderId="19" xfId="0" applyNumberFormat="1" applyFont="1" applyFill="1" applyBorder="1" applyAlignment="1">
      <alignment horizontal="center" wrapText="1"/>
    </xf>
    <xf numFmtId="4" fontId="80" fillId="67" borderId="21" xfId="0" applyNumberFormat="1" applyFont="1" applyFill="1" applyBorder="1" applyAlignment="1">
      <alignment horizontal="center"/>
    </xf>
    <xf numFmtId="4" fontId="80" fillId="67" borderId="13" xfId="0" applyNumberFormat="1" applyFont="1" applyFill="1" applyBorder="1" applyAlignment="1">
      <alignment horizontal="center"/>
    </xf>
    <xf numFmtId="4" fontId="80" fillId="67" borderId="16" xfId="0" applyNumberFormat="1" applyFont="1" applyFill="1" applyBorder="1" applyAlignment="1">
      <alignment horizontal="center"/>
    </xf>
    <xf numFmtId="3" fontId="80" fillId="67" borderId="21" xfId="0" applyNumberFormat="1" applyFont="1" applyFill="1" applyBorder="1" applyAlignment="1" applyProtection="1">
      <alignment horizontal="center"/>
    </xf>
    <xf numFmtId="0" fontId="80" fillId="67" borderId="37" xfId="0" applyFont="1" applyFill="1" applyBorder="1" applyAlignment="1">
      <alignment horizontal="center" wrapText="1"/>
    </xf>
    <xf numFmtId="3" fontId="71" fillId="0" borderId="0" xfId="0" applyNumberFormat="1" applyFont="1"/>
    <xf numFmtId="168" fontId="26" fillId="0" borderId="0" xfId="0" applyNumberFormat="1" applyFont="1"/>
    <xf numFmtId="181" fontId="28" fillId="0" borderId="0" xfId="0" applyNumberFormat="1" applyFont="1"/>
    <xf numFmtId="176" fontId="50" fillId="0" borderId="14" xfId="127" applyNumberFormat="1" applyFont="1" applyBorder="1" applyAlignment="1">
      <alignment horizontal="center"/>
    </xf>
    <xf numFmtId="178" fontId="50" fillId="0" borderId="36" xfId="127" applyNumberFormat="1" applyFont="1" applyBorder="1" applyAlignment="1">
      <alignment horizontal="center"/>
    </xf>
    <xf numFmtId="1" fontId="26" fillId="0" borderId="0" xfId="0" applyNumberFormat="1" applyFont="1"/>
    <xf numFmtId="175" fontId="26" fillId="0" borderId="0" xfId="0" applyNumberFormat="1" applyFont="1"/>
    <xf numFmtId="170" fontId="26" fillId="0" borderId="0" xfId="0" applyNumberFormat="1" applyFont="1"/>
    <xf numFmtId="182" fontId="16" fillId="0" borderId="0" xfId="0" applyNumberFormat="1" applyFont="1"/>
    <xf numFmtId="0" fontId="26" fillId="0" borderId="0" xfId="0" applyFont="1" applyFill="1" applyBorder="1" applyAlignment="1">
      <alignment vertical="center" wrapText="1"/>
    </xf>
    <xf numFmtId="0" fontId="4" fillId="0" borderId="21" xfId="0" applyFont="1" applyBorder="1" applyAlignment="1">
      <alignment horizontal="center"/>
    </xf>
    <xf numFmtId="3" fontId="80" fillId="67" borderId="14" xfId="0" applyNumberFormat="1" applyFont="1" applyFill="1" applyBorder="1"/>
    <xf numFmtId="9" fontId="28" fillId="0" borderId="0" xfId="160" applyFont="1" applyAlignment="1"/>
    <xf numFmtId="9" fontId="26" fillId="0" borderId="0" xfId="0" applyNumberFormat="1" applyFont="1" applyAlignment="1"/>
    <xf numFmtId="0" fontId="4" fillId="0" borderId="23" xfId="0" applyFont="1" applyBorder="1" applyAlignment="1">
      <alignment horizontal="center" wrapText="1"/>
    </xf>
    <xf numFmtId="181" fontId="16" fillId="0" borderId="0" xfId="0" applyNumberFormat="1" applyFont="1"/>
    <xf numFmtId="0" fontId="33" fillId="0" borderId="0" xfId="0" quotePrefix="1" applyFont="1" applyFill="1" applyBorder="1" applyAlignment="1">
      <alignment vertical="center"/>
    </xf>
    <xf numFmtId="3" fontId="33" fillId="0" borderId="0" xfId="0" quotePrefix="1" applyNumberFormat="1" applyFont="1" applyFill="1" applyBorder="1" applyAlignment="1">
      <alignment vertical="center"/>
    </xf>
    <xf numFmtId="3" fontId="16" fillId="0" borderId="0" xfId="0" applyNumberFormat="1" applyFont="1" applyBorder="1" applyAlignment="1">
      <alignment vertical="center"/>
    </xf>
    <xf numFmtId="0" fontId="16" fillId="0" borderId="0" xfId="0" quotePrefix="1" applyFont="1" applyFill="1" applyBorder="1" applyAlignment="1">
      <alignment vertical="center"/>
    </xf>
    <xf numFmtId="2" fontId="26" fillId="0" borderId="0" xfId="0" applyNumberFormat="1" applyFont="1" applyBorder="1" applyProtection="1"/>
    <xf numFmtId="0" fontId="70" fillId="0" borderId="33" xfId="0" applyFont="1" applyBorder="1" applyAlignment="1">
      <alignment horizontal="left"/>
    </xf>
    <xf numFmtId="14" fontId="35" fillId="0" borderId="12" xfId="0" applyNumberFormat="1" applyFont="1" applyBorder="1" applyAlignment="1">
      <alignment horizontal="center"/>
    </xf>
    <xf numFmtId="168" fontId="35" fillId="0" borderId="12" xfId="0" applyNumberFormat="1" applyFont="1" applyBorder="1" applyAlignment="1">
      <alignment horizontal="center" vertical="center"/>
    </xf>
    <xf numFmtId="0" fontId="4" fillId="0" borderId="14" xfId="0" applyFont="1" applyBorder="1" applyAlignment="1">
      <alignment horizontal="center" vertical="center" wrapText="1"/>
    </xf>
    <xf numFmtId="0" fontId="4" fillId="0" borderId="18" xfId="0" applyFont="1" applyFill="1" applyBorder="1" applyAlignment="1">
      <alignment horizontal="center" vertical="center"/>
    </xf>
    <xf numFmtId="0" fontId="16" fillId="0" borderId="35" xfId="0" applyFont="1" applyBorder="1" applyAlignment="1">
      <alignment vertical="center"/>
    </xf>
    <xf numFmtId="0" fontId="33" fillId="0" borderId="26" xfId="0" quotePrefix="1" applyFont="1" applyFill="1" applyBorder="1" applyAlignment="1">
      <alignment vertical="center"/>
    </xf>
    <xf numFmtId="0" fontId="4" fillId="0" borderId="22" xfId="0" applyFont="1" applyBorder="1" applyAlignment="1">
      <alignment vertical="center"/>
    </xf>
    <xf numFmtId="0" fontId="16" fillId="0" borderId="0" xfId="0" applyFont="1" applyAlignment="1">
      <alignment horizontal="center" vertical="center"/>
    </xf>
    <xf numFmtId="0" fontId="26" fillId="0" borderId="0" xfId="0" applyFont="1" applyBorder="1" applyAlignment="1" applyProtection="1"/>
    <xf numFmtId="0" fontId="26" fillId="0" borderId="0" xfId="0" applyFont="1" applyAlignment="1"/>
    <xf numFmtId="3" fontId="16" fillId="0" borderId="12" xfId="0" applyNumberFormat="1" applyFont="1" applyBorder="1"/>
    <xf numFmtId="178" fontId="24" fillId="0" borderId="30" xfId="127" applyNumberFormat="1" applyFont="1" applyFill="1" applyBorder="1" applyAlignment="1">
      <alignment horizontal="center"/>
    </xf>
    <xf numFmtId="9" fontId="28" fillId="0" borderId="0" xfId="160" applyFont="1"/>
    <xf numFmtId="4" fontId="80" fillId="0" borderId="12" xfId="0" applyNumberFormat="1" applyFont="1" applyFill="1" applyBorder="1" applyAlignment="1">
      <alignment horizontal="center" wrapText="1"/>
    </xf>
    <xf numFmtId="4" fontId="4" fillId="0" borderId="12" xfId="0" applyNumberFormat="1" applyFont="1" applyFill="1" applyBorder="1" applyAlignment="1">
      <alignment horizontal="center" wrapText="1"/>
    </xf>
    <xf numFmtId="9" fontId="26" fillId="0" borderId="0" xfId="0" applyNumberFormat="1" applyFont="1"/>
    <xf numFmtId="171" fontId="16" fillId="0" borderId="0" xfId="0" applyNumberFormat="1" applyFont="1" applyAlignment="1">
      <alignment vertical="center"/>
    </xf>
    <xf numFmtId="3" fontId="33" fillId="0" borderId="0" xfId="0" applyNumberFormat="1" applyFont="1" applyAlignment="1">
      <alignment vertical="center"/>
    </xf>
    <xf numFmtId="168" fontId="33" fillId="0" borderId="0" xfId="0" applyNumberFormat="1" applyFont="1" applyAlignment="1">
      <alignment vertical="center"/>
    </xf>
    <xf numFmtId="0" fontId="26" fillId="0" borderId="0" xfId="0" applyFont="1" applyAlignment="1"/>
    <xf numFmtId="9" fontId="24" fillId="0" borderId="0" xfId="160" applyFont="1" applyAlignment="1">
      <alignment vertical="center"/>
    </xf>
    <xf numFmtId="178" fontId="26" fillId="0" borderId="0" xfId="0" applyNumberFormat="1" applyFont="1"/>
    <xf numFmtId="0" fontId="26" fillId="0" borderId="0" xfId="0" applyFont="1" applyAlignment="1"/>
    <xf numFmtId="10" fontId="28" fillId="0" borderId="0" xfId="160" applyNumberFormat="1" applyFont="1"/>
    <xf numFmtId="173" fontId="16" fillId="0" borderId="0" xfId="0" applyNumberFormat="1" applyFont="1"/>
    <xf numFmtId="0" fontId="4" fillId="0" borderId="53" xfId="0" applyFont="1" applyBorder="1" applyAlignment="1" applyProtection="1">
      <alignment horizontal="center" vertical="center" wrapText="1"/>
    </xf>
    <xf numFmtId="0" fontId="84" fillId="0" borderId="0" xfId="199"/>
    <xf numFmtId="0" fontId="33" fillId="0" borderId="19" xfId="0" applyFont="1" applyBorder="1" applyAlignment="1">
      <alignment horizontal="center" vertical="center"/>
    </xf>
    <xf numFmtId="4" fontId="94" fillId="0" borderId="12" xfId="0" applyNumberFormat="1" applyFont="1" applyFill="1" applyBorder="1" applyAlignment="1">
      <alignment horizontal="center"/>
    </xf>
    <xf numFmtId="3" fontId="95" fillId="0" borderId="55" xfId="0" applyNumberFormat="1" applyFont="1" applyBorder="1" applyAlignment="1">
      <alignment horizontal="right"/>
    </xf>
    <xf numFmtId="0" fontId="45" fillId="0" borderId="0" xfId="155" applyFont="1" applyBorder="1" applyAlignment="1" applyProtection="1">
      <alignment horizontal="center" vertical="center"/>
    </xf>
    <xf numFmtId="0" fontId="33" fillId="0" borderId="0" xfId="0" applyFont="1" applyBorder="1" applyAlignment="1">
      <alignment horizontal="center" vertical="center"/>
    </xf>
    <xf numFmtId="4" fontId="96" fillId="67" borderId="21" xfId="0" applyNumberFormat="1" applyFont="1" applyFill="1" applyBorder="1" applyAlignment="1">
      <alignment horizontal="center"/>
    </xf>
    <xf numFmtId="187" fontId="4" fillId="0" borderId="56" xfId="127" applyNumberFormat="1" applyFont="1" applyFill="1" applyBorder="1" applyAlignment="1">
      <alignment horizontal="center" vertical="center" wrapText="1"/>
    </xf>
    <xf numFmtId="3" fontId="33" fillId="0" borderId="56" xfId="1267" applyNumberFormat="1" applyFont="1" applyFill="1" applyBorder="1" applyAlignment="1" applyProtection="1">
      <alignment horizontal="right"/>
    </xf>
    <xf numFmtId="188" fontId="33" fillId="0" borderId="12" xfId="128" applyNumberFormat="1" applyFont="1" applyBorder="1" applyAlignment="1">
      <alignment horizontal="center" vertical="center" wrapText="1"/>
    </xf>
    <xf numFmtId="188" fontId="33" fillId="0" borderId="12" xfId="0" quotePrefix="1" applyNumberFormat="1" applyFont="1" applyFill="1" applyBorder="1" applyAlignment="1">
      <alignment vertical="center"/>
    </xf>
    <xf numFmtId="0" fontId="51" fillId="0" borderId="0" xfId="140" applyAlignment="1">
      <alignment vertical="center"/>
    </xf>
    <xf numFmtId="0" fontId="45" fillId="0" borderId="32" xfId="155" applyFont="1" applyBorder="1" applyAlignment="1" applyProtection="1">
      <alignment horizontal="left" vertical="center"/>
    </xf>
    <xf numFmtId="0" fontId="45" fillId="0" borderId="32" xfId="155" applyFont="1" applyBorder="1" applyAlignment="1" applyProtection="1">
      <alignment vertical="center"/>
    </xf>
    <xf numFmtId="0" fontId="45" fillId="0" borderId="32" xfId="155" applyFont="1" applyBorder="1" applyAlignment="1" applyProtection="1">
      <alignment horizontal="center" vertical="center"/>
    </xf>
    <xf numFmtId="17" fontId="69" fillId="0" borderId="0" xfId="140" applyNumberFormat="1" applyFont="1" applyAlignment="1">
      <alignment horizontal="left" vertical="center"/>
    </xf>
    <xf numFmtId="0" fontId="46" fillId="0" borderId="0" xfId="155" applyFont="1" applyBorder="1" applyAlignment="1" applyProtection="1">
      <alignment vertical="center"/>
    </xf>
    <xf numFmtId="0" fontId="46" fillId="0" borderId="0" xfId="155" applyFont="1" applyBorder="1" applyAlignment="1" applyProtection="1">
      <alignment horizontal="right" vertical="center"/>
    </xf>
    <xf numFmtId="0" fontId="45" fillId="0" borderId="0" xfId="155" applyFont="1" applyBorder="1" applyAlignment="1" applyProtection="1">
      <alignment horizontal="left" vertical="center"/>
    </xf>
    <xf numFmtId="0" fontId="46" fillId="0" borderId="0" xfId="140" applyFont="1" applyAlignment="1">
      <alignment horizontal="left" vertical="center"/>
    </xf>
    <xf numFmtId="0" fontId="32" fillId="0" borderId="0" xfId="140" applyFont="1" applyAlignment="1">
      <alignment vertical="center"/>
    </xf>
    <xf numFmtId="0" fontId="51" fillId="0" borderId="0" xfId="140" applyBorder="1" applyAlignment="1">
      <alignment vertical="center"/>
    </xf>
    <xf numFmtId="0" fontId="68" fillId="0" borderId="0" xfId="140" applyFont="1" applyAlignment="1">
      <alignment vertical="center"/>
    </xf>
    <xf numFmtId="0" fontId="33" fillId="0" borderId="0" xfId="140" applyFont="1" applyAlignment="1">
      <alignment vertical="center"/>
    </xf>
    <xf numFmtId="0" fontId="0" fillId="0" borderId="0" xfId="0" applyAlignment="1">
      <alignment vertical="center"/>
    </xf>
    <xf numFmtId="0" fontId="33" fillId="0" borderId="0" xfId="0" applyFont="1" applyBorder="1" applyAlignment="1">
      <alignment horizontal="center"/>
    </xf>
    <xf numFmtId="0" fontId="33" fillId="0" borderId="0" xfId="0" applyFont="1" applyBorder="1" applyAlignment="1">
      <alignment horizontal="center" vertical="center"/>
    </xf>
    <xf numFmtId="0" fontId="4" fillId="0" borderId="37" xfId="0" applyFont="1" applyBorder="1" applyAlignment="1" applyProtection="1">
      <alignment horizontal="center" vertical="center" wrapText="1"/>
    </xf>
    <xf numFmtId="0" fontId="26" fillId="0" borderId="0" xfId="0" applyFont="1" applyAlignment="1"/>
    <xf numFmtId="0" fontId="16" fillId="66" borderId="12" xfId="0" applyFont="1" applyFill="1" applyBorder="1" applyAlignment="1">
      <alignment horizontal="center"/>
    </xf>
    <xf numFmtId="0" fontId="26" fillId="0" borderId="0" xfId="0" applyFont="1" applyAlignment="1"/>
    <xf numFmtId="0" fontId="91" fillId="0" borderId="14" xfId="0" applyFont="1" applyBorder="1" applyAlignment="1">
      <alignment horizontal="center" wrapText="1"/>
    </xf>
    <xf numFmtId="0" fontId="99" fillId="0" borderId="0" xfId="0" applyFont="1" applyBorder="1" applyAlignment="1">
      <alignment horizontal="left" wrapText="1"/>
    </xf>
    <xf numFmtId="168" fontId="70" fillId="0" borderId="12" xfId="0" applyNumberFormat="1" applyFont="1" applyFill="1" applyBorder="1" applyAlignment="1">
      <alignment horizontal="center" vertical="center"/>
    </xf>
    <xf numFmtId="0" fontId="4" fillId="0" borderId="12" xfId="0" applyFont="1" applyBorder="1" applyAlignment="1">
      <alignment horizontal="center" wrapText="1"/>
    </xf>
    <xf numFmtId="9" fontId="80" fillId="67" borderId="12" xfId="0" applyNumberFormat="1" applyFont="1" applyFill="1" applyBorder="1" applyAlignment="1">
      <alignment horizontal="center" wrapText="1"/>
    </xf>
    <xf numFmtId="0" fontId="33" fillId="0" borderId="12" xfId="1286" applyFont="1" applyBorder="1" applyAlignment="1">
      <alignment horizontal="center" vertical="center"/>
    </xf>
    <xf numFmtId="174" fontId="33" fillId="0" borderId="12" xfId="1272" applyNumberFormat="1" applyFont="1" applyBorder="1" applyAlignment="1">
      <alignment horizontal="center" vertical="center" wrapText="1"/>
    </xf>
    <xf numFmtId="0" fontId="4" fillId="0" borderId="12" xfId="1286" quotePrefix="1" applyFont="1" applyFill="1" applyBorder="1" applyAlignment="1">
      <alignment vertical="center"/>
    </xf>
    <xf numFmtId="3" fontId="4" fillId="0" borderId="12" xfId="1272" applyNumberFormat="1" applyFont="1" applyFill="1" applyBorder="1" applyAlignment="1">
      <alignment vertical="center"/>
    </xf>
    <xf numFmtId="3" fontId="4" fillId="0" borderId="12" xfId="1286" quotePrefix="1" applyNumberFormat="1" applyFont="1" applyFill="1" applyBorder="1" applyAlignment="1">
      <alignment vertical="center"/>
    </xf>
    <xf numFmtId="171" fontId="4" fillId="0" borderId="12" xfId="1272" applyNumberFormat="1" applyFont="1" applyFill="1" applyBorder="1" applyAlignment="1">
      <alignment vertical="center"/>
    </xf>
    <xf numFmtId="0" fontId="33" fillId="0" borderId="12" xfId="1286" quotePrefix="1" applyFont="1" applyFill="1" applyBorder="1" applyAlignment="1">
      <alignment vertical="center"/>
    </xf>
    <xf numFmtId="3" fontId="33" fillId="0" borderId="12" xfId="1286" quotePrefix="1" applyNumberFormat="1" applyFont="1" applyFill="1" applyBorder="1" applyAlignment="1">
      <alignment vertical="center"/>
    </xf>
    <xf numFmtId="171" fontId="33" fillId="0" borderId="12" xfId="1272" applyNumberFormat="1" applyFont="1" applyFill="1" applyBorder="1" applyAlignment="1">
      <alignment vertical="center"/>
    </xf>
    <xf numFmtId="0" fontId="4" fillId="0" borderId="18" xfId="1286" applyFont="1" applyFill="1" applyBorder="1" applyAlignment="1">
      <alignment horizontal="center" vertical="center"/>
    </xf>
    <xf numFmtId="0" fontId="4" fillId="0" borderId="26" xfId="1286" quotePrefix="1" applyFont="1" applyFill="1" applyBorder="1" applyAlignment="1">
      <alignment vertical="center"/>
    </xf>
    <xf numFmtId="3" fontId="4" fillId="0" borderId="26" xfId="1272" applyNumberFormat="1" applyFont="1" applyFill="1" applyBorder="1" applyAlignment="1">
      <alignment vertical="center"/>
    </xf>
    <xf numFmtId="3" fontId="4" fillId="0" borderId="26" xfId="1286" quotePrefix="1" applyNumberFormat="1" applyFont="1" applyFill="1" applyBorder="1" applyAlignment="1">
      <alignment vertical="center"/>
    </xf>
    <xf numFmtId="171" fontId="4" fillId="0" borderId="42" xfId="1272" applyNumberFormat="1" applyFont="1" applyFill="1" applyBorder="1" applyAlignment="1">
      <alignment vertical="center"/>
    </xf>
    <xf numFmtId="0" fontId="26" fillId="0" borderId="20" xfId="1286" applyFont="1" applyBorder="1" applyProtection="1"/>
    <xf numFmtId="0" fontId="4" fillId="0" borderId="0" xfId="1286" applyFont="1" applyBorder="1" applyAlignment="1">
      <alignment vertical="center"/>
    </xf>
    <xf numFmtId="3" fontId="4" fillId="0" borderId="0" xfId="1286" applyNumberFormat="1" applyFont="1" applyBorder="1" applyAlignment="1">
      <alignment vertical="center"/>
    </xf>
    <xf numFmtId="0" fontId="4" fillId="0" borderId="30" xfId="1286" applyFont="1" applyBorder="1" applyAlignment="1">
      <alignment vertical="center"/>
    </xf>
    <xf numFmtId="0" fontId="4" fillId="0" borderId="0" xfId="0" applyFont="1" applyFill="1" applyBorder="1" applyAlignment="1">
      <alignment vertical="center" wrapText="1"/>
    </xf>
    <xf numFmtId="187" fontId="4" fillId="0" borderId="12" xfId="127" applyNumberFormat="1" applyFont="1" applyFill="1" applyBorder="1" applyAlignment="1">
      <alignment horizontal="center" vertical="center" wrapText="1"/>
    </xf>
    <xf numFmtId="187" fontId="33" fillId="0" borderId="19" xfId="127" applyNumberFormat="1" applyFont="1" applyFill="1" applyBorder="1" applyAlignment="1">
      <alignment horizontal="center" vertical="center" wrapText="1"/>
    </xf>
    <xf numFmtId="3" fontId="33" fillId="0" borderId="12" xfId="1267" applyNumberFormat="1" applyFont="1" applyFill="1" applyBorder="1" applyAlignment="1" applyProtection="1">
      <alignment horizontal="right"/>
    </xf>
    <xf numFmtId="3" fontId="4" fillId="0" borderId="14" xfId="0" applyNumberFormat="1" applyFont="1" applyFill="1" applyBorder="1"/>
    <xf numFmtId="187" fontId="33" fillId="0" borderId="63" xfId="127" applyNumberFormat="1" applyFont="1" applyFill="1" applyBorder="1" applyAlignment="1">
      <alignment horizontal="center" vertical="center" wrapText="1"/>
    </xf>
    <xf numFmtId="0" fontId="33" fillId="0" borderId="65" xfId="0" applyFont="1" applyFill="1" applyBorder="1" applyAlignment="1"/>
    <xf numFmtId="3" fontId="33" fillId="0" borderId="57" xfId="0" applyNumberFormat="1" applyFont="1" applyFill="1" applyBorder="1" applyAlignment="1">
      <alignment horizontal="center"/>
    </xf>
    <xf numFmtId="3" fontId="33" fillId="0" borderId="58" xfId="0" applyNumberFormat="1" applyFont="1" applyFill="1" applyBorder="1" applyAlignment="1">
      <alignment horizontal="center"/>
    </xf>
    <xf numFmtId="187" fontId="33" fillId="0" borderId="12" xfId="127" applyNumberFormat="1" applyFont="1" applyFill="1" applyBorder="1" applyAlignment="1">
      <alignment vertical="center"/>
    </xf>
    <xf numFmtId="187" fontId="33" fillId="0" borderId="12" xfId="127" applyNumberFormat="1" applyFont="1" applyFill="1" applyBorder="1" applyAlignment="1">
      <alignment horizontal="center" vertical="center"/>
    </xf>
    <xf numFmtId="0" fontId="4" fillId="0" borderId="52" xfId="0" applyFont="1" applyBorder="1"/>
    <xf numFmtId="37" fontId="4" fillId="0" borderId="21" xfId="0" applyNumberFormat="1" applyFont="1" applyBorder="1" applyAlignment="1" applyProtection="1"/>
    <xf numFmtId="179" fontId="4" fillId="0" borderId="21" xfId="0" applyNumberFormat="1" applyFont="1" applyBorder="1" applyAlignment="1" applyProtection="1">
      <alignment horizontal="right"/>
    </xf>
    <xf numFmtId="0" fontId="4" fillId="0" borderId="22" xfId="0" applyFont="1" applyBorder="1" applyAlignment="1">
      <alignment horizontal="left" vertical="center"/>
    </xf>
    <xf numFmtId="0" fontId="4" fillId="0" borderId="15" xfId="0" applyFont="1" applyBorder="1" applyAlignment="1">
      <alignment horizontal="left"/>
    </xf>
    <xf numFmtId="0" fontId="4" fillId="0" borderId="15" xfId="0" applyFont="1" applyBorder="1" applyAlignment="1">
      <alignment horizontal="center"/>
    </xf>
    <xf numFmtId="0" fontId="4" fillId="0" borderId="16" xfId="0" applyFont="1" applyBorder="1" applyAlignment="1">
      <alignment horizontal="center"/>
    </xf>
    <xf numFmtId="0" fontId="4" fillId="0" borderId="15" xfId="0" applyFont="1" applyBorder="1" applyAlignment="1" applyProtection="1">
      <alignment horizontal="center"/>
    </xf>
    <xf numFmtId="3" fontId="4" fillId="0" borderId="21" xfId="0" applyNumberFormat="1" applyFont="1" applyBorder="1" applyAlignment="1">
      <alignment horizontal="right"/>
    </xf>
    <xf numFmtId="169" fontId="4" fillId="0" borderId="21" xfId="0" applyNumberFormat="1" applyFont="1" applyBorder="1" applyAlignment="1" applyProtection="1">
      <alignment horizontal="right"/>
    </xf>
    <xf numFmtId="3" fontId="4" fillId="0" borderId="31" xfId="0" applyNumberFormat="1" applyFont="1" applyBorder="1" applyAlignment="1">
      <alignment horizontal="right"/>
    </xf>
    <xf numFmtId="3" fontId="4" fillId="0" borderId="0" xfId="0" applyNumberFormat="1" applyFont="1" applyBorder="1" applyAlignment="1">
      <alignment horizontal="right"/>
    </xf>
    <xf numFmtId="0" fontId="4" fillId="0" borderId="23" xfId="0" applyFont="1" applyBorder="1" applyAlignment="1">
      <alignment horizontal="left"/>
    </xf>
    <xf numFmtId="3" fontId="4" fillId="0" borderId="24" xfId="0" applyNumberFormat="1" applyFont="1" applyBorder="1" applyAlignment="1">
      <alignment horizontal="right"/>
    </xf>
    <xf numFmtId="169" fontId="4" fillId="0" borderId="24" xfId="0" applyNumberFormat="1" applyFont="1" applyBorder="1" applyAlignment="1" applyProtection="1">
      <alignment horizontal="right"/>
    </xf>
    <xf numFmtId="170" fontId="4" fillId="0" borderId="12" xfId="0" applyNumberFormat="1" applyFont="1" applyBorder="1" applyAlignment="1">
      <alignment horizontal="right"/>
    </xf>
    <xf numFmtId="0" fontId="4" fillId="0" borderId="12" xfId="0" applyFont="1" applyBorder="1" applyAlignment="1"/>
    <xf numFmtId="3" fontId="4" fillId="0" borderId="23" xfId="0" applyNumberFormat="1" applyFont="1" applyBorder="1" applyAlignment="1">
      <alignment horizontal="right"/>
    </xf>
    <xf numFmtId="169" fontId="4" fillId="0" borderId="25" xfId="0" applyNumberFormat="1" applyFont="1" applyBorder="1" applyAlignment="1" applyProtection="1">
      <alignment horizontal="right"/>
    </xf>
    <xf numFmtId="170" fontId="4" fillId="0" borderId="19" xfId="0" applyNumberFormat="1" applyFont="1" applyBorder="1" applyAlignment="1"/>
    <xf numFmtId="0" fontId="4" fillId="0" borderId="19" xfId="0" applyFont="1" applyBorder="1" applyAlignment="1"/>
    <xf numFmtId="3" fontId="4" fillId="0" borderId="0" xfId="0" applyNumberFormat="1" applyFont="1"/>
    <xf numFmtId="181" fontId="4" fillId="0" borderId="0" xfId="0" applyNumberFormat="1" applyFont="1"/>
    <xf numFmtId="0" fontId="26" fillId="0" borderId="27" xfId="0" applyFont="1" applyFill="1" applyBorder="1" applyAlignment="1">
      <alignment vertical="center" wrapText="1"/>
    </xf>
    <xf numFmtId="0" fontId="26" fillId="0" borderId="32" xfId="0" applyFont="1" applyFill="1" applyBorder="1" applyAlignment="1">
      <alignment vertical="center" wrapText="1"/>
    </xf>
    <xf numFmtId="0" fontId="26" fillId="0" borderId="39" xfId="0" applyFont="1" applyFill="1" applyBorder="1" applyAlignment="1">
      <alignment vertical="center" wrapText="1"/>
    </xf>
    <xf numFmtId="174" fontId="26" fillId="0" borderId="0" xfId="0" applyNumberFormat="1" applyFont="1" applyBorder="1" applyAlignment="1" applyProtection="1"/>
    <xf numFmtId="9" fontId="29" fillId="0" borderId="0" xfId="160" applyNumberFormat="1" applyAlignment="1">
      <alignment vertical="center"/>
    </xf>
    <xf numFmtId="179" fontId="16" fillId="0" borderId="0" xfId="0" applyNumberFormat="1" applyFont="1"/>
    <xf numFmtId="0" fontId="26" fillId="0" borderId="0" xfId="0" applyFont="1" applyAlignment="1"/>
    <xf numFmtId="175" fontId="28" fillId="0" borderId="28" xfId="127" applyNumberFormat="1" applyFont="1" applyBorder="1" applyAlignment="1">
      <alignment horizontal="center"/>
    </xf>
    <xf numFmtId="175" fontId="28" fillId="0" borderId="29" xfId="127" applyNumberFormat="1" applyFont="1" applyBorder="1" applyAlignment="1">
      <alignment horizontal="center"/>
    </xf>
    <xf numFmtId="0" fontId="4" fillId="0" borderId="16" xfId="0" applyFont="1" applyBorder="1" applyAlignment="1" applyProtection="1">
      <alignment horizontal="center"/>
    </xf>
    <xf numFmtId="175" fontId="4" fillId="0" borderId="12" xfId="0" applyNumberFormat="1" applyFont="1" applyBorder="1" applyAlignment="1" applyProtection="1">
      <alignment horizontal="right"/>
    </xf>
    <xf numFmtId="175" fontId="28" fillId="0" borderId="68" xfId="127" applyNumberFormat="1" applyFont="1" applyBorder="1" applyAlignment="1">
      <alignment horizontal="center"/>
    </xf>
    <xf numFmtId="0" fontId="70" fillId="0" borderId="12" xfId="0" applyFont="1" applyBorder="1" applyAlignment="1">
      <alignment horizontal="left"/>
    </xf>
    <xf numFmtId="0" fontId="16" fillId="0" borderId="16" xfId="0" applyFont="1" applyBorder="1" applyAlignment="1">
      <alignment horizontal="left"/>
    </xf>
    <xf numFmtId="0" fontId="16" fillId="0" borderId="12" xfId="0" applyFont="1" applyBorder="1" applyAlignment="1">
      <alignment horizontal="left"/>
    </xf>
    <xf numFmtId="17" fontId="24" fillId="0" borderId="13" xfId="127" applyNumberFormat="1" applyFont="1" applyBorder="1" applyAlignment="1">
      <alignment horizontal="center"/>
    </xf>
    <xf numFmtId="0" fontId="33" fillId="0" borderId="0" xfId="0" applyFont="1" applyBorder="1" applyAlignment="1">
      <alignment horizontal="center" vertical="center"/>
    </xf>
    <xf numFmtId="175" fontId="16" fillId="0" borderId="0" xfId="0" applyNumberFormat="1" applyFont="1" applyBorder="1"/>
    <xf numFmtId="3" fontId="33" fillId="0" borderId="57" xfId="1267" applyNumberFormat="1" applyFont="1" applyFill="1" applyBorder="1" applyAlignment="1" applyProtection="1">
      <alignment horizontal="right"/>
    </xf>
    <xf numFmtId="3" fontId="33" fillId="0" borderId="58" xfId="1267" applyNumberFormat="1" applyFont="1" applyFill="1" applyBorder="1" applyAlignment="1" applyProtection="1">
      <alignment horizontal="right"/>
    </xf>
    <xf numFmtId="0" fontId="33" fillId="0" borderId="70" xfId="0" applyFont="1" applyFill="1" applyBorder="1" applyAlignment="1"/>
    <xf numFmtId="1" fontId="26" fillId="0" borderId="0" xfId="0" applyNumberFormat="1" applyFont="1" applyBorder="1" applyAlignment="1">
      <alignment horizontal="center"/>
    </xf>
    <xf numFmtId="170" fontId="24" fillId="0" borderId="0" xfId="160" applyNumberFormat="1" applyFont="1"/>
    <xf numFmtId="170" fontId="28" fillId="0" borderId="12" xfId="160" applyNumberFormat="1" applyFont="1" applyFill="1" applyBorder="1" applyAlignment="1">
      <alignment horizontal="center" vertical="center"/>
    </xf>
    <xf numFmtId="188" fontId="16" fillId="0" borderId="0" xfId="0" applyNumberFormat="1" applyFont="1" applyAlignment="1">
      <alignment vertical="center"/>
    </xf>
    <xf numFmtId="174" fontId="16" fillId="0" borderId="0" xfId="0" applyNumberFormat="1" applyFont="1" applyAlignment="1">
      <alignment vertical="center"/>
    </xf>
    <xf numFmtId="9" fontId="28" fillId="0" borderId="0" xfId="160" applyFont="1" applyAlignment="1">
      <alignment vertical="center"/>
    </xf>
    <xf numFmtId="9" fontId="44" fillId="0" borderId="0" xfId="160" applyFont="1"/>
    <xf numFmtId="170" fontId="4" fillId="0" borderId="12" xfId="0" applyNumberFormat="1" applyFont="1" applyBorder="1" applyAlignment="1"/>
    <xf numFmtId="0" fontId="33" fillId="0" borderId="19" xfId="0" applyFont="1" applyBorder="1" applyAlignment="1">
      <alignment horizontal="center" vertical="center"/>
    </xf>
    <xf numFmtId="3" fontId="0" fillId="0" borderId="0" xfId="0" applyNumberFormat="1"/>
    <xf numFmtId="173" fontId="28" fillId="0" borderId="67" xfId="127" applyNumberFormat="1" applyFont="1" applyBorder="1" applyAlignment="1">
      <alignment horizontal="center"/>
    </xf>
    <xf numFmtId="173" fontId="28" fillId="0" borderId="28" xfId="127" applyNumberFormat="1" applyFont="1" applyBorder="1" applyAlignment="1">
      <alignment horizontal="center"/>
    </xf>
    <xf numFmtId="173" fontId="28" fillId="0" borderId="66" xfId="127" applyNumberFormat="1" applyFont="1" applyBorder="1" applyAlignment="1">
      <alignment horizontal="center"/>
    </xf>
    <xf numFmtId="173" fontId="85" fillId="0" borderId="67" xfId="127" applyNumberFormat="1" applyFont="1" applyBorder="1" applyAlignment="1">
      <alignment horizontal="center"/>
    </xf>
    <xf numFmtId="173" fontId="85" fillId="0" borderId="28" xfId="127" applyNumberFormat="1" applyFont="1" applyBorder="1" applyAlignment="1">
      <alignment horizontal="center"/>
    </xf>
    <xf numFmtId="173" fontId="85" fillId="0" borderId="66" xfId="127" applyNumberFormat="1" applyFont="1" applyBorder="1" applyAlignment="1">
      <alignment horizontal="center"/>
    </xf>
    <xf numFmtId="173" fontId="24" fillId="0" borderId="0" xfId="127" applyFont="1" applyBorder="1"/>
    <xf numFmtId="9" fontId="44" fillId="0" borderId="0" xfId="160" applyFont="1" applyBorder="1"/>
    <xf numFmtId="4" fontId="4" fillId="0" borderId="0" xfId="0" applyNumberFormat="1" applyFont="1" applyAlignment="1">
      <alignment wrapText="1"/>
    </xf>
    <xf numFmtId="3" fontId="95" fillId="0" borderId="55" xfId="0" applyNumberFormat="1" applyFont="1" applyBorder="1" applyAlignment="1">
      <alignment horizontal="center"/>
    </xf>
    <xf numFmtId="0" fontId="91" fillId="0" borderId="12" xfId="0" applyFont="1" applyBorder="1" applyAlignment="1">
      <alignment horizontal="center"/>
    </xf>
    <xf numFmtId="0" fontId="93" fillId="0" borderId="14" xfId="0" applyFont="1" applyBorder="1" applyAlignment="1">
      <alignment horizontal="center" vertical="center" wrapText="1"/>
    </xf>
    <xf numFmtId="0" fontId="91" fillId="0" borderId="12" xfId="0" applyFont="1" applyBorder="1" applyAlignment="1">
      <alignment horizontal="center" wrapText="1"/>
    </xf>
    <xf numFmtId="3" fontId="4" fillId="0" borderId="12" xfId="1272" applyNumberFormat="1" applyFont="1" applyFill="1" applyBorder="1" applyAlignment="1">
      <alignment horizontal="right" vertical="center"/>
    </xf>
    <xf numFmtId="0" fontId="33" fillId="0" borderId="12" xfId="0" applyFont="1" applyFill="1" applyBorder="1" applyAlignment="1">
      <alignment horizontal="center" vertical="center" wrapText="1"/>
    </xf>
    <xf numFmtId="0" fontId="33" fillId="0" borderId="56" xfId="0" applyFont="1" applyFill="1" applyBorder="1" applyAlignment="1">
      <alignment horizontal="center" vertical="center" wrapText="1"/>
    </xf>
    <xf numFmtId="187" fontId="33" fillId="0" borderId="56" xfId="127" applyNumberFormat="1" applyFont="1" applyFill="1" applyBorder="1" applyAlignment="1">
      <alignment horizontal="center" vertical="center" wrapText="1"/>
    </xf>
    <xf numFmtId="0" fontId="33" fillId="0" borderId="74" xfId="0" applyFont="1" applyFill="1" applyBorder="1" applyAlignment="1">
      <alignment wrapText="1"/>
    </xf>
    <xf numFmtId="3" fontId="33" fillId="0" borderId="73" xfId="0" applyNumberFormat="1" applyFont="1" applyFill="1" applyBorder="1" applyAlignment="1">
      <alignment horizontal="center"/>
    </xf>
    <xf numFmtId="3" fontId="33" fillId="0" borderId="75" xfId="0" applyNumberFormat="1" applyFont="1" applyFill="1" applyBorder="1" applyAlignment="1">
      <alignment horizontal="center"/>
    </xf>
    <xf numFmtId="3" fontId="4" fillId="0" borderId="76" xfId="0" applyNumberFormat="1" applyFont="1" applyFill="1" applyBorder="1"/>
    <xf numFmtId="187" fontId="33" fillId="0" borderId="77" xfId="127" applyNumberFormat="1" applyFont="1" applyFill="1" applyBorder="1" applyAlignment="1">
      <alignment horizontal="center" vertical="center"/>
    </xf>
    <xf numFmtId="187" fontId="33" fillId="0" borderId="78" xfId="127" applyNumberFormat="1" applyFont="1" applyFill="1" applyBorder="1" applyAlignment="1">
      <alignment horizontal="center" vertical="center"/>
    </xf>
    <xf numFmtId="190" fontId="16" fillId="0" borderId="0" xfId="0" applyNumberFormat="1" applyFont="1"/>
    <xf numFmtId="171" fontId="80" fillId="67" borderId="21" xfId="0" applyNumberFormat="1" applyFont="1" applyFill="1" applyBorder="1" applyAlignment="1" applyProtection="1">
      <alignment horizontal="center"/>
    </xf>
    <xf numFmtId="171" fontId="16" fillId="0" borderId="37" xfId="0" applyNumberFormat="1" applyFont="1" applyBorder="1" applyAlignment="1" applyProtection="1">
      <alignment horizontal="center" vertical="center"/>
    </xf>
    <xf numFmtId="0" fontId="74" fillId="0" borderId="0" xfId="140" applyFont="1" applyAlignment="1">
      <alignment horizontal="center"/>
    </xf>
    <xf numFmtId="0" fontId="69" fillId="0" borderId="0" xfId="140" applyFont="1" applyAlignment="1">
      <alignment horizontal="center"/>
    </xf>
    <xf numFmtId="0" fontId="37" fillId="66" borderId="0" xfId="140" applyFont="1" applyFill="1" applyAlignment="1">
      <alignment horizontal="center"/>
    </xf>
    <xf numFmtId="0" fontId="81" fillId="0" borderId="0" xfId="140" applyFont="1" applyAlignment="1">
      <alignment horizontal="center"/>
    </xf>
    <xf numFmtId="17" fontId="69" fillId="0" borderId="0" xfId="140" applyNumberFormat="1" applyFont="1" applyAlignment="1">
      <alignment horizontal="center"/>
    </xf>
    <xf numFmtId="0" fontId="38" fillId="0" borderId="0" xfId="140" applyFont="1" applyAlignment="1">
      <alignment horizontal="center" wrapText="1"/>
    </xf>
    <xf numFmtId="0" fontId="77" fillId="0" borderId="0" xfId="140" applyFont="1" applyFill="1" applyAlignment="1">
      <alignment horizontal="center"/>
    </xf>
    <xf numFmtId="0" fontId="38" fillId="0" borderId="0" xfId="140" applyFont="1" applyAlignment="1">
      <alignment horizontal="left" wrapText="1"/>
    </xf>
    <xf numFmtId="0" fontId="69" fillId="0" borderId="0" xfId="140" applyFont="1" applyAlignment="1">
      <alignment horizontal="center" wrapText="1"/>
    </xf>
    <xf numFmtId="0" fontId="46" fillId="0" borderId="0" xfId="140" applyFont="1" applyAlignment="1">
      <alignment horizontal="left" vertical="center" wrapText="1"/>
    </xf>
    <xf numFmtId="0" fontId="45" fillId="0" borderId="0" xfId="155" applyFont="1" applyBorder="1" applyAlignment="1" applyProtection="1">
      <alignment horizontal="center" vertical="center"/>
    </xf>
    <xf numFmtId="0" fontId="46" fillId="0" borderId="0" xfId="140" applyFont="1" applyFill="1" applyAlignment="1">
      <alignment horizontal="left" vertical="center" wrapText="1"/>
    </xf>
    <xf numFmtId="0" fontId="1" fillId="0" borderId="0" xfId="140" applyFont="1" applyAlignment="1">
      <alignment vertical="center" wrapText="1"/>
    </xf>
    <xf numFmtId="0" fontId="2" fillId="0" borderId="0" xfId="140" applyFont="1" applyAlignment="1">
      <alignment vertical="center" wrapText="1"/>
    </xf>
    <xf numFmtId="0" fontId="1" fillId="0" borderId="0" xfId="140" applyFont="1" applyAlignment="1">
      <alignment vertical="center"/>
    </xf>
    <xf numFmtId="0" fontId="51" fillId="0" borderId="0" xfId="140" applyAlignment="1">
      <alignment vertical="center"/>
    </xf>
    <xf numFmtId="0" fontId="46" fillId="0" borderId="0" xfId="140" applyFont="1" applyFill="1" applyAlignment="1">
      <alignment vertical="center" wrapText="1"/>
    </xf>
    <xf numFmtId="0" fontId="2" fillId="0" borderId="0" xfId="140" applyFont="1" applyAlignment="1">
      <alignment vertical="center"/>
    </xf>
    <xf numFmtId="0" fontId="46" fillId="0" borderId="0" xfId="140" applyFont="1" applyAlignment="1">
      <alignment horizontal="left" vertical="center"/>
    </xf>
    <xf numFmtId="0" fontId="26" fillId="0" borderId="0" xfId="0" applyFont="1" applyAlignment="1">
      <alignment horizontal="center" wrapText="1"/>
    </xf>
    <xf numFmtId="0" fontId="26" fillId="0" borderId="0" xfId="0" applyFont="1" applyAlignment="1">
      <alignment horizontal="left" vertical="top" wrapText="1"/>
    </xf>
    <xf numFmtId="0" fontId="91" fillId="0" borderId="27" xfId="0" applyFont="1" applyBorder="1" applyAlignment="1">
      <alignment horizontal="justify" vertical="center" wrapText="1"/>
    </xf>
    <xf numFmtId="0" fontId="91" fillId="0" borderId="32" xfId="0" applyFont="1" applyBorder="1" applyAlignment="1">
      <alignment horizontal="justify" vertical="center" wrapText="1"/>
    </xf>
    <xf numFmtId="0" fontId="91" fillId="0" borderId="39" xfId="0" applyFont="1" applyBorder="1" applyAlignment="1">
      <alignment horizontal="justify" vertical="center" wrapText="1"/>
    </xf>
    <xf numFmtId="0" fontId="33" fillId="0" borderId="0" xfId="0" applyFont="1" applyFill="1" applyBorder="1" applyAlignment="1">
      <alignment horizontal="center"/>
    </xf>
    <xf numFmtId="0" fontId="33" fillId="0" borderId="0" xfId="0" applyFont="1" applyBorder="1" applyAlignment="1">
      <alignment horizontal="center" wrapText="1"/>
    </xf>
    <xf numFmtId="0" fontId="33" fillId="0" borderId="35" xfId="0" applyFont="1" applyBorder="1" applyAlignment="1">
      <alignment horizontal="center"/>
    </xf>
    <xf numFmtId="0" fontId="26" fillId="0" borderId="26" xfId="0" applyFont="1" applyBorder="1" applyAlignment="1">
      <alignment wrapText="1"/>
    </xf>
    <xf numFmtId="0" fontId="26" fillId="0" borderId="0" xfId="0" applyFont="1" applyAlignment="1">
      <alignment horizontal="center"/>
    </xf>
    <xf numFmtId="0" fontId="33" fillId="0" borderId="0" xfId="0" applyFont="1" applyBorder="1" applyAlignment="1">
      <alignment horizontal="center"/>
    </xf>
    <xf numFmtId="0" fontId="33" fillId="67" borderId="35" xfId="0" applyFont="1" applyFill="1" applyBorder="1" applyAlignment="1">
      <alignment horizontal="center"/>
    </xf>
    <xf numFmtId="0" fontId="92" fillId="0" borderId="35"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0" xfId="0" applyFont="1" applyBorder="1" applyAlignment="1">
      <alignment horizontal="center" vertical="center"/>
    </xf>
    <xf numFmtId="0" fontId="91" fillId="0" borderId="27" xfId="0" applyFont="1" applyBorder="1" applyAlignment="1">
      <alignment vertical="center" wrapText="1"/>
    </xf>
    <xf numFmtId="0" fontId="91" fillId="0" borderId="32" xfId="0" applyFont="1" applyBorder="1" applyAlignment="1">
      <alignment vertical="center" wrapText="1"/>
    </xf>
    <xf numFmtId="0" fontId="91" fillId="0" borderId="39" xfId="0" applyFont="1" applyBorder="1" applyAlignment="1">
      <alignment vertical="center" wrapText="1"/>
    </xf>
    <xf numFmtId="0" fontId="91" fillId="0" borderId="12" xfId="0" applyFont="1" applyBorder="1" applyAlignment="1">
      <alignment vertical="center" wrapText="1"/>
    </xf>
    <xf numFmtId="0" fontId="26" fillId="0" borderId="20" xfId="0" applyFont="1" applyBorder="1" applyAlignment="1" applyProtection="1">
      <alignment wrapText="1"/>
    </xf>
    <xf numFmtId="0" fontId="26" fillId="0" borderId="0" xfId="0" applyFont="1" applyBorder="1" applyAlignment="1" applyProtection="1">
      <alignment wrapText="1"/>
    </xf>
    <xf numFmtId="0" fontId="33" fillId="0" borderId="27" xfId="0" applyFont="1" applyBorder="1" applyAlignment="1">
      <alignment horizontal="center" vertical="center"/>
    </xf>
    <xf numFmtId="0" fontId="33" fillId="0" borderId="32" xfId="0" applyFont="1" applyBorder="1" applyAlignment="1">
      <alignment horizontal="center" vertical="center"/>
    </xf>
    <xf numFmtId="0" fontId="33" fillId="0" borderId="39" xfId="0" applyFont="1" applyBorder="1" applyAlignment="1">
      <alignment horizontal="center" vertical="center"/>
    </xf>
    <xf numFmtId="0" fontId="33" fillId="0" borderId="19" xfId="0" applyFont="1" applyBorder="1" applyAlignment="1">
      <alignment horizontal="center" vertical="center"/>
    </xf>
    <xf numFmtId="0" fontId="33" fillId="0" borderId="14" xfId="0" applyFont="1" applyBorder="1" applyAlignment="1">
      <alignment horizontal="center" vertical="center"/>
    </xf>
    <xf numFmtId="0" fontId="71" fillId="0" borderId="22" xfId="1286" applyFont="1" applyBorder="1" applyAlignment="1" applyProtection="1">
      <alignment wrapText="1"/>
    </xf>
    <xf numFmtId="0" fontId="72" fillId="0" borderId="35" xfId="1286" applyFont="1" applyBorder="1" applyAlignment="1" applyProtection="1">
      <alignment wrapText="1"/>
    </xf>
    <xf numFmtId="0" fontId="72" fillId="0" borderId="36" xfId="1286" applyFont="1" applyBorder="1" applyAlignment="1" applyProtection="1">
      <alignment wrapText="1"/>
    </xf>
    <xf numFmtId="0" fontId="33" fillId="0" borderId="0" xfId="1286" applyFont="1" applyBorder="1" applyAlignment="1">
      <alignment horizontal="center" vertical="center" wrapText="1"/>
    </xf>
    <xf numFmtId="0" fontId="33" fillId="0" borderId="0" xfId="1286" applyFont="1" applyBorder="1" applyAlignment="1">
      <alignment horizontal="center" vertical="center"/>
    </xf>
    <xf numFmtId="0" fontId="4" fillId="0" borderId="19" xfId="1286" applyFont="1" applyFill="1" applyBorder="1" applyAlignment="1">
      <alignment horizontal="center" vertical="center"/>
    </xf>
    <xf numFmtId="0" fontId="4" fillId="0" borderId="13" xfId="1286" applyFont="1" applyFill="1" applyBorder="1" applyAlignment="1">
      <alignment horizontal="center" vertical="center"/>
    </xf>
    <xf numFmtId="0" fontId="4" fillId="0" borderId="14" xfId="1286" applyFont="1" applyFill="1" applyBorder="1" applyAlignment="1">
      <alignment horizontal="center" vertical="center"/>
    </xf>
    <xf numFmtId="0" fontId="33" fillId="0" borderId="61" xfId="0" applyFont="1" applyFill="1" applyBorder="1" applyAlignment="1">
      <alignment vertical="center" wrapText="1"/>
    </xf>
    <xf numFmtId="0" fontId="33" fillId="0" borderId="39" xfId="0" applyFont="1" applyFill="1" applyBorder="1" applyAlignment="1">
      <alignment vertical="center" wrapText="1"/>
    </xf>
    <xf numFmtId="0" fontId="33" fillId="0" borderId="61" xfId="0" applyFont="1" applyFill="1" applyBorder="1" applyAlignment="1"/>
    <xf numFmtId="0" fontId="33" fillId="0" borderId="39" xfId="0" applyFont="1" applyFill="1" applyBorder="1" applyAlignment="1"/>
    <xf numFmtId="0" fontId="33" fillId="0" borderId="72" xfId="0" applyFont="1" applyFill="1" applyBorder="1" applyAlignment="1"/>
    <xf numFmtId="0" fontId="33" fillId="0" borderId="69" xfId="0" applyFont="1" applyFill="1" applyBorder="1" applyAlignment="1"/>
    <xf numFmtId="0" fontId="4" fillId="0" borderId="61" xfId="0" applyFont="1" applyFill="1" applyBorder="1" applyAlignment="1">
      <alignment vertical="center" wrapText="1"/>
    </xf>
    <xf numFmtId="0" fontId="4" fillId="0" borderId="39" xfId="0" applyFont="1" applyFill="1" applyBorder="1" applyAlignment="1">
      <alignment vertical="center" wrapText="1"/>
    </xf>
    <xf numFmtId="0" fontId="4" fillId="0" borderId="61" xfId="0" applyFont="1" applyFill="1" applyBorder="1" applyAlignment="1">
      <alignment vertical="center"/>
    </xf>
    <xf numFmtId="0" fontId="4" fillId="0" borderId="39" xfId="0" applyFont="1" applyFill="1" applyBorder="1" applyAlignment="1">
      <alignment vertical="center"/>
    </xf>
    <xf numFmtId="0" fontId="3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97" fillId="0" borderId="0" xfId="0" applyFont="1" applyBorder="1" applyAlignment="1">
      <alignment horizontal="center" vertical="center"/>
    </xf>
    <xf numFmtId="0" fontId="101" fillId="0" borderId="27" xfId="0" applyFont="1" applyBorder="1" applyAlignment="1">
      <alignment horizontal="justify" vertical="center" wrapText="1"/>
    </xf>
    <xf numFmtId="0" fontId="101" fillId="0" borderId="32" xfId="0" applyFont="1" applyBorder="1" applyAlignment="1">
      <alignment horizontal="justify" vertical="center" wrapText="1"/>
    </xf>
    <xf numFmtId="0" fontId="101" fillId="0" borderId="39" xfId="0" applyFont="1" applyBorder="1" applyAlignment="1">
      <alignment horizontal="justify" vertical="center" wrapText="1"/>
    </xf>
    <xf numFmtId="0" fontId="33" fillId="0" borderId="64" xfId="0" applyFont="1" applyFill="1" applyBorder="1" applyAlignment="1">
      <alignment horizontal="center"/>
    </xf>
    <xf numFmtId="0" fontId="4" fillId="0" borderId="62"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27" fillId="0" borderId="79" xfId="0" applyFont="1" applyBorder="1" applyAlignment="1">
      <alignment horizontal="left" vertical="center" wrapText="1"/>
    </xf>
    <xf numFmtId="0" fontId="27" fillId="0" borderId="80" xfId="0" applyFont="1" applyBorder="1" applyAlignment="1">
      <alignment horizontal="left" vertical="center" wrapText="1"/>
    </xf>
    <xf numFmtId="0" fontId="27" fillId="0" borderId="81" xfId="0" applyFont="1" applyBorder="1" applyAlignment="1">
      <alignment horizontal="left" vertical="center" wrapText="1"/>
    </xf>
    <xf numFmtId="0" fontId="99" fillId="0" borderId="22" xfId="0" applyFont="1" applyBorder="1" applyAlignment="1">
      <alignment horizontal="left"/>
    </xf>
    <xf numFmtId="0" fontId="99" fillId="0" borderId="35" xfId="0" applyFont="1" applyBorder="1" applyAlignment="1">
      <alignment horizontal="left"/>
    </xf>
    <xf numFmtId="0" fontId="99" fillId="0" borderId="36" xfId="0" applyFont="1" applyBorder="1" applyAlignment="1">
      <alignment horizontal="left"/>
    </xf>
    <xf numFmtId="0" fontId="99" fillId="0" borderId="12" xfId="0" applyFont="1" applyBorder="1" applyAlignment="1">
      <alignment horizontal="left" wrapText="1"/>
    </xf>
    <xf numFmtId="0" fontId="99" fillId="0" borderId="27" xfId="0" applyFont="1" applyBorder="1" applyAlignment="1">
      <alignment horizontal="left"/>
    </xf>
    <xf numFmtId="0" fontId="99" fillId="0" borderId="32" xfId="0" applyFont="1" applyBorder="1" applyAlignment="1">
      <alignment horizontal="left"/>
    </xf>
    <xf numFmtId="0" fontId="99" fillId="0" borderId="39" xfId="0" applyFont="1" applyBorder="1" applyAlignment="1">
      <alignment horizontal="left"/>
    </xf>
    <xf numFmtId="0" fontId="4" fillId="0" borderId="71" xfId="0" applyFont="1" applyFill="1" applyBorder="1" applyAlignment="1">
      <alignment horizontal="center" vertical="center" wrapText="1"/>
    </xf>
    <xf numFmtId="0" fontId="91" fillId="0" borderId="12" xfId="0" applyFont="1" applyFill="1" applyBorder="1" applyAlignment="1">
      <alignment horizontal="justify" vertical="center" wrapText="1"/>
    </xf>
    <xf numFmtId="0" fontId="4" fillId="0" borderId="16"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37" xfId="0" applyFont="1" applyBorder="1" applyAlignment="1" applyProtection="1">
      <alignment horizontal="center" vertical="center" wrapText="1"/>
    </xf>
    <xf numFmtId="0" fontId="33" fillId="23" borderId="0" xfId="0" applyFont="1" applyFill="1" applyBorder="1" applyAlignment="1" applyProtection="1">
      <alignment horizontal="center"/>
    </xf>
    <xf numFmtId="0" fontId="33" fillId="23" borderId="35" xfId="0" applyFont="1" applyFill="1" applyBorder="1" applyAlignment="1" applyProtection="1">
      <alignment horizontal="center"/>
    </xf>
    <xf numFmtId="167" fontId="33" fillId="0" borderId="35" xfId="0" applyNumberFormat="1" applyFont="1" applyBorder="1" applyAlignment="1">
      <alignment horizontal="center"/>
    </xf>
    <xf numFmtId="0" fontId="26" fillId="0" borderId="27" xfId="0" applyFont="1" applyBorder="1" applyAlignment="1">
      <alignment vertical="center" wrapText="1"/>
    </xf>
    <xf numFmtId="0" fontId="26" fillId="0" borderId="32" xfId="0" applyFont="1" applyBorder="1" applyAlignment="1">
      <alignment vertical="center" wrapText="1"/>
    </xf>
    <xf numFmtId="0" fontId="26" fillId="0" borderId="39" xfId="0" applyFont="1" applyBorder="1" applyAlignment="1">
      <alignment vertical="center" wrapText="1"/>
    </xf>
    <xf numFmtId="0" fontId="27" fillId="0" borderId="0" xfId="0" applyFont="1" applyAlignment="1">
      <alignment wrapText="1"/>
    </xf>
    <xf numFmtId="0" fontId="79" fillId="0" borderId="0" xfId="0" applyFont="1" applyAlignment="1">
      <alignment wrapText="1"/>
    </xf>
    <xf numFmtId="0" fontId="26" fillId="0" borderId="12" xfId="0" applyFont="1" applyBorder="1" applyAlignment="1">
      <alignment vertical="center" wrapText="1"/>
    </xf>
    <xf numFmtId="0" fontId="4" fillId="0" borderId="2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2"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26" fillId="0" borderId="27" xfId="0" applyFont="1" applyBorder="1" applyAlignment="1">
      <alignment horizontal="justify" vertical="center" wrapText="1"/>
    </xf>
    <xf numFmtId="0" fontId="26" fillId="0" borderId="32" xfId="0" applyFont="1" applyBorder="1" applyAlignment="1">
      <alignment horizontal="justify" vertical="center" wrapText="1"/>
    </xf>
    <xf numFmtId="0" fontId="26" fillId="0" borderId="39" xfId="0" applyFont="1" applyBorder="1" applyAlignment="1">
      <alignment horizontal="justify" vertical="center" wrapText="1"/>
    </xf>
    <xf numFmtId="167" fontId="33" fillId="0" borderId="0" xfId="0" applyNumberFormat="1" applyFont="1" applyBorder="1" applyAlignment="1">
      <alignment horizontal="center"/>
    </xf>
    <xf numFmtId="0" fontId="4" fillId="0" borderId="27" xfId="0" applyFont="1" applyBorder="1" applyAlignment="1">
      <alignment horizontal="center" vertical="center" wrapText="1"/>
    </xf>
    <xf numFmtId="0" fontId="4" fillId="0" borderId="39" xfId="0" applyFont="1" applyBorder="1" applyAlignment="1">
      <alignment horizontal="center" vertical="center" wrapText="1"/>
    </xf>
    <xf numFmtId="2" fontId="26" fillId="0" borderId="0" xfId="0" applyNumberFormat="1" applyFont="1" applyBorder="1" applyAlignment="1">
      <alignment horizontal="left" vertical="top" wrapText="1"/>
    </xf>
    <xf numFmtId="0" fontId="72" fillId="0" borderId="18" xfId="0" applyFont="1" applyBorder="1" applyAlignment="1">
      <alignment horizontal="justify" vertical="center" wrapText="1"/>
    </xf>
    <xf numFmtId="0" fontId="72" fillId="0" borderId="26" xfId="0" applyFont="1" applyBorder="1" applyAlignment="1">
      <alignment horizontal="justify" vertical="center" wrapText="1"/>
    </xf>
    <xf numFmtId="0" fontId="72" fillId="0" borderId="42" xfId="0" applyFont="1" applyBorder="1" applyAlignment="1">
      <alignment horizontal="justify" vertical="center" wrapText="1"/>
    </xf>
    <xf numFmtId="0" fontId="72" fillId="0" borderId="22" xfId="0" applyFont="1" applyBorder="1" applyAlignment="1">
      <alignment horizontal="left" vertical="center" wrapText="1"/>
    </xf>
    <xf numFmtId="0" fontId="72" fillId="0" borderId="35" xfId="0" applyFont="1" applyBorder="1" applyAlignment="1">
      <alignment horizontal="left" vertical="center" wrapText="1"/>
    </xf>
    <xf numFmtId="0" fontId="72" fillId="0" borderId="36" xfId="0" applyFont="1" applyBorder="1" applyAlignment="1">
      <alignment horizontal="left" vertical="center" wrapText="1"/>
    </xf>
    <xf numFmtId="49" fontId="16" fillId="0" borderId="40" xfId="0" applyNumberFormat="1" applyFont="1" applyBorder="1" applyAlignment="1">
      <alignment horizontal="center" vertical="center" wrapText="1"/>
    </xf>
    <xf numFmtId="49" fontId="16" fillId="0" borderId="17" xfId="0" applyNumberFormat="1" applyFont="1" applyBorder="1" applyAlignment="1">
      <alignment horizontal="center" vertical="center" wrapText="1"/>
    </xf>
    <xf numFmtId="49" fontId="4" fillId="0" borderId="40" xfId="0" applyNumberFormat="1" applyFont="1" applyBorder="1" applyAlignment="1">
      <alignment horizontal="center" vertical="center" wrapText="1"/>
    </xf>
    <xf numFmtId="0" fontId="16" fillId="0" borderId="37" xfId="0" applyFont="1" applyBorder="1" applyAlignment="1">
      <alignment horizontal="left" vertical="center"/>
    </xf>
    <xf numFmtId="0" fontId="16" fillId="0" borderId="15" xfId="0" applyFont="1" applyBorder="1" applyAlignment="1">
      <alignment horizontal="left" vertical="center"/>
    </xf>
    <xf numFmtId="49" fontId="16" fillId="0" borderId="40" xfId="0" applyNumberFormat="1" applyFont="1" applyBorder="1" applyAlignment="1">
      <alignment horizontal="center" vertical="center"/>
    </xf>
    <xf numFmtId="49" fontId="16" fillId="0" borderId="41" xfId="0" applyNumberFormat="1" applyFont="1" applyBorder="1" applyAlignment="1">
      <alignment horizontal="center" vertical="center"/>
    </xf>
    <xf numFmtId="49" fontId="16" fillId="0" borderId="17" xfId="0" applyNumberFormat="1" applyFont="1" applyBorder="1" applyAlignment="1">
      <alignment horizontal="center" vertical="center"/>
    </xf>
    <xf numFmtId="0" fontId="34" fillId="0" borderId="0" xfId="0" applyFont="1" applyBorder="1" applyAlignment="1">
      <alignment horizontal="center"/>
    </xf>
    <xf numFmtId="0" fontId="82" fillId="0" borderId="35" xfId="0" applyFont="1" applyBorder="1" applyAlignment="1">
      <alignment horizontal="center" readingOrder="1"/>
    </xf>
    <xf numFmtId="0" fontId="72" fillId="0" borderId="0" xfId="0" applyFont="1" applyBorder="1" applyAlignment="1">
      <alignment horizontal="justify" vertical="center" wrapText="1"/>
    </xf>
    <xf numFmtId="0" fontId="26" fillId="0" borderId="0" xfId="0" applyFont="1" applyAlignment="1">
      <alignment wrapText="1"/>
    </xf>
    <xf numFmtId="0" fontId="26" fillId="0" borderId="0" xfId="0" applyFont="1" applyAlignment="1"/>
  </cellXfs>
  <cellStyles count="1289">
    <cellStyle name="20% - Énfasis1" xfId="1" builtinId="30" customBuiltin="1"/>
    <cellStyle name="20% - Énfasis1 2" xfId="2" xr:uid="{00000000-0005-0000-0000-000001000000}"/>
    <cellStyle name="20% - Énfasis1 2 2" xfId="203" xr:uid="{00000000-0005-0000-0000-000002000000}"/>
    <cellStyle name="20% - Énfasis1 3" xfId="3" xr:uid="{00000000-0005-0000-0000-000003000000}"/>
    <cellStyle name="20% - Énfasis1 3 2" xfId="204" xr:uid="{00000000-0005-0000-0000-000004000000}"/>
    <cellStyle name="20% - Énfasis1 4" xfId="4" xr:uid="{00000000-0005-0000-0000-000005000000}"/>
    <cellStyle name="20% - Énfasis1 5" xfId="205" xr:uid="{00000000-0005-0000-0000-000006000000}"/>
    <cellStyle name="20% - Énfasis2" xfId="5" builtinId="34" customBuiltin="1"/>
    <cellStyle name="20% - Énfasis2 2" xfId="6" xr:uid="{00000000-0005-0000-0000-000008000000}"/>
    <cellStyle name="20% - Énfasis2 2 2" xfId="206" xr:uid="{00000000-0005-0000-0000-000009000000}"/>
    <cellStyle name="20% - Énfasis2 3" xfId="7" xr:uid="{00000000-0005-0000-0000-00000A000000}"/>
    <cellStyle name="20% - Énfasis2 3 2" xfId="207" xr:uid="{00000000-0005-0000-0000-00000B000000}"/>
    <cellStyle name="20% - Énfasis2 4" xfId="8" xr:uid="{00000000-0005-0000-0000-00000C000000}"/>
    <cellStyle name="20% - Énfasis3" xfId="9" builtinId="38" customBuiltin="1"/>
    <cellStyle name="20% - Énfasis3 2" xfId="10" xr:uid="{00000000-0005-0000-0000-00000E000000}"/>
    <cellStyle name="20% - Énfasis3 2 2" xfId="208" xr:uid="{00000000-0005-0000-0000-00000F000000}"/>
    <cellStyle name="20% - Énfasis3 3" xfId="11" xr:uid="{00000000-0005-0000-0000-000010000000}"/>
    <cellStyle name="20% - Énfasis3 3 2" xfId="209" xr:uid="{00000000-0005-0000-0000-000011000000}"/>
    <cellStyle name="20% - Énfasis3 4" xfId="12" xr:uid="{00000000-0005-0000-0000-000012000000}"/>
    <cellStyle name="20% - Énfasis3 5" xfId="210" xr:uid="{00000000-0005-0000-0000-000013000000}"/>
    <cellStyle name="20% - Énfasis4" xfId="13" builtinId="42" customBuiltin="1"/>
    <cellStyle name="20% - Énfasis4 2" xfId="14" xr:uid="{00000000-0005-0000-0000-000015000000}"/>
    <cellStyle name="20% - Énfasis4 2 2" xfId="211" xr:uid="{00000000-0005-0000-0000-000016000000}"/>
    <cellStyle name="20% - Énfasis4 3" xfId="15" xr:uid="{00000000-0005-0000-0000-000017000000}"/>
    <cellStyle name="20% - Énfasis4 3 2" xfId="212" xr:uid="{00000000-0005-0000-0000-000018000000}"/>
    <cellStyle name="20% - Énfasis4 4" xfId="16" xr:uid="{00000000-0005-0000-0000-000019000000}"/>
    <cellStyle name="20% - Énfasis4 5" xfId="213" xr:uid="{00000000-0005-0000-0000-00001A000000}"/>
    <cellStyle name="20% - Énfasis5" xfId="17" builtinId="46" customBuiltin="1"/>
    <cellStyle name="20% - Énfasis5 2" xfId="18" xr:uid="{00000000-0005-0000-0000-00001C000000}"/>
    <cellStyle name="20% - Énfasis5 2 2" xfId="214" xr:uid="{00000000-0005-0000-0000-00001D000000}"/>
    <cellStyle name="20% - Énfasis5 3" xfId="19" xr:uid="{00000000-0005-0000-0000-00001E000000}"/>
    <cellStyle name="20% - Énfasis5 3 2" xfId="215" xr:uid="{00000000-0005-0000-0000-00001F000000}"/>
    <cellStyle name="20% - Énfasis5 4" xfId="20" xr:uid="{00000000-0005-0000-0000-000020000000}"/>
    <cellStyle name="20% - Énfasis6" xfId="21" builtinId="50" customBuiltin="1"/>
    <cellStyle name="20% - Énfasis6 2" xfId="22" xr:uid="{00000000-0005-0000-0000-000022000000}"/>
    <cellStyle name="20% - Énfasis6 2 2" xfId="216" xr:uid="{00000000-0005-0000-0000-000023000000}"/>
    <cellStyle name="20% - Énfasis6 3" xfId="23" xr:uid="{00000000-0005-0000-0000-000024000000}"/>
    <cellStyle name="20% - Énfasis6 3 2" xfId="217" xr:uid="{00000000-0005-0000-0000-000025000000}"/>
    <cellStyle name="20% - Énfasis6 4" xfId="24" xr:uid="{00000000-0005-0000-0000-000026000000}"/>
    <cellStyle name="40% - Énfasis1" xfId="25" builtinId="31" customBuiltin="1"/>
    <cellStyle name="40% - Énfasis1 2" xfId="26" xr:uid="{00000000-0005-0000-0000-000028000000}"/>
    <cellStyle name="40% - Énfasis1 2 2" xfId="218" xr:uid="{00000000-0005-0000-0000-000029000000}"/>
    <cellStyle name="40% - Énfasis1 3" xfId="27" xr:uid="{00000000-0005-0000-0000-00002A000000}"/>
    <cellStyle name="40% - Énfasis1 3 2" xfId="219" xr:uid="{00000000-0005-0000-0000-00002B000000}"/>
    <cellStyle name="40% - Énfasis1 4" xfId="28" xr:uid="{00000000-0005-0000-0000-00002C000000}"/>
    <cellStyle name="40% - Énfasis2" xfId="29" builtinId="35" customBuiltin="1"/>
    <cellStyle name="40% - Énfasis2 2" xfId="30" xr:uid="{00000000-0005-0000-0000-00002E000000}"/>
    <cellStyle name="40% - Énfasis2 2 2" xfId="220" xr:uid="{00000000-0005-0000-0000-00002F000000}"/>
    <cellStyle name="40% - Énfasis2 3" xfId="31" xr:uid="{00000000-0005-0000-0000-000030000000}"/>
    <cellStyle name="40% - Énfasis2 3 2" xfId="221" xr:uid="{00000000-0005-0000-0000-000031000000}"/>
    <cellStyle name="40% - Énfasis2 4" xfId="32" xr:uid="{00000000-0005-0000-0000-000032000000}"/>
    <cellStyle name="40% - Énfasis3" xfId="33" builtinId="39" customBuiltin="1"/>
    <cellStyle name="40% - Énfasis3 2" xfId="34" xr:uid="{00000000-0005-0000-0000-000034000000}"/>
    <cellStyle name="40% - Énfasis3 2 2" xfId="222" xr:uid="{00000000-0005-0000-0000-000035000000}"/>
    <cellStyle name="40% - Énfasis3 3" xfId="35" xr:uid="{00000000-0005-0000-0000-000036000000}"/>
    <cellStyle name="40% - Énfasis3 3 2" xfId="223" xr:uid="{00000000-0005-0000-0000-000037000000}"/>
    <cellStyle name="40% - Énfasis3 4" xfId="36" xr:uid="{00000000-0005-0000-0000-000038000000}"/>
    <cellStyle name="40% - Énfasis4" xfId="37" builtinId="43" customBuiltin="1"/>
    <cellStyle name="40% - Énfasis4 2" xfId="38" xr:uid="{00000000-0005-0000-0000-00003A000000}"/>
    <cellStyle name="40% - Énfasis4 2 2" xfId="224" xr:uid="{00000000-0005-0000-0000-00003B000000}"/>
    <cellStyle name="40% - Énfasis4 3" xfId="39" xr:uid="{00000000-0005-0000-0000-00003C000000}"/>
    <cellStyle name="40% - Énfasis4 3 2" xfId="225" xr:uid="{00000000-0005-0000-0000-00003D000000}"/>
    <cellStyle name="40% - Énfasis4 4" xfId="40" xr:uid="{00000000-0005-0000-0000-00003E000000}"/>
    <cellStyle name="40% - Énfasis5" xfId="41" builtinId="47" customBuiltin="1"/>
    <cellStyle name="40% - Énfasis5 2" xfId="42" xr:uid="{00000000-0005-0000-0000-000040000000}"/>
    <cellStyle name="40% - Énfasis5 2 2" xfId="226" xr:uid="{00000000-0005-0000-0000-000041000000}"/>
    <cellStyle name="40% - Énfasis5 3" xfId="43" xr:uid="{00000000-0005-0000-0000-000042000000}"/>
    <cellStyle name="40% - Énfasis5 3 2" xfId="227" xr:uid="{00000000-0005-0000-0000-000043000000}"/>
    <cellStyle name="40% - Énfasis5 4" xfId="44" xr:uid="{00000000-0005-0000-0000-000044000000}"/>
    <cellStyle name="40% - Énfasis6" xfId="45" builtinId="51" customBuiltin="1"/>
    <cellStyle name="40% - Énfasis6 2" xfId="46" xr:uid="{00000000-0005-0000-0000-000046000000}"/>
    <cellStyle name="40% - Énfasis6 2 2" xfId="228" xr:uid="{00000000-0005-0000-0000-000047000000}"/>
    <cellStyle name="40% - Énfasis6 3" xfId="47" xr:uid="{00000000-0005-0000-0000-000048000000}"/>
    <cellStyle name="40% - Énfasis6 3 2" xfId="229" xr:uid="{00000000-0005-0000-0000-000049000000}"/>
    <cellStyle name="40% - Énfasis6 4" xfId="48" xr:uid="{00000000-0005-0000-0000-00004A000000}"/>
    <cellStyle name="60% - Énfasis1" xfId="49" builtinId="32" customBuiltin="1"/>
    <cellStyle name="60% - Énfasis1 2" xfId="50" xr:uid="{00000000-0005-0000-0000-00004C000000}"/>
    <cellStyle name="60% - Énfasis1 2 2" xfId="230" xr:uid="{00000000-0005-0000-0000-00004D000000}"/>
    <cellStyle name="60% - Énfasis1 3" xfId="51" xr:uid="{00000000-0005-0000-0000-00004E000000}"/>
    <cellStyle name="60% - Énfasis1 3 2" xfId="231" xr:uid="{00000000-0005-0000-0000-00004F000000}"/>
    <cellStyle name="60% - Énfasis1 4" xfId="52" xr:uid="{00000000-0005-0000-0000-000050000000}"/>
    <cellStyle name="60% - Énfasis2" xfId="53" builtinId="36" customBuiltin="1"/>
    <cellStyle name="60% - Énfasis2 2" xfId="54" xr:uid="{00000000-0005-0000-0000-000052000000}"/>
    <cellStyle name="60% - Énfasis2 2 2" xfId="232" xr:uid="{00000000-0005-0000-0000-000053000000}"/>
    <cellStyle name="60% - Énfasis2 3" xfId="55" xr:uid="{00000000-0005-0000-0000-000054000000}"/>
    <cellStyle name="60% - Énfasis2 3 2" xfId="233" xr:uid="{00000000-0005-0000-0000-000055000000}"/>
    <cellStyle name="60% - Énfasis2 4" xfId="56" xr:uid="{00000000-0005-0000-0000-000056000000}"/>
    <cellStyle name="60% - Énfasis3" xfId="57" builtinId="40" customBuiltin="1"/>
    <cellStyle name="60% - Énfasis3 2" xfId="58" xr:uid="{00000000-0005-0000-0000-000058000000}"/>
    <cellStyle name="60% - Énfasis3 2 2" xfId="234" xr:uid="{00000000-0005-0000-0000-000059000000}"/>
    <cellStyle name="60% - Énfasis3 3" xfId="59" xr:uid="{00000000-0005-0000-0000-00005A000000}"/>
    <cellStyle name="60% - Énfasis3 3 2" xfId="235" xr:uid="{00000000-0005-0000-0000-00005B000000}"/>
    <cellStyle name="60% - Énfasis3 4" xfId="60" xr:uid="{00000000-0005-0000-0000-00005C000000}"/>
    <cellStyle name="60% - Énfasis4" xfId="61" builtinId="44" customBuiltin="1"/>
    <cellStyle name="60% - Énfasis4 2" xfId="62" xr:uid="{00000000-0005-0000-0000-00005E000000}"/>
    <cellStyle name="60% - Énfasis4 2 2" xfId="236" xr:uid="{00000000-0005-0000-0000-00005F000000}"/>
    <cellStyle name="60% - Énfasis4 3" xfId="63" xr:uid="{00000000-0005-0000-0000-000060000000}"/>
    <cellStyle name="60% - Énfasis4 3 2" xfId="237" xr:uid="{00000000-0005-0000-0000-000061000000}"/>
    <cellStyle name="60% - Énfasis4 4" xfId="64" xr:uid="{00000000-0005-0000-0000-000062000000}"/>
    <cellStyle name="60% - Énfasis5" xfId="65" builtinId="48" customBuiltin="1"/>
    <cellStyle name="60% - Énfasis5 2" xfId="66" xr:uid="{00000000-0005-0000-0000-000064000000}"/>
    <cellStyle name="60% - Énfasis5 2 2" xfId="238" xr:uid="{00000000-0005-0000-0000-000065000000}"/>
    <cellStyle name="60% - Énfasis5 3" xfId="67" xr:uid="{00000000-0005-0000-0000-000066000000}"/>
    <cellStyle name="60% - Énfasis5 3 2" xfId="239" xr:uid="{00000000-0005-0000-0000-000067000000}"/>
    <cellStyle name="60% - Énfasis5 4" xfId="68" xr:uid="{00000000-0005-0000-0000-000068000000}"/>
    <cellStyle name="60% - Énfasis6" xfId="69" builtinId="52" customBuiltin="1"/>
    <cellStyle name="60% - Énfasis6 2" xfId="70" xr:uid="{00000000-0005-0000-0000-00006A000000}"/>
    <cellStyle name="60% - Énfasis6 2 2" xfId="240" xr:uid="{00000000-0005-0000-0000-00006B000000}"/>
    <cellStyle name="60% - Énfasis6 3" xfId="71" xr:uid="{00000000-0005-0000-0000-00006C000000}"/>
    <cellStyle name="60% - Énfasis6 3 2" xfId="241" xr:uid="{00000000-0005-0000-0000-00006D000000}"/>
    <cellStyle name="60% - Énfasis6 4" xfId="72" xr:uid="{00000000-0005-0000-0000-00006E000000}"/>
    <cellStyle name="Buena 2" xfId="74" xr:uid="{00000000-0005-0000-0000-000070000000}"/>
    <cellStyle name="Buena 2 2" xfId="242" xr:uid="{00000000-0005-0000-0000-000071000000}"/>
    <cellStyle name="Buena 3" xfId="75" xr:uid="{00000000-0005-0000-0000-000072000000}"/>
    <cellStyle name="Buena 3 2" xfId="243" xr:uid="{00000000-0005-0000-0000-000073000000}"/>
    <cellStyle name="Buena 4" xfId="76" xr:uid="{00000000-0005-0000-0000-000074000000}"/>
    <cellStyle name="Bueno" xfId="73" builtinId="26" customBuiltin="1"/>
    <cellStyle name="Cálculo" xfId="77" builtinId="22" customBuiltin="1"/>
    <cellStyle name="Cálculo 2" xfId="78" xr:uid="{00000000-0005-0000-0000-000076000000}"/>
    <cellStyle name="Cálculo 2 2" xfId="244" xr:uid="{00000000-0005-0000-0000-000077000000}"/>
    <cellStyle name="Cálculo 3" xfId="79" xr:uid="{00000000-0005-0000-0000-000078000000}"/>
    <cellStyle name="Cálculo 3 2" xfId="245" xr:uid="{00000000-0005-0000-0000-000079000000}"/>
    <cellStyle name="Cálculo 4" xfId="80" xr:uid="{00000000-0005-0000-0000-00007A000000}"/>
    <cellStyle name="Celda de comprobación" xfId="81" builtinId="23" customBuiltin="1"/>
    <cellStyle name="Celda de comprobación 2" xfId="82" xr:uid="{00000000-0005-0000-0000-00007C000000}"/>
    <cellStyle name="Celda de comprobación 2 2" xfId="246" xr:uid="{00000000-0005-0000-0000-00007D000000}"/>
    <cellStyle name="Celda de comprobación 3" xfId="83" xr:uid="{00000000-0005-0000-0000-00007E000000}"/>
    <cellStyle name="Celda de comprobación 3 2" xfId="247" xr:uid="{00000000-0005-0000-0000-00007F000000}"/>
    <cellStyle name="Celda de comprobación 4" xfId="84" xr:uid="{00000000-0005-0000-0000-000080000000}"/>
    <cellStyle name="Celda vinculada" xfId="85" builtinId="24" customBuiltin="1"/>
    <cellStyle name="Celda vinculada 2" xfId="86" xr:uid="{00000000-0005-0000-0000-000082000000}"/>
    <cellStyle name="Celda vinculada 2 2" xfId="248" xr:uid="{00000000-0005-0000-0000-000083000000}"/>
    <cellStyle name="Celda vinculada 3" xfId="87" xr:uid="{00000000-0005-0000-0000-000084000000}"/>
    <cellStyle name="Celda vinculada 3 2" xfId="249" xr:uid="{00000000-0005-0000-0000-000085000000}"/>
    <cellStyle name="Celda vinculada 4" xfId="88" xr:uid="{00000000-0005-0000-0000-000086000000}"/>
    <cellStyle name="Currency 2" xfId="250" xr:uid="{00000000-0005-0000-0000-000087000000}"/>
    <cellStyle name="Currency 2 10" xfId="251" xr:uid="{00000000-0005-0000-0000-000088000000}"/>
    <cellStyle name="Currency 2 11" xfId="252" xr:uid="{00000000-0005-0000-0000-000089000000}"/>
    <cellStyle name="Currency 2 2" xfId="253" xr:uid="{00000000-0005-0000-0000-00008A000000}"/>
    <cellStyle name="Currency 2 2 10" xfId="254" xr:uid="{00000000-0005-0000-0000-00008B000000}"/>
    <cellStyle name="Currency 2 2 2" xfId="255" xr:uid="{00000000-0005-0000-0000-00008C000000}"/>
    <cellStyle name="Currency 2 2 2 2" xfId="256" xr:uid="{00000000-0005-0000-0000-00008D000000}"/>
    <cellStyle name="Currency 2 2 2 2 2" xfId="257" xr:uid="{00000000-0005-0000-0000-00008E000000}"/>
    <cellStyle name="Currency 2 2 2 2 2 2" xfId="258" xr:uid="{00000000-0005-0000-0000-00008F000000}"/>
    <cellStyle name="Currency 2 2 2 2 2 2 2" xfId="259" xr:uid="{00000000-0005-0000-0000-000090000000}"/>
    <cellStyle name="Currency 2 2 2 2 2 2 2 2" xfId="260" xr:uid="{00000000-0005-0000-0000-000091000000}"/>
    <cellStyle name="Currency 2 2 2 2 2 2 2 2 2" xfId="261" xr:uid="{00000000-0005-0000-0000-000092000000}"/>
    <cellStyle name="Currency 2 2 2 2 2 2 2 3" xfId="262" xr:uid="{00000000-0005-0000-0000-000093000000}"/>
    <cellStyle name="Currency 2 2 2 2 2 2 3" xfId="263" xr:uid="{00000000-0005-0000-0000-000094000000}"/>
    <cellStyle name="Currency 2 2 2 2 2 2 3 2" xfId="264" xr:uid="{00000000-0005-0000-0000-000095000000}"/>
    <cellStyle name="Currency 2 2 2 2 2 2 4" xfId="265" xr:uid="{00000000-0005-0000-0000-000096000000}"/>
    <cellStyle name="Currency 2 2 2 2 2 3" xfId="266" xr:uid="{00000000-0005-0000-0000-000097000000}"/>
    <cellStyle name="Currency 2 2 2 2 2 3 2" xfId="267" xr:uid="{00000000-0005-0000-0000-000098000000}"/>
    <cellStyle name="Currency 2 2 2 2 2 3 2 2" xfId="268" xr:uid="{00000000-0005-0000-0000-000099000000}"/>
    <cellStyle name="Currency 2 2 2 2 2 3 3" xfId="269" xr:uid="{00000000-0005-0000-0000-00009A000000}"/>
    <cellStyle name="Currency 2 2 2 2 2 4" xfId="270" xr:uid="{00000000-0005-0000-0000-00009B000000}"/>
    <cellStyle name="Currency 2 2 2 2 2 4 2" xfId="271" xr:uid="{00000000-0005-0000-0000-00009C000000}"/>
    <cellStyle name="Currency 2 2 2 2 2 5" xfId="272" xr:uid="{00000000-0005-0000-0000-00009D000000}"/>
    <cellStyle name="Currency 2 2 2 2 3" xfId="273" xr:uid="{00000000-0005-0000-0000-00009E000000}"/>
    <cellStyle name="Currency 2 2 2 2 3 2" xfId="274" xr:uid="{00000000-0005-0000-0000-00009F000000}"/>
    <cellStyle name="Currency 2 2 2 2 3 2 2" xfId="275" xr:uid="{00000000-0005-0000-0000-0000A0000000}"/>
    <cellStyle name="Currency 2 2 2 2 3 2 2 2" xfId="276" xr:uid="{00000000-0005-0000-0000-0000A1000000}"/>
    <cellStyle name="Currency 2 2 2 2 3 2 3" xfId="277" xr:uid="{00000000-0005-0000-0000-0000A2000000}"/>
    <cellStyle name="Currency 2 2 2 2 3 3" xfId="278" xr:uid="{00000000-0005-0000-0000-0000A3000000}"/>
    <cellStyle name="Currency 2 2 2 2 3 3 2" xfId="279" xr:uid="{00000000-0005-0000-0000-0000A4000000}"/>
    <cellStyle name="Currency 2 2 2 2 3 4" xfId="280" xr:uid="{00000000-0005-0000-0000-0000A5000000}"/>
    <cellStyle name="Currency 2 2 2 2 4" xfId="281" xr:uid="{00000000-0005-0000-0000-0000A6000000}"/>
    <cellStyle name="Currency 2 2 2 2 4 2" xfId="282" xr:uid="{00000000-0005-0000-0000-0000A7000000}"/>
    <cellStyle name="Currency 2 2 2 2 4 2 2" xfId="283" xr:uid="{00000000-0005-0000-0000-0000A8000000}"/>
    <cellStyle name="Currency 2 2 2 2 4 3" xfId="284" xr:uid="{00000000-0005-0000-0000-0000A9000000}"/>
    <cellStyle name="Currency 2 2 2 2 5" xfId="285" xr:uid="{00000000-0005-0000-0000-0000AA000000}"/>
    <cellStyle name="Currency 2 2 2 2 5 2" xfId="286" xr:uid="{00000000-0005-0000-0000-0000AB000000}"/>
    <cellStyle name="Currency 2 2 2 2 6" xfId="287" xr:uid="{00000000-0005-0000-0000-0000AC000000}"/>
    <cellStyle name="Currency 2 2 2 3" xfId="288" xr:uid="{00000000-0005-0000-0000-0000AD000000}"/>
    <cellStyle name="Currency 2 2 2 3 2" xfId="289" xr:uid="{00000000-0005-0000-0000-0000AE000000}"/>
    <cellStyle name="Currency 2 2 2 3 2 2" xfId="290" xr:uid="{00000000-0005-0000-0000-0000AF000000}"/>
    <cellStyle name="Currency 2 2 2 3 2 2 2" xfId="291" xr:uid="{00000000-0005-0000-0000-0000B0000000}"/>
    <cellStyle name="Currency 2 2 2 3 2 2 2 2" xfId="292" xr:uid="{00000000-0005-0000-0000-0000B1000000}"/>
    <cellStyle name="Currency 2 2 2 3 2 2 3" xfId="293" xr:uid="{00000000-0005-0000-0000-0000B2000000}"/>
    <cellStyle name="Currency 2 2 2 3 2 3" xfId="294" xr:uid="{00000000-0005-0000-0000-0000B3000000}"/>
    <cellStyle name="Currency 2 2 2 3 2 3 2" xfId="295" xr:uid="{00000000-0005-0000-0000-0000B4000000}"/>
    <cellStyle name="Currency 2 2 2 3 2 4" xfId="296" xr:uid="{00000000-0005-0000-0000-0000B5000000}"/>
    <cellStyle name="Currency 2 2 2 3 3" xfId="297" xr:uid="{00000000-0005-0000-0000-0000B6000000}"/>
    <cellStyle name="Currency 2 2 2 3 3 2" xfId="298" xr:uid="{00000000-0005-0000-0000-0000B7000000}"/>
    <cellStyle name="Currency 2 2 2 3 3 2 2" xfId="299" xr:uid="{00000000-0005-0000-0000-0000B8000000}"/>
    <cellStyle name="Currency 2 2 2 3 3 3" xfId="300" xr:uid="{00000000-0005-0000-0000-0000B9000000}"/>
    <cellStyle name="Currency 2 2 2 3 4" xfId="301" xr:uid="{00000000-0005-0000-0000-0000BA000000}"/>
    <cellStyle name="Currency 2 2 2 3 4 2" xfId="302" xr:uid="{00000000-0005-0000-0000-0000BB000000}"/>
    <cellStyle name="Currency 2 2 2 3 5" xfId="303" xr:uid="{00000000-0005-0000-0000-0000BC000000}"/>
    <cellStyle name="Currency 2 2 2 4" xfId="304" xr:uid="{00000000-0005-0000-0000-0000BD000000}"/>
    <cellStyle name="Currency 2 2 2 4 2" xfId="305" xr:uid="{00000000-0005-0000-0000-0000BE000000}"/>
    <cellStyle name="Currency 2 2 2 4 2 2" xfId="306" xr:uid="{00000000-0005-0000-0000-0000BF000000}"/>
    <cellStyle name="Currency 2 2 2 4 2 2 2" xfId="307" xr:uid="{00000000-0005-0000-0000-0000C0000000}"/>
    <cellStyle name="Currency 2 2 2 4 2 3" xfId="308" xr:uid="{00000000-0005-0000-0000-0000C1000000}"/>
    <cellStyle name="Currency 2 2 2 4 3" xfId="309" xr:uid="{00000000-0005-0000-0000-0000C2000000}"/>
    <cellStyle name="Currency 2 2 2 4 3 2" xfId="310" xr:uid="{00000000-0005-0000-0000-0000C3000000}"/>
    <cellStyle name="Currency 2 2 2 4 4" xfId="311" xr:uid="{00000000-0005-0000-0000-0000C4000000}"/>
    <cellStyle name="Currency 2 2 2 5" xfId="312" xr:uid="{00000000-0005-0000-0000-0000C5000000}"/>
    <cellStyle name="Currency 2 2 2 5 2" xfId="313" xr:uid="{00000000-0005-0000-0000-0000C6000000}"/>
    <cellStyle name="Currency 2 2 2 5 2 2" xfId="314" xr:uid="{00000000-0005-0000-0000-0000C7000000}"/>
    <cellStyle name="Currency 2 2 2 5 3" xfId="315" xr:uid="{00000000-0005-0000-0000-0000C8000000}"/>
    <cellStyle name="Currency 2 2 2 6" xfId="316" xr:uid="{00000000-0005-0000-0000-0000C9000000}"/>
    <cellStyle name="Currency 2 2 2 6 2" xfId="317" xr:uid="{00000000-0005-0000-0000-0000CA000000}"/>
    <cellStyle name="Currency 2 2 2 7" xfId="318" xr:uid="{00000000-0005-0000-0000-0000CB000000}"/>
    <cellStyle name="Currency 2 2 2 8" xfId="319" xr:uid="{00000000-0005-0000-0000-0000CC000000}"/>
    <cellStyle name="Currency 2 2 3" xfId="320" xr:uid="{00000000-0005-0000-0000-0000CD000000}"/>
    <cellStyle name="Currency 2 2 3 2" xfId="321" xr:uid="{00000000-0005-0000-0000-0000CE000000}"/>
    <cellStyle name="Currency 2 2 3 2 2" xfId="322" xr:uid="{00000000-0005-0000-0000-0000CF000000}"/>
    <cellStyle name="Currency 2 2 3 2 2 2" xfId="323" xr:uid="{00000000-0005-0000-0000-0000D0000000}"/>
    <cellStyle name="Currency 2 2 3 2 2 2 2" xfId="324" xr:uid="{00000000-0005-0000-0000-0000D1000000}"/>
    <cellStyle name="Currency 2 2 3 2 2 2 2 2" xfId="325" xr:uid="{00000000-0005-0000-0000-0000D2000000}"/>
    <cellStyle name="Currency 2 2 3 2 2 2 2 2 2" xfId="326" xr:uid="{00000000-0005-0000-0000-0000D3000000}"/>
    <cellStyle name="Currency 2 2 3 2 2 2 2 3" xfId="327" xr:uid="{00000000-0005-0000-0000-0000D4000000}"/>
    <cellStyle name="Currency 2 2 3 2 2 2 3" xfId="328" xr:uid="{00000000-0005-0000-0000-0000D5000000}"/>
    <cellStyle name="Currency 2 2 3 2 2 2 3 2" xfId="329" xr:uid="{00000000-0005-0000-0000-0000D6000000}"/>
    <cellStyle name="Currency 2 2 3 2 2 2 4" xfId="330" xr:uid="{00000000-0005-0000-0000-0000D7000000}"/>
    <cellStyle name="Currency 2 2 3 2 2 3" xfId="331" xr:uid="{00000000-0005-0000-0000-0000D8000000}"/>
    <cellStyle name="Currency 2 2 3 2 2 3 2" xfId="332" xr:uid="{00000000-0005-0000-0000-0000D9000000}"/>
    <cellStyle name="Currency 2 2 3 2 2 3 2 2" xfId="333" xr:uid="{00000000-0005-0000-0000-0000DA000000}"/>
    <cellStyle name="Currency 2 2 3 2 2 3 3" xfId="334" xr:uid="{00000000-0005-0000-0000-0000DB000000}"/>
    <cellStyle name="Currency 2 2 3 2 2 4" xfId="335" xr:uid="{00000000-0005-0000-0000-0000DC000000}"/>
    <cellStyle name="Currency 2 2 3 2 2 4 2" xfId="336" xr:uid="{00000000-0005-0000-0000-0000DD000000}"/>
    <cellStyle name="Currency 2 2 3 2 2 5" xfId="337" xr:uid="{00000000-0005-0000-0000-0000DE000000}"/>
    <cellStyle name="Currency 2 2 3 2 3" xfId="338" xr:uid="{00000000-0005-0000-0000-0000DF000000}"/>
    <cellStyle name="Currency 2 2 3 2 3 2" xfId="339" xr:uid="{00000000-0005-0000-0000-0000E0000000}"/>
    <cellStyle name="Currency 2 2 3 2 3 2 2" xfId="340" xr:uid="{00000000-0005-0000-0000-0000E1000000}"/>
    <cellStyle name="Currency 2 2 3 2 3 2 2 2" xfId="341" xr:uid="{00000000-0005-0000-0000-0000E2000000}"/>
    <cellStyle name="Currency 2 2 3 2 3 2 3" xfId="342" xr:uid="{00000000-0005-0000-0000-0000E3000000}"/>
    <cellStyle name="Currency 2 2 3 2 3 3" xfId="343" xr:uid="{00000000-0005-0000-0000-0000E4000000}"/>
    <cellStyle name="Currency 2 2 3 2 3 3 2" xfId="344" xr:uid="{00000000-0005-0000-0000-0000E5000000}"/>
    <cellStyle name="Currency 2 2 3 2 3 4" xfId="345" xr:uid="{00000000-0005-0000-0000-0000E6000000}"/>
    <cellStyle name="Currency 2 2 3 2 4" xfId="346" xr:uid="{00000000-0005-0000-0000-0000E7000000}"/>
    <cellStyle name="Currency 2 2 3 2 4 2" xfId="347" xr:uid="{00000000-0005-0000-0000-0000E8000000}"/>
    <cellStyle name="Currency 2 2 3 2 4 2 2" xfId="348" xr:uid="{00000000-0005-0000-0000-0000E9000000}"/>
    <cellStyle name="Currency 2 2 3 2 4 3" xfId="349" xr:uid="{00000000-0005-0000-0000-0000EA000000}"/>
    <cellStyle name="Currency 2 2 3 2 5" xfId="350" xr:uid="{00000000-0005-0000-0000-0000EB000000}"/>
    <cellStyle name="Currency 2 2 3 2 5 2" xfId="351" xr:uid="{00000000-0005-0000-0000-0000EC000000}"/>
    <cellStyle name="Currency 2 2 3 2 6" xfId="352" xr:uid="{00000000-0005-0000-0000-0000ED000000}"/>
    <cellStyle name="Currency 2 2 3 3" xfId="353" xr:uid="{00000000-0005-0000-0000-0000EE000000}"/>
    <cellStyle name="Currency 2 2 3 3 2" xfId="354" xr:uid="{00000000-0005-0000-0000-0000EF000000}"/>
    <cellStyle name="Currency 2 2 3 3 2 2" xfId="355" xr:uid="{00000000-0005-0000-0000-0000F0000000}"/>
    <cellStyle name="Currency 2 2 3 3 2 2 2" xfId="356" xr:uid="{00000000-0005-0000-0000-0000F1000000}"/>
    <cellStyle name="Currency 2 2 3 3 2 2 2 2" xfId="357" xr:uid="{00000000-0005-0000-0000-0000F2000000}"/>
    <cellStyle name="Currency 2 2 3 3 2 2 3" xfId="358" xr:uid="{00000000-0005-0000-0000-0000F3000000}"/>
    <cellStyle name="Currency 2 2 3 3 2 3" xfId="359" xr:uid="{00000000-0005-0000-0000-0000F4000000}"/>
    <cellStyle name="Currency 2 2 3 3 2 3 2" xfId="360" xr:uid="{00000000-0005-0000-0000-0000F5000000}"/>
    <cellStyle name="Currency 2 2 3 3 2 4" xfId="361" xr:uid="{00000000-0005-0000-0000-0000F6000000}"/>
    <cellStyle name="Currency 2 2 3 3 3" xfId="362" xr:uid="{00000000-0005-0000-0000-0000F7000000}"/>
    <cellStyle name="Currency 2 2 3 3 3 2" xfId="363" xr:uid="{00000000-0005-0000-0000-0000F8000000}"/>
    <cellStyle name="Currency 2 2 3 3 3 2 2" xfId="364" xr:uid="{00000000-0005-0000-0000-0000F9000000}"/>
    <cellStyle name="Currency 2 2 3 3 3 3" xfId="365" xr:uid="{00000000-0005-0000-0000-0000FA000000}"/>
    <cellStyle name="Currency 2 2 3 3 4" xfId="366" xr:uid="{00000000-0005-0000-0000-0000FB000000}"/>
    <cellStyle name="Currency 2 2 3 3 4 2" xfId="367" xr:uid="{00000000-0005-0000-0000-0000FC000000}"/>
    <cellStyle name="Currency 2 2 3 3 5" xfId="368" xr:uid="{00000000-0005-0000-0000-0000FD000000}"/>
    <cellStyle name="Currency 2 2 3 4" xfId="369" xr:uid="{00000000-0005-0000-0000-0000FE000000}"/>
    <cellStyle name="Currency 2 2 3 4 2" xfId="370" xr:uid="{00000000-0005-0000-0000-0000FF000000}"/>
    <cellStyle name="Currency 2 2 3 4 2 2" xfId="371" xr:uid="{00000000-0005-0000-0000-000000010000}"/>
    <cellStyle name="Currency 2 2 3 4 2 2 2" xfId="372" xr:uid="{00000000-0005-0000-0000-000001010000}"/>
    <cellStyle name="Currency 2 2 3 4 2 3" xfId="373" xr:uid="{00000000-0005-0000-0000-000002010000}"/>
    <cellStyle name="Currency 2 2 3 4 3" xfId="374" xr:uid="{00000000-0005-0000-0000-000003010000}"/>
    <cellStyle name="Currency 2 2 3 4 3 2" xfId="375" xr:uid="{00000000-0005-0000-0000-000004010000}"/>
    <cellStyle name="Currency 2 2 3 4 4" xfId="376" xr:uid="{00000000-0005-0000-0000-000005010000}"/>
    <cellStyle name="Currency 2 2 3 5" xfId="377" xr:uid="{00000000-0005-0000-0000-000006010000}"/>
    <cellStyle name="Currency 2 2 3 5 2" xfId="378" xr:uid="{00000000-0005-0000-0000-000007010000}"/>
    <cellStyle name="Currency 2 2 3 5 2 2" xfId="379" xr:uid="{00000000-0005-0000-0000-000008010000}"/>
    <cellStyle name="Currency 2 2 3 5 3" xfId="380" xr:uid="{00000000-0005-0000-0000-000009010000}"/>
    <cellStyle name="Currency 2 2 3 6" xfId="381" xr:uid="{00000000-0005-0000-0000-00000A010000}"/>
    <cellStyle name="Currency 2 2 3 6 2" xfId="382" xr:uid="{00000000-0005-0000-0000-00000B010000}"/>
    <cellStyle name="Currency 2 2 3 7" xfId="383" xr:uid="{00000000-0005-0000-0000-00000C010000}"/>
    <cellStyle name="Currency 2 2 3 8" xfId="384" xr:uid="{00000000-0005-0000-0000-00000D010000}"/>
    <cellStyle name="Currency 2 2 4" xfId="385" xr:uid="{00000000-0005-0000-0000-00000E010000}"/>
    <cellStyle name="Currency 2 2 4 2" xfId="386" xr:uid="{00000000-0005-0000-0000-00000F010000}"/>
    <cellStyle name="Currency 2 2 4 2 2" xfId="387" xr:uid="{00000000-0005-0000-0000-000010010000}"/>
    <cellStyle name="Currency 2 2 4 2 2 2" xfId="388" xr:uid="{00000000-0005-0000-0000-000011010000}"/>
    <cellStyle name="Currency 2 2 4 2 2 2 2" xfId="389" xr:uid="{00000000-0005-0000-0000-000012010000}"/>
    <cellStyle name="Currency 2 2 4 2 2 2 2 2" xfId="390" xr:uid="{00000000-0005-0000-0000-000013010000}"/>
    <cellStyle name="Currency 2 2 4 2 2 2 3" xfId="391" xr:uid="{00000000-0005-0000-0000-000014010000}"/>
    <cellStyle name="Currency 2 2 4 2 2 3" xfId="392" xr:uid="{00000000-0005-0000-0000-000015010000}"/>
    <cellStyle name="Currency 2 2 4 2 2 3 2" xfId="393" xr:uid="{00000000-0005-0000-0000-000016010000}"/>
    <cellStyle name="Currency 2 2 4 2 2 4" xfId="394" xr:uid="{00000000-0005-0000-0000-000017010000}"/>
    <cellStyle name="Currency 2 2 4 2 3" xfId="395" xr:uid="{00000000-0005-0000-0000-000018010000}"/>
    <cellStyle name="Currency 2 2 4 2 3 2" xfId="396" xr:uid="{00000000-0005-0000-0000-000019010000}"/>
    <cellStyle name="Currency 2 2 4 2 3 2 2" xfId="397" xr:uid="{00000000-0005-0000-0000-00001A010000}"/>
    <cellStyle name="Currency 2 2 4 2 3 3" xfId="398" xr:uid="{00000000-0005-0000-0000-00001B010000}"/>
    <cellStyle name="Currency 2 2 4 2 4" xfId="399" xr:uid="{00000000-0005-0000-0000-00001C010000}"/>
    <cellStyle name="Currency 2 2 4 2 4 2" xfId="400" xr:uid="{00000000-0005-0000-0000-00001D010000}"/>
    <cellStyle name="Currency 2 2 4 2 5" xfId="401" xr:uid="{00000000-0005-0000-0000-00001E010000}"/>
    <cellStyle name="Currency 2 2 4 3" xfId="402" xr:uid="{00000000-0005-0000-0000-00001F010000}"/>
    <cellStyle name="Currency 2 2 4 3 2" xfId="403" xr:uid="{00000000-0005-0000-0000-000020010000}"/>
    <cellStyle name="Currency 2 2 4 3 2 2" xfId="404" xr:uid="{00000000-0005-0000-0000-000021010000}"/>
    <cellStyle name="Currency 2 2 4 3 2 2 2" xfId="405" xr:uid="{00000000-0005-0000-0000-000022010000}"/>
    <cellStyle name="Currency 2 2 4 3 2 3" xfId="406" xr:uid="{00000000-0005-0000-0000-000023010000}"/>
    <cellStyle name="Currency 2 2 4 3 3" xfId="407" xr:uid="{00000000-0005-0000-0000-000024010000}"/>
    <cellStyle name="Currency 2 2 4 3 3 2" xfId="408" xr:uid="{00000000-0005-0000-0000-000025010000}"/>
    <cellStyle name="Currency 2 2 4 3 4" xfId="409" xr:uid="{00000000-0005-0000-0000-000026010000}"/>
    <cellStyle name="Currency 2 2 4 4" xfId="410" xr:uid="{00000000-0005-0000-0000-000027010000}"/>
    <cellStyle name="Currency 2 2 4 4 2" xfId="411" xr:uid="{00000000-0005-0000-0000-000028010000}"/>
    <cellStyle name="Currency 2 2 4 4 2 2" xfId="412" xr:uid="{00000000-0005-0000-0000-000029010000}"/>
    <cellStyle name="Currency 2 2 4 4 3" xfId="413" xr:uid="{00000000-0005-0000-0000-00002A010000}"/>
    <cellStyle name="Currency 2 2 4 5" xfId="414" xr:uid="{00000000-0005-0000-0000-00002B010000}"/>
    <cellStyle name="Currency 2 2 4 5 2" xfId="415" xr:uid="{00000000-0005-0000-0000-00002C010000}"/>
    <cellStyle name="Currency 2 2 4 6" xfId="416" xr:uid="{00000000-0005-0000-0000-00002D010000}"/>
    <cellStyle name="Currency 2 2 5" xfId="417" xr:uid="{00000000-0005-0000-0000-00002E010000}"/>
    <cellStyle name="Currency 2 2 5 2" xfId="418" xr:uid="{00000000-0005-0000-0000-00002F010000}"/>
    <cellStyle name="Currency 2 2 5 2 2" xfId="419" xr:uid="{00000000-0005-0000-0000-000030010000}"/>
    <cellStyle name="Currency 2 2 5 2 2 2" xfId="420" xr:uid="{00000000-0005-0000-0000-000031010000}"/>
    <cellStyle name="Currency 2 2 5 2 2 2 2" xfId="421" xr:uid="{00000000-0005-0000-0000-000032010000}"/>
    <cellStyle name="Currency 2 2 5 2 2 3" xfId="422" xr:uid="{00000000-0005-0000-0000-000033010000}"/>
    <cellStyle name="Currency 2 2 5 2 3" xfId="423" xr:uid="{00000000-0005-0000-0000-000034010000}"/>
    <cellStyle name="Currency 2 2 5 2 3 2" xfId="424" xr:uid="{00000000-0005-0000-0000-000035010000}"/>
    <cellStyle name="Currency 2 2 5 2 4" xfId="425" xr:uid="{00000000-0005-0000-0000-000036010000}"/>
    <cellStyle name="Currency 2 2 5 3" xfId="426" xr:uid="{00000000-0005-0000-0000-000037010000}"/>
    <cellStyle name="Currency 2 2 5 3 2" xfId="427" xr:uid="{00000000-0005-0000-0000-000038010000}"/>
    <cellStyle name="Currency 2 2 5 3 2 2" xfId="428" xr:uid="{00000000-0005-0000-0000-000039010000}"/>
    <cellStyle name="Currency 2 2 5 3 3" xfId="429" xr:uid="{00000000-0005-0000-0000-00003A010000}"/>
    <cellStyle name="Currency 2 2 5 4" xfId="430" xr:uid="{00000000-0005-0000-0000-00003B010000}"/>
    <cellStyle name="Currency 2 2 5 4 2" xfId="431" xr:uid="{00000000-0005-0000-0000-00003C010000}"/>
    <cellStyle name="Currency 2 2 5 5" xfId="432" xr:uid="{00000000-0005-0000-0000-00003D010000}"/>
    <cellStyle name="Currency 2 2 6" xfId="433" xr:uid="{00000000-0005-0000-0000-00003E010000}"/>
    <cellStyle name="Currency 2 2 6 2" xfId="434" xr:uid="{00000000-0005-0000-0000-00003F010000}"/>
    <cellStyle name="Currency 2 2 6 2 2" xfId="435" xr:uid="{00000000-0005-0000-0000-000040010000}"/>
    <cellStyle name="Currency 2 2 6 2 2 2" xfId="436" xr:uid="{00000000-0005-0000-0000-000041010000}"/>
    <cellStyle name="Currency 2 2 6 2 3" xfId="437" xr:uid="{00000000-0005-0000-0000-000042010000}"/>
    <cellStyle name="Currency 2 2 6 3" xfId="438" xr:uid="{00000000-0005-0000-0000-000043010000}"/>
    <cellStyle name="Currency 2 2 6 3 2" xfId="439" xr:uid="{00000000-0005-0000-0000-000044010000}"/>
    <cellStyle name="Currency 2 2 6 4" xfId="440" xr:uid="{00000000-0005-0000-0000-000045010000}"/>
    <cellStyle name="Currency 2 2 7" xfId="441" xr:uid="{00000000-0005-0000-0000-000046010000}"/>
    <cellStyle name="Currency 2 2 7 2" xfId="442" xr:uid="{00000000-0005-0000-0000-000047010000}"/>
    <cellStyle name="Currency 2 2 7 2 2" xfId="443" xr:uid="{00000000-0005-0000-0000-000048010000}"/>
    <cellStyle name="Currency 2 2 7 3" xfId="444" xr:uid="{00000000-0005-0000-0000-000049010000}"/>
    <cellStyle name="Currency 2 2 8" xfId="445" xr:uid="{00000000-0005-0000-0000-00004A010000}"/>
    <cellStyle name="Currency 2 2 8 2" xfId="446" xr:uid="{00000000-0005-0000-0000-00004B010000}"/>
    <cellStyle name="Currency 2 2 9" xfId="447" xr:uid="{00000000-0005-0000-0000-00004C010000}"/>
    <cellStyle name="Currency 2 3" xfId="448" xr:uid="{00000000-0005-0000-0000-00004D010000}"/>
    <cellStyle name="Currency 2 3 2" xfId="449" xr:uid="{00000000-0005-0000-0000-00004E010000}"/>
    <cellStyle name="Currency 2 3 2 2" xfId="450" xr:uid="{00000000-0005-0000-0000-00004F010000}"/>
    <cellStyle name="Currency 2 3 2 2 2" xfId="451" xr:uid="{00000000-0005-0000-0000-000050010000}"/>
    <cellStyle name="Currency 2 3 2 2 2 2" xfId="452" xr:uid="{00000000-0005-0000-0000-000051010000}"/>
    <cellStyle name="Currency 2 3 2 2 2 2 2" xfId="453" xr:uid="{00000000-0005-0000-0000-000052010000}"/>
    <cellStyle name="Currency 2 3 2 2 2 2 2 2" xfId="454" xr:uid="{00000000-0005-0000-0000-000053010000}"/>
    <cellStyle name="Currency 2 3 2 2 2 2 3" xfId="455" xr:uid="{00000000-0005-0000-0000-000054010000}"/>
    <cellStyle name="Currency 2 3 2 2 2 3" xfId="456" xr:uid="{00000000-0005-0000-0000-000055010000}"/>
    <cellStyle name="Currency 2 3 2 2 2 3 2" xfId="457" xr:uid="{00000000-0005-0000-0000-000056010000}"/>
    <cellStyle name="Currency 2 3 2 2 2 4" xfId="458" xr:uid="{00000000-0005-0000-0000-000057010000}"/>
    <cellStyle name="Currency 2 3 2 2 3" xfId="459" xr:uid="{00000000-0005-0000-0000-000058010000}"/>
    <cellStyle name="Currency 2 3 2 2 3 2" xfId="460" xr:uid="{00000000-0005-0000-0000-000059010000}"/>
    <cellStyle name="Currency 2 3 2 2 3 2 2" xfId="461" xr:uid="{00000000-0005-0000-0000-00005A010000}"/>
    <cellStyle name="Currency 2 3 2 2 3 3" xfId="462" xr:uid="{00000000-0005-0000-0000-00005B010000}"/>
    <cellStyle name="Currency 2 3 2 2 4" xfId="463" xr:uid="{00000000-0005-0000-0000-00005C010000}"/>
    <cellStyle name="Currency 2 3 2 2 4 2" xfId="464" xr:uid="{00000000-0005-0000-0000-00005D010000}"/>
    <cellStyle name="Currency 2 3 2 2 5" xfId="465" xr:uid="{00000000-0005-0000-0000-00005E010000}"/>
    <cellStyle name="Currency 2 3 2 3" xfId="466" xr:uid="{00000000-0005-0000-0000-00005F010000}"/>
    <cellStyle name="Currency 2 3 2 3 2" xfId="467" xr:uid="{00000000-0005-0000-0000-000060010000}"/>
    <cellStyle name="Currency 2 3 2 3 2 2" xfId="468" xr:uid="{00000000-0005-0000-0000-000061010000}"/>
    <cellStyle name="Currency 2 3 2 3 2 2 2" xfId="469" xr:uid="{00000000-0005-0000-0000-000062010000}"/>
    <cellStyle name="Currency 2 3 2 3 2 3" xfId="470" xr:uid="{00000000-0005-0000-0000-000063010000}"/>
    <cellStyle name="Currency 2 3 2 3 3" xfId="471" xr:uid="{00000000-0005-0000-0000-000064010000}"/>
    <cellStyle name="Currency 2 3 2 3 3 2" xfId="472" xr:uid="{00000000-0005-0000-0000-000065010000}"/>
    <cellStyle name="Currency 2 3 2 3 4" xfId="473" xr:uid="{00000000-0005-0000-0000-000066010000}"/>
    <cellStyle name="Currency 2 3 2 4" xfId="474" xr:uid="{00000000-0005-0000-0000-000067010000}"/>
    <cellStyle name="Currency 2 3 2 4 2" xfId="475" xr:uid="{00000000-0005-0000-0000-000068010000}"/>
    <cellStyle name="Currency 2 3 2 4 2 2" xfId="476" xr:uid="{00000000-0005-0000-0000-000069010000}"/>
    <cellStyle name="Currency 2 3 2 4 3" xfId="477" xr:uid="{00000000-0005-0000-0000-00006A010000}"/>
    <cellStyle name="Currency 2 3 2 5" xfId="478" xr:uid="{00000000-0005-0000-0000-00006B010000}"/>
    <cellStyle name="Currency 2 3 2 5 2" xfId="479" xr:uid="{00000000-0005-0000-0000-00006C010000}"/>
    <cellStyle name="Currency 2 3 2 6" xfId="480" xr:uid="{00000000-0005-0000-0000-00006D010000}"/>
    <cellStyle name="Currency 2 3 3" xfId="481" xr:uid="{00000000-0005-0000-0000-00006E010000}"/>
    <cellStyle name="Currency 2 3 3 2" xfId="482" xr:uid="{00000000-0005-0000-0000-00006F010000}"/>
    <cellStyle name="Currency 2 3 3 2 2" xfId="483" xr:uid="{00000000-0005-0000-0000-000070010000}"/>
    <cellStyle name="Currency 2 3 3 2 2 2" xfId="484" xr:uid="{00000000-0005-0000-0000-000071010000}"/>
    <cellStyle name="Currency 2 3 3 2 2 2 2" xfId="485" xr:uid="{00000000-0005-0000-0000-000072010000}"/>
    <cellStyle name="Currency 2 3 3 2 2 3" xfId="486" xr:uid="{00000000-0005-0000-0000-000073010000}"/>
    <cellStyle name="Currency 2 3 3 2 3" xfId="487" xr:uid="{00000000-0005-0000-0000-000074010000}"/>
    <cellStyle name="Currency 2 3 3 2 3 2" xfId="488" xr:uid="{00000000-0005-0000-0000-000075010000}"/>
    <cellStyle name="Currency 2 3 3 2 4" xfId="489" xr:uid="{00000000-0005-0000-0000-000076010000}"/>
    <cellStyle name="Currency 2 3 3 3" xfId="490" xr:uid="{00000000-0005-0000-0000-000077010000}"/>
    <cellStyle name="Currency 2 3 3 3 2" xfId="491" xr:uid="{00000000-0005-0000-0000-000078010000}"/>
    <cellStyle name="Currency 2 3 3 3 2 2" xfId="492" xr:uid="{00000000-0005-0000-0000-000079010000}"/>
    <cellStyle name="Currency 2 3 3 3 3" xfId="493" xr:uid="{00000000-0005-0000-0000-00007A010000}"/>
    <cellStyle name="Currency 2 3 3 4" xfId="494" xr:uid="{00000000-0005-0000-0000-00007B010000}"/>
    <cellStyle name="Currency 2 3 3 4 2" xfId="495" xr:uid="{00000000-0005-0000-0000-00007C010000}"/>
    <cellStyle name="Currency 2 3 3 5" xfId="496" xr:uid="{00000000-0005-0000-0000-00007D010000}"/>
    <cellStyle name="Currency 2 3 4" xfId="497" xr:uid="{00000000-0005-0000-0000-00007E010000}"/>
    <cellStyle name="Currency 2 3 4 2" xfId="498" xr:uid="{00000000-0005-0000-0000-00007F010000}"/>
    <cellStyle name="Currency 2 3 4 2 2" xfId="499" xr:uid="{00000000-0005-0000-0000-000080010000}"/>
    <cellStyle name="Currency 2 3 4 2 2 2" xfId="500" xr:uid="{00000000-0005-0000-0000-000081010000}"/>
    <cellStyle name="Currency 2 3 4 2 3" xfId="501" xr:uid="{00000000-0005-0000-0000-000082010000}"/>
    <cellStyle name="Currency 2 3 4 3" xfId="502" xr:uid="{00000000-0005-0000-0000-000083010000}"/>
    <cellStyle name="Currency 2 3 4 3 2" xfId="503" xr:uid="{00000000-0005-0000-0000-000084010000}"/>
    <cellStyle name="Currency 2 3 4 4" xfId="504" xr:uid="{00000000-0005-0000-0000-000085010000}"/>
    <cellStyle name="Currency 2 3 5" xfId="505" xr:uid="{00000000-0005-0000-0000-000086010000}"/>
    <cellStyle name="Currency 2 3 5 2" xfId="506" xr:uid="{00000000-0005-0000-0000-000087010000}"/>
    <cellStyle name="Currency 2 3 5 2 2" xfId="507" xr:uid="{00000000-0005-0000-0000-000088010000}"/>
    <cellStyle name="Currency 2 3 5 3" xfId="508" xr:uid="{00000000-0005-0000-0000-000089010000}"/>
    <cellStyle name="Currency 2 3 6" xfId="509" xr:uid="{00000000-0005-0000-0000-00008A010000}"/>
    <cellStyle name="Currency 2 3 6 2" xfId="510" xr:uid="{00000000-0005-0000-0000-00008B010000}"/>
    <cellStyle name="Currency 2 3 7" xfId="511" xr:uid="{00000000-0005-0000-0000-00008C010000}"/>
    <cellStyle name="Currency 2 3 8" xfId="512" xr:uid="{00000000-0005-0000-0000-00008D010000}"/>
    <cellStyle name="Currency 2 4" xfId="513" xr:uid="{00000000-0005-0000-0000-00008E010000}"/>
    <cellStyle name="Currency 2 4 2" xfId="514" xr:uid="{00000000-0005-0000-0000-00008F010000}"/>
    <cellStyle name="Currency 2 4 2 2" xfId="515" xr:uid="{00000000-0005-0000-0000-000090010000}"/>
    <cellStyle name="Currency 2 4 2 2 2" xfId="516" xr:uid="{00000000-0005-0000-0000-000091010000}"/>
    <cellStyle name="Currency 2 4 2 2 2 2" xfId="517" xr:uid="{00000000-0005-0000-0000-000092010000}"/>
    <cellStyle name="Currency 2 4 2 2 2 2 2" xfId="518" xr:uid="{00000000-0005-0000-0000-000093010000}"/>
    <cellStyle name="Currency 2 4 2 2 2 2 2 2" xfId="519" xr:uid="{00000000-0005-0000-0000-000094010000}"/>
    <cellStyle name="Currency 2 4 2 2 2 2 3" xfId="520" xr:uid="{00000000-0005-0000-0000-000095010000}"/>
    <cellStyle name="Currency 2 4 2 2 2 3" xfId="521" xr:uid="{00000000-0005-0000-0000-000096010000}"/>
    <cellStyle name="Currency 2 4 2 2 2 3 2" xfId="522" xr:uid="{00000000-0005-0000-0000-000097010000}"/>
    <cellStyle name="Currency 2 4 2 2 2 4" xfId="523" xr:uid="{00000000-0005-0000-0000-000098010000}"/>
    <cellStyle name="Currency 2 4 2 2 3" xfId="524" xr:uid="{00000000-0005-0000-0000-000099010000}"/>
    <cellStyle name="Currency 2 4 2 2 3 2" xfId="525" xr:uid="{00000000-0005-0000-0000-00009A010000}"/>
    <cellStyle name="Currency 2 4 2 2 3 2 2" xfId="526" xr:uid="{00000000-0005-0000-0000-00009B010000}"/>
    <cellStyle name="Currency 2 4 2 2 3 3" xfId="527" xr:uid="{00000000-0005-0000-0000-00009C010000}"/>
    <cellStyle name="Currency 2 4 2 2 4" xfId="528" xr:uid="{00000000-0005-0000-0000-00009D010000}"/>
    <cellStyle name="Currency 2 4 2 2 4 2" xfId="529" xr:uid="{00000000-0005-0000-0000-00009E010000}"/>
    <cellStyle name="Currency 2 4 2 2 5" xfId="530" xr:uid="{00000000-0005-0000-0000-00009F010000}"/>
    <cellStyle name="Currency 2 4 2 3" xfId="531" xr:uid="{00000000-0005-0000-0000-0000A0010000}"/>
    <cellStyle name="Currency 2 4 2 3 2" xfId="532" xr:uid="{00000000-0005-0000-0000-0000A1010000}"/>
    <cellStyle name="Currency 2 4 2 3 2 2" xfId="533" xr:uid="{00000000-0005-0000-0000-0000A2010000}"/>
    <cellStyle name="Currency 2 4 2 3 2 2 2" xfId="534" xr:uid="{00000000-0005-0000-0000-0000A3010000}"/>
    <cellStyle name="Currency 2 4 2 3 2 3" xfId="535" xr:uid="{00000000-0005-0000-0000-0000A4010000}"/>
    <cellStyle name="Currency 2 4 2 3 3" xfId="536" xr:uid="{00000000-0005-0000-0000-0000A5010000}"/>
    <cellStyle name="Currency 2 4 2 3 3 2" xfId="537" xr:uid="{00000000-0005-0000-0000-0000A6010000}"/>
    <cellStyle name="Currency 2 4 2 3 4" xfId="538" xr:uid="{00000000-0005-0000-0000-0000A7010000}"/>
    <cellStyle name="Currency 2 4 2 4" xfId="539" xr:uid="{00000000-0005-0000-0000-0000A8010000}"/>
    <cellStyle name="Currency 2 4 2 4 2" xfId="540" xr:uid="{00000000-0005-0000-0000-0000A9010000}"/>
    <cellStyle name="Currency 2 4 2 4 2 2" xfId="541" xr:uid="{00000000-0005-0000-0000-0000AA010000}"/>
    <cellStyle name="Currency 2 4 2 4 3" xfId="542" xr:uid="{00000000-0005-0000-0000-0000AB010000}"/>
    <cellStyle name="Currency 2 4 2 5" xfId="543" xr:uid="{00000000-0005-0000-0000-0000AC010000}"/>
    <cellStyle name="Currency 2 4 2 5 2" xfId="544" xr:uid="{00000000-0005-0000-0000-0000AD010000}"/>
    <cellStyle name="Currency 2 4 2 6" xfId="545" xr:uid="{00000000-0005-0000-0000-0000AE010000}"/>
    <cellStyle name="Currency 2 4 3" xfId="546" xr:uid="{00000000-0005-0000-0000-0000AF010000}"/>
    <cellStyle name="Currency 2 4 3 2" xfId="547" xr:uid="{00000000-0005-0000-0000-0000B0010000}"/>
    <cellStyle name="Currency 2 4 3 2 2" xfId="548" xr:uid="{00000000-0005-0000-0000-0000B1010000}"/>
    <cellStyle name="Currency 2 4 3 2 2 2" xfId="549" xr:uid="{00000000-0005-0000-0000-0000B2010000}"/>
    <cellStyle name="Currency 2 4 3 2 2 2 2" xfId="550" xr:uid="{00000000-0005-0000-0000-0000B3010000}"/>
    <cellStyle name="Currency 2 4 3 2 2 3" xfId="551" xr:uid="{00000000-0005-0000-0000-0000B4010000}"/>
    <cellStyle name="Currency 2 4 3 2 3" xfId="552" xr:uid="{00000000-0005-0000-0000-0000B5010000}"/>
    <cellStyle name="Currency 2 4 3 2 3 2" xfId="553" xr:uid="{00000000-0005-0000-0000-0000B6010000}"/>
    <cellStyle name="Currency 2 4 3 2 4" xfId="554" xr:uid="{00000000-0005-0000-0000-0000B7010000}"/>
    <cellStyle name="Currency 2 4 3 3" xfId="555" xr:uid="{00000000-0005-0000-0000-0000B8010000}"/>
    <cellStyle name="Currency 2 4 3 3 2" xfId="556" xr:uid="{00000000-0005-0000-0000-0000B9010000}"/>
    <cellStyle name="Currency 2 4 3 3 2 2" xfId="557" xr:uid="{00000000-0005-0000-0000-0000BA010000}"/>
    <cellStyle name="Currency 2 4 3 3 3" xfId="558" xr:uid="{00000000-0005-0000-0000-0000BB010000}"/>
    <cellStyle name="Currency 2 4 3 4" xfId="559" xr:uid="{00000000-0005-0000-0000-0000BC010000}"/>
    <cellStyle name="Currency 2 4 3 4 2" xfId="560" xr:uid="{00000000-0005-0000-0000-0000BD010000}"/>
    <cellStyle name="Currency 2 4 3 5" xfId="561" xr:uid="{00000000-0005-0000-0000-0000BE010000}"/>
    <cellStyle name="Currency 2 4 4" xfId="562" xr:uid="{00000000-0005-0000-0000-0000BF010000}"/>
    <cellStyle name="Currency 2 4 4 2" xfId="563" xr:uid="{00000000-0005-0000-0000-0000C0010000}"/>
    <cellStyle name="Currency 2 4 4 2 2" xfId="564" xr:uid="{00000000-0005-0000-0000-0000C1010000}"/>
    <cellStyle name="Currency 2 4 4 2 2 2" xfId="565" xr:uid="{00000000-0005-0000-0000-0000C2010000}"/>
    <cellStyle name="Currency 2 4 4 2 3" xfId="566" xr:uid="{00000000-0005-0000-0000-0000C3010000}"/>
    <cellStyle name="Currency 2 4 4 3" xfId="567" xr:uid="{00000000-0005-0000-0000-0000C4010000}"/>
    <cellStyle name="Currency 2 4 4 3 2" xfId="568" xr:uid="{00000000-0005-0000-0000-0000C5010000}"/>
    <cellStyle name="Currency 2 4 4 4" xfId="569" xr:uid="{00000000-0005-0000-0000-0000C6010000}"/>
    <cellStyle name="Currency 2 4 5" xfId="570" xr:uid="{00000000-0005-0000-0000-0000C7010000}"/>
    <cellStyle name="Currency 2 4 5 2" xfId="571" xr:uid="{00000000-0005-0000-0000-0000C8010000}"/>
    <cellStyle name="Currency 2 4 5 2 2" xfId="572" xr:uid="{00000000-0005-0000-0000-0000C9010000}"/>
    <cellStyle name="Currency 2 4 5 3" xfId="573" xr:uid="{00000000-0005-0000-0000-0000CA010000}"/>
    <cellStyle name="Currency 2 4 6" xfId="574" xr:uid="{00000000-0005-0000-0000-0000CB010000}"/>
    <cellStyle name="Currency 2 4 6 2" xfId="575" xr:uid="{00000000-0005-0000-0000-0000CC010000}"/>
    <cellStyle name="Currency 2 4 7" xfId="576" xr:uid="{00000000-0005-0000-0000-0000CD010000}"/>
    <cellStyle name="Currency 2 4 8" xfId="577" xr:uid="{00000000-0005-0000-0000-0000CE010000}"/>
    <cellStyle name="Currency 2 5" xfId="578" xr:uid="{00000000-0005-0000-0000-0000CF010000}"/>
    <cellStyle name="Currency 2 5 2" xfId="579" xr:uid="{00000000-0005-0000-0000-0000D0010000}"/>
    <cellStyle name="Currency 2 5 2 2" xfId="580" xr:uid="{00000000-0005-0000-0000-0000D1010000}"/>
    <cellStyle name="Currency 2 5 2 2 2" xfId="581" xr:uid="{00000000-0005-0000-0000-0000D2010000}"/>
    <cellStyle name="Currency 2 5 2 2 2 2" xfId="582" xr:uid="{00000000-0005-0000-0000-0000D3010000}"/>
    <cellStyle name="Currency 2 5 2 2 2 2 2" xfId="583" xr:uid="{00000000-0005-0000-0000-0000D4010000}"/>
    <cellStyle name="Currency 2 5 2 2 2 3" xfId="584" xr:uid="{00000000-0005-0000-0000-0000D5010000}"/>
    <cellStyle name="Currency 2 5 2 2 3" xfId="585" xr:uid="{00000000-0005-0000-0000-0000D6010000}"/>
    <cellStyle name="Currency 2 5 2 2 3 2" xfId="586" xr:uid="{00000000-0005-0000-0000-0000D7010000}"/>
    <cellStyle name="Currency 2 5 2 2 4" xfId="587" xr:uid="{00000000-0005-0000-0000-0000D8010000}"/>
    <cellStyle name="Currency 2 5 2 3" xfId="588" xr:uid="{00000000-0005-0000-0000-0000D9010000}"/>
    <cellStyle name="Currency 2 5 2 3 2" xfId="589" xr:uid="{00000000-0005-0000-0000-0000DA010000}"/>
    <cellStyle name="Currency 2 5 2 3 2 2" xfId="590" xr:uid="{00000000-0005-0000-0000-0000DB010000}"/>
    <cellStyle name="Currency 2 5 2 3 3" xfId="591" xr:uid="{00000000-0005-0000-0000-0000DC010000}"/>
    <cellStyle name="Currency 2 5 2 4" xfId="592" xr:uid="{00000000-0005-0000-0000-0000DD010000}"/>
    <cellStyle name="Currency 2 5 2 4 2" xfId="593" xr:uid="{00000000-0005-0000-0000-0000DE010000}"/>
    <cellStyle name="Currency 2 5 2 5" xfId="594" xr:uid="{00000000-0005-0000-0000-0000DF010000}"/>
    <cellStyle name="Currency 2 5 3" xfId="595" xr:uid="{00000000-0005-0000-0000-0000E0010000}"/>
    <cellStyle name="Currency 2 5 3 2" xfId="596" xr:uid="{00000000-0005-0000-0000-0000E1010000}"/>
    <cellStyle name="Currency 2 5 3 2 2" xfId="597" xr:uid="{00000000-0005-0000-0000-0000E2010000}"/>
    <cellStyle name="Currency 2 5 3 2 2 2" xfId="598" xr:uid="{00000000-0005-0000-0000-0000E3010000}"/>
    <cellStyle name="Currency 2 5 3 2 3" xfId="599" xr:uid="{00000000-0005-0000-0000-0000E4010000}"/>
    <cellStyle name="Currency 2 5 3 3" xfId="600" xr:uid="{00000000-0005-0000-0000-0000E5010000}"/>
    <cellStyle name="Currency 2 5 3 3 2" xfId="601" xr:uid="{00000000-0005-0000-0000-0000E6010000}"/>
    <cellStyle name="Currency 2 5 3 4" xfId="602" xr:uid="{00000000-0005-0000-0000-0000E7010000}"/>
    <cellStyle name="Currency 2 5 4" xfId="603" xr:uid="{00000000-0005-0000-0000-0000E8010000}"/>
    <cellStyle name="Currency 2 5 4 2" xfId="604" xr:uid="{00000000-0005-0000-0000-0000E9010000}"/>
    <cellStyle name="Currency 2 5 4 2 2" xfId="605" xr:uid="{00000000-0005-0000-0000-0000EA010000}"/>
    <cellStyle name="Currency 2 5 4 3" xfId="606" xr:uid="{00000000-0005-0000-0000-0000EB010000}"/>
    <cellStyle name="Currency 2 5 5" xfId="607" xr:uid="{00000000-0005-0000-0000-0000EC010000}"/>
    <cellStyle name="Currency 2 5 5 2" xfId="608" xr:uid="{00000000-0005-0000-0000-0000ED010000}"/>
    <cellStyle name="Currency 2 5 6" xfId="609" xr:uid="{00000000-0005-0000-0000-0000EE010000}"/>
    <cellStyle name="Currency 2 6" xfId="610" xr:uid="{00000000-0005-0000-0000-0000EF010000}"/>
    <cellStyle name="Currency 2 6 2" xfId="611" xr:uid="{00000000-0005-0000-0000-0000F0010000}"/>
    <cellStyle name="Currency 2 6 2 2" xfId="612" xr:uid="{00000000-0005-0000-0000-0000F1010000}"/>
    <cellStyle name="Currency 2 6 2 2 2" xfId="613" xr:uid="{00000000-0005-0000-0000-0000F2010000}"/>
    <cellStyle name="Currency 2 6 2 2 2 2" xfId="614" xr:uid="{00000000-0005-0000-0000-0000F3010000}"/>
    <cellStyle name="Currency 2 6 2 2 3" xfId="615" xr:uid="{00000000-0005-0000-0000-0000F4010000}"/>
    <cellStyle name="Currency 2 6 2 3" xfId="616" xr:uid="{00000000-0005-0000-0000-0000F5010000}"/>
    <cellStyle name="Currency 2 6 2 3 2" xfId="617" xr:uid="{00000000-0005-0000-0000-0000F6010000}"/>
    <cellStyle name="Currency 2 6 2 4" xfId="618" xr:uid="{00000000-0005-0000-0000-0000F7010000}"/>
    <cellStyle name="Currency 2 6 3" xfId="619" xr:uid="{00000000-0005-0000-0000-0000F8010000}"/>
    <cellStyle name="Currency 2 6 3 2" xfId="620" xr:uid="{00000000-0005-0000-0000-0000F9010000}"/>
    <cellStyle name="Currency 2 6 3 2 2" xfId="621" xr:uid="{00000000-0005-0000-0000-0000FA010000}"/>
    <cellStyle name="Currency 2 6 3 3" xfId="622" xr:uid="{00000000-0005-0000-0000-0000FB010000}"/>
    <cellStyle name="Currency 2 6 4" xfId="623" xr:uid="{00000000-0005-0000-0000-0000FC010000}"/>
    <cellStyle name="Currency 2 6 4 2" xfId="624" xr:uid="{00000000-0005-0000-0000-0000FD010000}"/>
    <cellStyle name="Currency 2 6 5" xfId="625" xr:uid="{00000000-0005-0000-0000-0000FE010000}"/>
    <cellStyle name="Currency 2 7" xfId="626" xr:uid="{00000000-0005-0000-0000-0000FF010000}"/>
    <cellStyle name="Currency 2 7 2" xfId="627" xr:uid="{00000000-0005-0000-0000-000000020000}"/>
    <cellStyle name="Currency 2 7 2 2" xfId="628" xr:uid="{00000000-0005-0000-0000-000001020000}"/>
    <cellStyle name="Currency 2 7 2 2 2" xfId="629" xr:uid="{00000000-0005-0000-0000-000002020000}"/>
    <cellStyle name="Currency 2 7 2 3" xfId="630" xr:uid="{00000000-0005-0000-0000-000003020000}"/>
    <cellStyle name="Currency 2 7 3" xfId="631" xr:uid="{00000000-0005-0000-0000-000004020000}"/>
    <cellStyle name="Currency 2 7 3 2" xfId="632" xr:uid="{00000000-0005-0000-0000-000005020000}"/>
    <cellStyle name="Currency 2 7 4" xfId="633" xr:uid="{00000000-0005-0000-0000-000006020000}"/>
    <cellStyle name="Currency 2 8" xfId="634" xr:uid="{00000000-0005-0000-0000-000007020000}"/>
    <cellStyle name="Currency 2 8 2" xfId="635" xr:uid="{00000000-0005-0000-0000-000008020000}"/>
    <cellStyle name="Currency 2 8 2 2" xfId="636" xr:uid="{00000000-0005-0000-0000-000009020000}"/>
    <cellStyle name="Currency 2 8 3" xfId="637" xr:uid="{00000000-0005-0000-0000-00000A020000}"/>
    <cellStyle name="Currency 2 9" xfId="638" xr:uid="{00000000-0005-0000-0000-00000B020000}"/>
    <cellStyle name="Currency 2 9 2" xfId="639" xr:uid="{00000000-0005-0000-0000-00000C020000}"/>
    <cellStyle name="Encabezado 4" xfId="89" builtinId="19" customBuiltin="1"/>
    <cellStyle name="Encabezado 4 2" xfId="90" xr:uid="{00000000-0005-0000-0000-00000E020000}"/>
    <cellStyle name="Encabezado 4 2 2" xfId="640" xr:uid="{00000000-0005-0000-0000-00000F020000}"/>
    <cellStyle name="Encabezado 4 3" xfId="91" xr:uid="{00000000-0005-0000-0000-000010020000}"/>
    <cellStyle name="Encabezado 4 3 2" xfId="641" xr:uid="{00000000-0005-0000-0000-000011020000}"/>
    <cellStyle name="Encabezado 4 4" xfId="92" xr:uid="{00000000-0005-0000-0000-000012020000}"/>
    <cellStyle name="Énfasis1" xfId="93" builtinId="29" customBuiltin="1"/>
    <cellStyle name="Énfasis1 2" xfId="94" xr:uid="{00000000-0005-0000-0000-000014020000}"/>
    <cellStyle name="Énfasis1 2 2" xfId="642" xr:uid="{00000000-0005-0000-0000-000015020000}"/>
    <cellStyle name="Énfasis1 3" xfId="95" xr:uid="{00000000-0005-0000-0000-000016020000}"/>
    <cellStyle name="Énfasis1 3 2" xfId="643" xr:uid="{00000000-0005-0000-0000-000017020000}"/>
    <cellStyle name="Énfasis1 4" xfId="96" xr:uid="{00000000-0005-0000-0000-000018020000}"/>
    <cellStyle name="Énfasis2" xfId="97" builtinId="33" customBuiltin="1"/>
    <cellStyle name="Énfasis2 2" xfId="98" xr:uid="{00000000-0005-0000-0000-00001A020000}"/>
    <cellStyle name="Énfasis2 2 2" xfId="644" xr:uid="{00000000-0005-0000-0000-00001B020000}"/>
    <cellStyle name="Énfasis2 3" xfId="99" xr:uid="{00000000-0005-0000-0000-00001C020000}"/>
    <cellStyle name="Énfasis2 3 2" xfId="645" xr:uid="{00000000-0005-0000-0000-00001D020000}"/>
    <cellStyle name="Énfasis2 4" xfId="100" xr:uid="{00000000-0005-0000-0000-00001E020000}"/>
    <cellStyle name="Énfasis3" xfId="101" builtinId="37" customBuiltin="1"/>
    <cellStyle name="Énfasis3 2" xfId="102" xr:uid="{00000000-0005-0000-0000-000020020000}"/>
    <cellStyle name="Énfasis3 2 2" xfId="646" xr:uid="{00000000-0005-0000-0000-000021020000}"/>
    <cellStyle name="Énfasis3 3" xfId="103" xr:uid="{00000000-0005-0000-0000-000022020000}"/>
    <cellStyle name="Énfasis3 3 2" xfId="647" xr:uid="{00000000-0005-0000-0000-000023020000}"/>
    <cellStyle name="Énfasis3 4" xfId="104" xr:uid="{00000000-0005-0000-0000-000024020000}"/>
    <cellStyle name="Énfasis4" xfId="105" builtinId="41" customBuiltin="1"/>
    <cellStyle name="Énfasis4 2" xfId="106" xr:uid="{00000000-0005-0000-0000-000026020000}"/>
    <cellStyle name="Énfasis4 2 2" xfId="648" xr:uid="{00000000-0005-0000-0000-000027020000}"/>
    <cellStyle name="Énfasis4 3" xfId="107" xr:uid="{00000000-0005-0000-0000-000028020000}"/>
    <cellStyle name="Énfasis4 3 2" xfId="649" xr:uid="{00000000-0005-0000-0000-000029020000}"/>
    <cellStyle name="Énfasis4 4" xfId="108" xr:uid="{00000000-0005-0000-0000-00002A020000}"/>
    <cellStyle name="Énfasis5" xfId="109" builtinId="45" customBuiltin="1"/>
    <cellStyle name="Énfasis5 2" xfId="110" xr:uid="{00000000-0005-0000-0000-00002C020000}"/>
    <cellStyle name="Énfasis5 2 2" xfId="650" xr:uid="{00000000-0005-0000-0000-00002D020000}"/>
    <cellStyle name="Énfasis5 3" xfId="111" xr:uid="{00000000-0005-0000-0000-00002E020000}"/>
    <cellStyle name="Énfasis5 3 2" xfId="651" xr:uid="{00000000-0005-0000-0000-00002F020000}"/>
    <cellStyle name="Énfasis5 4" xfId="112" xr:uid="{00000000-0005-0000-0000-000030020000}"/>
    <cellStyle name="Énfasis6" xfId="113" builtinId="49" customBuiltin="1"/>
    <cellStyle name="Énfasis6 2" xfId="114" xr:uid="{00000000-0005-0000-0000-000032020000}"/>
    <cellStyle name="Énfasis6 2 2" xfId="652" xr:uid="{00000000-0005-0000-0000-000033020000}"/>
    <cellStyle name="Énfasis6 3" xfId="115" xr:uid="{00000000-0005-0000-0000-000034020000}"/>
    <cellStyle name="Énfasis6 3 2" xfId="653" xr:uid="{00000000-0005-0000-0000-000035020000}"/>
    <cellStyle name="Énfasis6 4" xfId="116" xr:uid="{00000000-0005-0000-0000-000036020000}"/>
    <cellStyle name="Entrada" xfId="117" builtinId="20" customBuiltin="1"/>
    <cellStyle name="Entrada 2" xfId="118" xr:uid="{00000000-0005-0000-0000-000038020000}"/>
    <cellStyle name="Entrada 2 2" xfId="654" xr:uid="{00000000-0005-0000-0000-000039020000}"/>
    <cellStyle name="Entrada 3" xfId="119" xr:uid="{00000000-0005-0000-0000-00003A020000}"/>
    <cellStyle name="Entrada 3 2" xfId="655" xr:uid="{00000000-0005-0000-0000-00003B020000}"/>
    <cellStyle name="Entrada 4" xfId="120" xr:uid="{00000000-0005-0000-0000-00003C020000}"/>
    <cellStyle name="Excel Built-in Normal" xfId="656" xr:uid="{00000000-0005-0000-0000-00003D020000}"/>
    <cellStyle name="Hipervínculo" xfId="199" builtinId="8"/>
    <cellStyle name="Hipervínculo 2" xfId="121" xr:uid="{00000000-0005-0000-0000-00003F020000}"/>
    <cellStyle name="Hipervínculo 2 2" xfId="122" xr:uid="{00000000-0005-0000-0000-000040020000}"/>
    <cellStyle name="Hipervínculo 3" xfId="657" xr:uid="{00000000-0005-0000-0000-000041020000}"/>
    <cellStyle name="Hipervínculo 4" xfId="658" xr:uid="{00000000-0005-0000-0000-000042020000}"/>
    <cellStyle name="Incorrecto" xfId="123" builtinId="27" customBuiltin="1"/>
    <cellStyle name="Incorrecto 2" xfId="124" xr:uid="{00000000-0005-0000-0000-000044020000}"/>
    <cellStyle name="Incorrecto 2 2" xfId="659" xr:uid="{00000000-0005-0000-0000-000045020000}"/>
    <cellStyle name="Incorrecto 3" xfId="125" xr:uid="{00000000-0005-0000-0000-000046020000}"/>
    <cellStyle name="Incorrecto 3 2" xfId="660" xr:uid="{00000000-0005-0000-0000-000047020000}"/>
    <cellStyle name="Incorrecto 4" xfId="126" xr:uid="{00000000-0005-0000-0000-000048020000}"/>
    <cellStyle name="Millares" xfId="127" builtinId="3"/>
    <cellStyle name="Millares [0]" xfId="128" builtinId="6"/>
    <cellStyle name="Millares [0] 2" xfId="129" xr:uid="{00000000-0005-0000-0000-00004B020000}"/>
    <cellStyle name="Millares [0] 2 2" xfId="1269" xr:uid="{00000000-0005-0000-0000-00004C020000}"/>
    <cellStyle name="Millares [0] 2 2 2" xfId="1270" xr:uid="{00000000-0005-0000-0000-00004D020000}"/>
    <cellStyle name="Millares [0] 2 3" xfId="1271" xr:uid="{00000000-0005-0000-0000-00004E020000}"/>
    <cellStyle name="Millares [0] 3" xfId="130" xr:uid="{00000000-0005-0000-0000-00004F020000}"/>
    <cellStyle name="Millares [0] 4" xfId="661" xr:uid="{00000000-0005-0000-0000-000050020000}"/>
    <cellStyle name="Millares [0] 4 2" xfId="1272" xr:uid="{00000000-0005-0000-0000-000051020000}"/>
    <cellStyle name="Millares 10" xfId="1273" xr:uid="{00000000-0005-0000-0000-000052020000}"/>
    <cellStyle name="Millares 11" xfId="1274" xr:uid="{00000000-0005-0000-0000-000053020000}"/>
    <cellStyle name="Millares 2" xfId="131" xr:uid="{00000000-0005-0000-0000-000054020000}"/>
    <cellStyle name="Millares 2 2" xfId="132" xr:uid="{00000000-0005-0000-0000-000055020000}"/>
    <cellStyle name="Millares 2 2 2" xfId="1275" xr:uid="{00000000-0005-0000-0000-000056020000}"/>
    <cellStyle name="Millares 2 3" xfId="133" xr:uid="{00000000-0005-0000-0000-000057020000}"/>
    <cellStyle name="Millares 3" xfId="134" xr:uid="{00000000-0005-0000-0000-000058020000}"/>
    <cellStyle name="Millares 3 2" xfId="1276" xr:uid="{00000000-0005-0000-0000-000059020000}"/>
    <cellStyle name="Millares 4" xfId="201" xr:uid="{00000000-0005-0000-0000-00005A020000}"/>
    <cellStyle name="Millares 5" xfId="1277" xr:uid="{00000000-0005-0000-0000-00005B020000}"/>
    <cellStyle name="Millares 6" xfId="1278" xr:uid="{00000000-0005-0000-0000-00005C020000}"/>
    <cellStyle name="Millares 7" xfId="1279" xr:uid="{00000000-0005-0000-0000-00005D020000}"/>
    <cellStyle name="Millares 8" xfId="1280" xr:uid="{00000000-0005-0000-0000-00005E020000}"/>
    <cellStyle name="Millares 9" xfId="1281" xr:uid="{00000000-0005-0000-0000-00005F020000}"/>
    <cellStyle name="Neutral" xfId="135" builtinId="28" customBuiltin="1"/>
    <cellStyle name="Neutral 2" xfId="136" xr:uid="{00000000-0005-0000-0000-000061020000}"/>
    <cellStyle name="Neutral 2 2" xfId="662" xr:uid="{00000000-0005-0000-0000-000062020000}"/>
    <cellStyle name="Neutral 3" xfId="137" xr:uid="{00000000-0005-0000-0000-000063020000}"/>
    <cellStyle name="Neutral 3 2" xfId="663" xr:uid="{00000000-0005-0000-0000-000064020000}"/>
    <cellStyle name="Neutral 4" xfId="138" xr:uid="{00000000-0005-0000-0000-000065020000}"/>
    <cellStyle name="No-definido" xfId="139" xr:uid="{00000000-0005-0000-0000-000066020000}"/>
    <cellStyle name="Normal" xfId="0" builtinId="0"/>
    <cellStyle name="Normal 10" xfId="140" xr:uid="{00000000-0005-0000-0000-000068020000}"/>
    <cellStyle name="Normal 11" xfId="200" xr:uid="{00000000-0005-0000-0000-000069020000}"/>
    <cellStyle name="Normal 12" xfId="1282" xr:uid="{00000000-0005-0000-0000-00006A020000}"/>
    <cellStyle name="Normal 14" xfId="141" xr:uid="{00000000-0005-0000-0000-00006B020000}"/>
    <cellStyle name="Normal 15" xfId="142" xr:uid="{00000000-0005-0000-0000-00006C020000}"/>
    <cellStyle name="Normal 2" xfId="143" xr:uid="{00000000-0005-0000-0000-00006D020000}"/>
    <cellStyle name="Normal 2 2" xfId="144" xr:uid="{00000000-0005-0000-0000-00006E020000}"/>
    <cellStyle name="Normal 2 2 2" xfId="664" xr:uid="{00000000-0005-0000-0000-00006F020000}"/>
    <cellStyle name="Normal 2 2 2 2" xfId="1268" xr:uid="{00000000-0005-0000-0000-000070020000}"/>
    <cellStyle name="Normal 2 3" xfId="665" xr:uid="{00000000-0005-0000-0000-000071020000}"/>
    <cellStyle name="Normal 2 3 2" xfId="1267" xr:uid="{00000000-0005-0000-0000-000072020000}"/>
    <cellStyle name="Normal 2 4" xfId="666" xr:uid="{00000000-0005-0000-0000-000073020000}"/>
    <cellStyle name="Normal 2 4 2" xfId="1283" xr:uid="{00000000-0005-0000-0000-000074020000}"/>
    <cellStyle name="Normal 2 5" xfId="1284" xr:uid="{00000000-0005-0000-0000-000075020000}"/>
    <cellStyle name="Normal 2 5 2" xfId="1285" xr:uid="{00000000-0005-0000-0000-000076020000}"/>
    <cellStyle name="Normal 3" xfId="145" xr:uid="{00000000-0005-0000-0000-000077020000}"/>
    <cellStyle name="Normal 3 2" xfId="146" xr:uid="{00000000-0005-0000-0000-000078020000}"/>
    <cellStyle name="Normal 3 2 2" xfId="667" xr:uid="{00000000-0005-0000-0000-000079020000}"/>
    <cellStyle name="Normal 3 3" xfId="147" xr:uid="{00000000-0005-0000-0000-00007A020000}"/>
    <cellStyle name="Normal 4" xfId="148" xr:uid="{00000000-0005-0000-0000-00007B020000}"/>
    <cellStyle name="Normal 4 10" xfId="668" xr:uid="{00000000-0005-0000-0000-00007C020000}"/>
    <cellStyle name="Normal 4 11" xfId="669" xr:uid="{00000000-0005-0000-0000-00007D020000}"/>
    <cellStyle name="Normal 4 2" xfId="149" xr:uid="{00000000-0005-0000-0000-00007E020000}"/>
    <cellStyle name="Normal 4 2 10" xfId="670" xr:uid="{00000000-0005-0000-0000-00007F020000}"/>
    <cellStyle name="Normal 4 2 2" xfId="671" xr:uid="{00000000-0005-0000-0000-000080020000}"/>
    <cellStyle name="Normal 4 2 2 2" xfId="672" xr:uid="{00000000-0005-0000-0000-000081020000}"/>
    <cellStyle name="Normal 4 2 2 2 2" xfId="673" xr:uid="{00000000-0005-0000-0000-000082020000}"/>
    <cellStyle name="Normal 4 2 2 2 2 2" xfId="674" xr:uid="{00000000-0005-0000-0000-000083020000}"/>
    <cellStyle name="Normal 4 2 2 2 2 2 2" xfId="675" xr:uid="{00000000-0005-0000-0000-000084020000}"/>
    <cellStyle name="Normal 4 2 2 2 2 2 2 2" xfId="676" xr:uid="{00000000-0005-0000-0000-000085020000}"/>
    <cellStyle name="Normal 4 2 2 2 2 2 2 2 2" xfId="677" xr:uid="{00000000-0005-0000-0000-000086020000}"/>
    <cellStyle name="Normal 4 2 2 2 2 2 2 3" xfId="678" xr:uid="{00000000-0005-0000-0000-000087020000}"/>
    <cellStyle name="Normal 4 2 2 2 2 2 3" xfId="679" xr:uid="{00000000-0005-0000-0000-000088020000}"/>
    <cellStyle name="Normal 4 2 2 2 2 2 3 2" xfId="680" xr:uid="{00000000-0005-0000-0000-000089020000}"/>
    <cellStyle name="Normal 4 2 2 2 2 2 4" xfId="681" xr:uid="{00000000-0005-0000-0000-00008A020000}"/>
    <cellStyle name="Normal 4 2 2 2 2 3" xfId="682" xr:uid="{00000000-0005-0000-0000-00008B020000}"/>
    <cellStyle name="Normal 4 2 2 2 2 3 2" xfId="683" xr:uid="{00000000-0005-0000-0000-00008C020000}"/>
    <cellStyle name="Normal 4 2 2 2 2 3 2 2" xfId="684" xr:uid="{00000000-0005-0000-0000-00008D020000}"/>
    <cellStyle name="Normal 4 2 2 2 2 3 3" xfId="685" xr:uid="{00000000-0005-0000-0000-00008E020000}"/>
    <cellStyle name="Normal 4 2 2 2 2 4" xfId="686" xr:uid="{00000000-0005-0000-0000-00008F020000}"/>
    <cellStyle name="Normal 4 2 2 2 2 4 2" xfId="687" xr:uid="{00000000-0005-0000-0000-000090020000}"/>
    <cellStyle name="Normal 4 2 2 2 2 5" xfId="688" xr:uid="{00000000-0005-0000-0000-000091020000}"/>
    <cellStyle name="Normal 4 2 2 2 3" xfId="689" xr:uid="{00000000-0005-0000-0000-000092020000}"/>
    <cellStyle name="Normal 4 2 2 2 3 2" xfId="690" xr:uid="{00000000-0005-0000-0000-000093020000}"/>
    <cellStyle name="Normal 4 2 2 2 3 2 2" xfId="691" xr:uid="{00000000-0005-0000-0000-000094020000}"/>
    <cellStyle name="Normal 4 2 2 2 3 2 2 2" xfId="692" xr:uid="{00000000-0005-0000-0000-000095020000}"/>
    <cellStyle name="Normal 4 2 2 2 3 2 3" xfId="693" xr:uid="{00000000-0005-0000-0000-000096020000}"/>
    <cellStyle name="Normal 4 2 2 2 3 3" xfId="694" xr:uid="{00000000-0005-0000-0000-000097020000}"/>
    <cellStyle name="Normal 4 2 2 2 3 3 2" xfId="695" xr:uid="{00000000-0005-0000-0000-000098020000}"/>
    <cellStyle name="Normal 4 2 2 2 3 4" xfId="696" xr:uid="{00000000-0005-0000-0000-000099020000}"/>
    <cellStyle name="Normal 4 2 2 2 4" xfId="697" xr:uid="{00000000-0005-0000-0000-00009A020000}"/>
    <cellStyle name="Normal 4 2 2 2 4 2" xfId="698" xr:uid="{00000000-0005-0000-0000-00009B020000}"/>
    <cellStyle name="Normal 4 2 2 2 4 2 2" xfId="699" xr:uid="{00000000-0005-0000-0000-00009C020000}"/>
    <cellStyle name="Normal 4 2 2 2 4 3" xfId="700" xr:uid="{00000000-0005-0000-0000-00009D020000}"/>
    <cellStyle name="Normal 4 2 2 2 5" xfId="701" xr:uid="{00000000-0005-0000-0000-00009E020000}"/>
    <cellStyle name="Normal 4 2 2 2 5 2" xfId="702" xr:uid="{00000000-0005-0000-0000-00009F020000}"/>
    <cellStyle name="Normal 4 2 2 2 6" xfId="703" xr:uid="{00000000-0005-0000-0000-0000A0020000}"/>
    <cellStyle name="Normal 4 2 2 3" xfId="704" xr:uid="{00000000-0005-0000-0000-0000A1020000}"/>
    <cellStyle name="Normal 4 2 2 3 2" xfId="705" xr:uid="{00000000-0005-0000-0000-0000A2020000}"/>
    <cellStyle name="Normal 4 2 2 3 2 2" xfId="706" xr:uid="{00000000-0005-0000-0000-0000A3020000}"/>
    <cellStyle name="Normal 4 2 2 3 2 2 2" xfId="707" xr:uid="{00000000-0005-0000-0000-0000A4020000}"/>
    <cellStyle name="Normal 4 2 2 3 2 2 2 2" xfId="708" xr:uid="{00000000-0005-0000-0000-0000A5020000}"/>
    <cellStyle name="Normal 4 2 2 3 2 2 3" xfId="709" xr:uid="{00000000-0005-0000-0000-0000A6020000}"/>
    <cellStyle name="Normal 4 2 2 3 2 3" xfId="710" xr:uid="{00000000-0005-0000-0000-0000A7020000}"/>
    <cellStyle name="Normal 4 2 2 3 2 3 2" xfId="711" xr:uid="{00000000-0005-0000-0000-0000A8020000}"/>
    <cellStyle name="Normal 4 2 2 3 2 4" xfId="712" xr:uid="{00000000-0005-0000-0000-0000A9020000}"/>
    <cellStyle name="Normal 4 2 2 3 3" xfId="713" xr:uid="{00000000-0005-0000-0000-0000AA020000}"/>
    <cellStyle name="Normal 4 2 2 3 3 2" xfId="714" xr:uid="{00000000-0005-0000-0000-0000AB020000}"/>
    <cellStyle name="Normal 4 2 2 3 3 2 2" xfId="715" xr:uid="{00000000-0005-0000-0000-0000AC020000}"/>
    <cellStyle name="Normal 4 2 2 3 3 3" xfId="716" xr:uid="{00000000-0005-0000-0000-0000AD020000}"/>
    <cellStyle name="Normal 4 2 2 3 4" xfId="717" xr:uid="{00000000-0005-0000-0000-0000AE020000}"/>
    <cellStyle name="Normal 4 2 2 3 4 2" xfId="718" xr:uid="{00000000-0005-0000-0000-0000AF020000}"/>
    <cellStyle name="Normal 4 2 2 3 5" xfId="719" xr:uid="{00000000-0005-0000-0000-0000B0020000}"/>
    <cellStyle name="Normal 4 2 2 4" xfId="720" xr:uid="{00000000-0005-0000-0000-0000B1020000}"/>
    <cellStyle name="Normal 4 2 2 4 2" xfId="721" xr:uid="{00000000-0005-0000-0000-0000B2020000}"/>
    <cellStyle name="Normal 4 2 2 4 2 2" xfId="722" xr:uid="{00000000-0005-0000-0000-0000B3020000}"/>
    <cellStyle name="Normal 4 2 2 4 2 2 2" xfId="723" xr:uid="{00000000-0005-0000-0000-0000B4020000}"/>
    <cellStyle name="Normal 4 2 2 4 2 3" xfId="724" xr:uid="{00000000-0005-0000-0000-0000B5020000}"/>
    <cellStyle name="Normal 4 2 2 4 3" xfId="725" xr:uid="{00000000-0005-0000-0000-0000B6020000}"/>
    <cellStyle name="Normal 4 2 2 4 3 2" xfId="726" xr:uid="{00000000-0005-0000-0000-0000B7020000}"/>
    <cellStyle name="Normal 4 2 2 4 4" xfId="727" xr:uid="{00000000-0005-0000-0000-0000B8020000}"/>
    <cellStyle name="Normal 4 2 2 5" xfId="728" xr:uid="{00000000-0005-0000-0000-0000B9020000}"/>
    <cellStyle name="Normal 4 2 2 5 2" xfId="729" xr:uid="{00000000-0005-0000-0000-0000BA020000}"/>
    <cellStyle name="Normal 4 2 2 5 2 2" xfId="730" xr:uid="{00000000-0005-0000-0000-0000BB020000}"/>
    <cellStyle name="Normal 4 2 2 5 3" xfId="731" xr:uid="{00000000-0005-0000-0000-0000BC020000}"/>
    <cellStyle name="Normal 4 2 2 6" xfId="732" xr:uid="{00000000-0005-0000-0000-0000BD020000}"/>
    <cellStyle name="Normal 4 2 2 6 2" xfId="733" xr:uid="{00000000-0005-0000-0000-0000BE020000}"/>
    <cellStyle name="Normal 4 2 2 7" xfId="734" xr:uid="{00000000-0005-0000-0000-0000BF020000}"/>
    <cellStyle name="Normal 4 2 3" xfId="735" xr:uid="{00000000-0005-0000-0000-0000C0020000}"/>
    <cellStyle name="Normal 4 2 3 2" xfId="736" xr:uid="{00000000-0005-0000-0000-0000C1020000}"/>
    <cellStyle name="Normal 4 2 3 2 2" xfId="737" xr:uid="{00000000-0005-0000-0000-0000C2020000}"/>
    <cellStyle name="Normal 4 2 3 2 2 2" xfId="738" xr:uid="{00000000-0005-0000-0000-0000C3020000}"/>
    <cellStyle name="Normal 4 2 3 2 2 2 2" xfId="739" xr:uid="{00000000-0005-0000-0000-0000C4020000}"/>
    <cellStyle name="Normal 4 2 3 2 2 2 2 2" xfId="740" xr:uid="{00000000-0005-0000-0000-0000C5020000}"/>
    <cellStyle name="Normal 4 2 3 2 2 2 2 2 2" xfId="741" xr:uid="{00000000-0005-0000-0000-0000C6020000}"/>
    <cellStyle name="Normal 4 2 3 2 2 2 2 3" xfId="742" xr:uid="{00000000-0005-0000-0000-0000C7020000}"/>
    <cellStyle name="Normal 4 2 3 2 2 2 3" xfId="743" xr:uid="{00000000-0005-0000-0000-0000C8020000}"/>
    <cellStyle name="Normal 4 2 3 2 2 2 3 2" xfId="744" xr:uid="{00000000-0005-0000-0000-0000C9020000}"/>
    <cellStyle name="Normal 4 2 3 2 2 2 4" xfId="745" xr:uid="{00000000-0005-0000-0000-0000CA020000}"/>
    <cellStyle name="Normal 4 2 3 2 2 3" xfId="746" xr:uid="{00000000-0005-0000-0000-0000CB020000}"/>
    <cellStyle name="Normal 4 2 3 2 2 3 2" xfId="747" xr:uid="{00000000-0005-0000-0000-0000CC020000}"/>
    <cellStyle name="Normal 4 2 3 2 2 3 2 2" xfId="748" xr:uid="{00000000-0005-0000-0000-0000CD020000}"/>
    <cellStyle name="Normal 4 2 3 2 2 3 3" xfId="749" xr:uid="{00000000-0005-0000-0000-0000CE020000}"/>
    <cellStyle name="Normal 4 2 3 2 2 4" xfId="750" xr:uid="{00000000-0005-0000-0000-0000CF020000}"/>
    <cellStyle name="Normal 4 2 3 2 2 4 2" xfId="751" xr:uid="{00000000-0005-0000-0000-0000D0020000}"/>
    <cellStyle name="Normal 4 2 3 2 2 5" xfId="752" xr:uid="{00000000-0005-0000-0000-0000D1020000}"/>
    <cellStyle name="Normal 4 2 3 2 3" xfId="753" xr:uid="{00000000-0005-0000-0000-0000D2020000}"/>
    <cellStyle name="Normal 4 2 3 2 3 2" xfId="754" xr:uid="{00000000-0005-0000-0000-0000D3020000}"/>
    <cellStyle name="Normal 4 2 3 2 3 2 2" xfId="755" xr:uid="{00000000-0005-0000-0000-0000D4020000}"/>
    <cellStyle name="Normal 4 2 3 2 3 2 2 2" xfId="756" xr:uid="{00000000-0005-0000-0000-0000D5020000}"/>
    <cellStyle name="Normal 4 2 3 2 3 2 3" xfId="757" xr:uid="{00000000-0005-0000-0000-0000D6020000}"/>
    <cellStyle name="Normal 4 2 3 2 3 3" xfId="758" xr:uid="{00000000-0005-0000-0000-0000D7020000}"/>
    <cellStyle name="Normal 4 2 3 2 3 3 2" xfId="759" xr:uid="{00000000-0005-0000-0000-0000D8020000}"/>
    <cellStyle name="Normal 4 2 3 2 3 4" xfId="760" xr:uid="{00000000-0005-0000-0000-0000D9020000}"/>
    <cellStyle name="Normal 4 2 3 2 4" xfId="761" xr:uid="{00000000-0005-0000-0000-0000DA020000}"/>
    <cellStyle name="Normal 4 2 3 2 4 2" xfId="762" xr:uid="{00000000-0005-0000-0000-0000DB020000}"/>
    <cellStyle name="Normal 4 2 3 2 4 2 2" xfId="763" xr:uid="{00000000-0005-0000-0000-0000DC020000}"/>
    <cellStyle name="Normal 4 2 3 2 4 3" xfId="764" xr:uid="{00000000-0005-0000-0000-0000DD020000}"/>
    <cellStyle name="Normal 4 2 3 2 5" xfId="765" xr:uid="{00000000-0005-0000-0000-0000DE020000}"/>
    <cellStyle name="Normal 4 2 3 2 5 2" xfId="766" xr:uid="{00000000-0005-0000-0000-0000DF020000}"/>
    <cellStyle name="Normal 4 2 3 2 6" xfId="767" xr:uid="{00000000-0005-0000-0000-0000E0020000}"/>
    <cellStyle name="Normal 4 2 3 3" xfId="768" xr:uid="{00000000-0005-0000-0000-0000E1020000}"/>
    <cellStyle name="Normal 4 2 3 3 2" xfId="769" xr:uid="{00000000-0005-0000-0000-0000E2020000}"/>
    <cellStyle name="Normal 4 2 3 3 2 2" xfId="770" xr:uid="{00000000-0005-0000-0000-0000E3020000}"/>
    <cellStyle name="Normal 4 2 3 3 2 2 2" xfId="771" xr:uid="{00000000-0005-0000-0000-0000E4020000}"/>
    <cellStyle name="Normal 4 2 3 3 2 2 2 2" xfId="772" xr:uid="{00000000-0005-0000-0000-0000E5020000}"/>
    <cellStyle name="Normal 4 2 3 3 2 2 3" xfId="773" xr:uid="{00000000-0005-0000-0000-0000E6020000}"/>
    <cellStyle name="Normal 4 2 3 3 2 3" xfId="774" xr:uid="{00000000-0005-0000-0000-0000E7020000}"/>
    <cellStyle name="Normal 4 2 3 3 2 3 2" xfId="775" xr:uid="{00000000-0005-0000-0000-0000E8020000}"/>
    <cellStyle name="Normal 4 2 3 3 2 4" xfId="776" xr:uid="{00000000-0005-0000-0000-0000E9020000}"/>
    <cellStyle name="Normal 4 2 3 3 3" xfId="777" xr:uid="{00000000-0005-0000-0000-0000EA020000}"/>
    <cellStyle name="Normal 4 2 3 3 3 2" xfId="778" xr:uid="{00000000-0005-0000-0000-0000EB020000}"/>
    <cellStyle name="Normal 4 2 3 3 3 2 2" xfId="779" xr:uid="{00000000-0005-0000-0000-0000EC020000}"/>
    <cellStyle name="Normal 4 2 3 3 3 3" xfId="780" xr:uid="{00000000-0005-0000-0000-0000ED020000}"/>
    <cellStyle name="Normal 4 2 3 3 4" xfId="781" xr:uid="{00000000-0005-0000-0000-0000EE020000}"/>
    <cellStyle name="Normal 4 2 3 3 4 2" xfId="782" xr:uid="{00000000-0005-0000-0000-0000EF020000}"/>
    <cellStyle name="Normal 4 2 3 3 5" xfId="783" xr:uid="{00000000-0005-0000-0000-0000F0020000}"/>
    <cellStyle name="Normal 4 2 3 4" xfId="784" xr:uid="{00000000-0005-0000-0000-0000F1020000}"/>
    <cellStyle name="Normal 4 2 3 4 2" xfId="785" xr:uid="{00000000-0005-0000-0000-0000F2020000}"/>
    <cellStyle name="Normal 4 2 3 4 2 2" xfId="786" xr:uid="{00000000-0005-0000-0000-0000F3020000}"/>
    <cellStyle name="Normal 4 2 3 4 2 2 2" xfId="787" xr:uid="{00000000-0005-0000-0000-0000F4020000}"/>
    <cellStyle name="Normal 4 2 3 4 2 3" xfId="788" xr:uid="{00000000-0005-0000-0000-0000F5020000}"/>
    <cellStyle name="Normal 4 2 3 4 3" xfId="789" xr:uid="{00000000-0005-0000-0000-0000F6020000}"/>
    <cellStyle name="Normal 4 2 3 4 3 2" xfId="790" xr:uid="{00000000-0005-0000-0000-0000F7020000}"/>
    <cellStyle name="Normal 4 2 3 4 4" xfId="791" xr:uid="{00000000-0005-0000-0000-0000F8020000}"/>
    <cellStyle name="Normal 4 2 3 5" xfId="792" xr:uid="{00000000-0005-0000-0000-0000F9020000}"/>
    <cellStyle name="Normal 4 2 3 5 2" xfId="793" xr:uid="{00000000-0005-0000-0000-0000FA020000}"/>
    <cellStyle name="Normal 4 2 3 5 2 2" xfId="794" xr:uid="{00000000-0005-0000-0000-0000FB020000}"/>
    <cellStyle name="Normal 4 2 3 5 3" xfId="795" xr:uid="{00000000-0005-0000-0000-0000FC020000}"/>
    <cellStyle name="Normal 4 2 3 6" xfId="796" xr:uid="{00000000-0005-0000-0000-0000FD020000}"/>
    <cellStyle name="Normal 4 2 3 6 2" xfId="797" xr:uid="{00000000-0005-0000-0000-0000FE020000}"/>
    <cellStyle name="Normal 4 2 3 7" xfId="798" xr:uid="{00000000-0005-0000-0000-0000FF020000}"/>
    <cellStyle name="Normal 4 2 4" xfId="799" xr:uid="{00000000-0005-0000-0000-000000030000}"/>
    <cellStyle name="Normal 4 2 4 2" xfId="800" xr:uid="{00000000-0005-0000-0000-000001030000}"/>
    <cellStyle name="Normal 4 2 4 2 2" xfId="801" xr:uid="{00000000-0005-0000-0000-000002030000}"/>
    <cellStyle name="Normal 4 2 4 2 2 2" xfId="802" xr:uid="{00000000-0005-0000-0000-000003030000}"/>
    <cellStyle name="Normal 4 2 4 2 2 2 2" xfId="803" xr:uid="{00000000-0005-0000-0000-000004030000}"/>
    <cellStyle name="Normal 4 2 4 2 2 2 2 2" xfId="804" xr:uid="{00000000-0005-0000-0000-000005030000}"/>
    <cellStyle name="Normal 4 2 4 2 2 2 3" xfId="805" xr:uid="{00000000-0005-0000-0000-000006030000}"/>
    <cellStyle name="Normal 4 2 4 2 2 3" xfId="806" xr:uid="{00000000-0005-0000-0000-000007030000}"/>
    <cellStyle name="Normal 4 2 4 2 2 3 2" xfId="807" xr:uid="{00000000-0005-0000-0000-000008030000}"/>
    <cellStyle name="Normal 4 2 4 2 2 4" xfId="808" xr:uid="{00000000-0005-0000-0000-000009030000}"/>
    <cellStyle name="Normal 4 2 4 2 3" xfId="809" xr:uid="{00000000-0005-0000-0000-00000A030000}"/>
    <cellStyle name="Normal 4 2 4 2 3 2" xfId="810" xr:uid="{00000000-0005-0000-0000-00000B030000}"/>
    <cellStyle name="Normal 4 2 4 2 3 2 2" xfId="811" xr:uid="{00000000-0005-0000-0000-00000C030000}"/>
    <cellStyle name="Normal 4 2 4 2 3 3" xfId="812" xr:uid="{00000000-0005-0000-0000-00000D030000}"/>
    <cellStyle name="Normal 4 2 4 2 4" xfId="813" xr:uid="{00000000-0005-0000-0000-00000E030000}"/>
    <cellStyle name="Normal 4 2 4 2 4 2" xfId="814" xr:uid="{00000000-0005-0000-0000-00000F030000}"/>
    <cellStyle name="Normal 4 2 4 2 5" xfId="815" xr:uid="{00000000-0005-0000-0000-000010030000}"/>
    <cellStyle name="Normal 4 2 4 3" xfId="816" xr:uid="{00000000-0005-0000-0000-000011030000}"/>
    <cellStyle name="Normal 4 2 4 3 2" xfId="817" xr:uid="{00000000-0005-0000-0000-000012030000}"/>
    <cellStyle name="Normal 4 2 4 3 2 2" xfId="818" xr:uid="{00000000-0005-0000-0000-000013030000}"/>
    <cellStyle name="Normal 4 2 4 3 2 2 2" xfId="819" xr:uid="{00000000-0005-0000-0000-000014030000}"/>
    <cellStyle name="Normal 4 2 4 3 2 3" xfId="820" xr:uid="{00000000-0005-0000-0000-000015030000}"/>
    <cellStyle name="Normal 4 2 4 3 3" xfId="821" xr:uid="{00000000-0005-0000-0000-000016030000}"/>
    <cellStyle name="Normal 4 2 4 3 3 2" xfId="822" xr:uid="{00000000-0005-0000-0000-000017030000}"/>
    <cellStyle name="Normal 4 2 4 3 4" xfId="823" xr:uid="{00000000-0005-0000-0000-000018030000}"/>
    <cellStyle name="Normal 4 2 4 4" xfId="824" xr:uid="{00000000-0005-0000-0000-000019030000}"/>
    <cellStyle name="Normal 4 2 4 4 2" xfId="825" xr:uid="{00000000-0005-0000-0000-00001A030000}"/>
    <cellStyle name="Normal 4 2 4 4 2 2" xfId="826" xr:uid="{00000000-0005-0000-0000-00001B030000}"/>
    <cellStyle name="Normal 4 2 4 4 3" xfId="827" xr:uid="{00000000-0005-0000-0000-00001C030000}"/>
    <cellStyle name="Normal 4 2 4 5" xfId="828" xr:uid="{00000000-0005-0000-0000-00001D030000}"/>
    <cellStyle name="Normal 4 2 4 5 2" xfId="829" xr:uid="{00000000-0005-0000-0000-00001E030000}"/>
    <cellStyle name="Normal 4 2 4 6" xfId="830" xr:uid="{00000000-0005-0000-0000-00001F030000}"/>
    <cellStyle name="Normal 4 2 5" xfId="831" xr:uid="{00000000-0005-0000-0000-000020030000}"/>
    <cellStyle name="Normal 4 2 5 2" xfId="832" xr:uid="{00000000-0005-0000-0000-000021030000}"/>
    <cellStyle name="Normal 4 2 5 2 2" xfId="833" xr:uid="{00000000-0005-0000-0000-000022030000}"/>
    <cellStyle name="Normal 4 2 5 2 2 2" xfId="834" xr:uid="{00000000-0005-0000-0000-000023030000}"/>
    <cellStyle name="Normal 4 2 5 2 2 2 2" xfId="835" xr:uid="{00000000-0005-0000-0000-000024030000}"/>
    <cellStyle name="Normal 4 2 5 2 2 3" xfId="836" xr:uid="{00000000-0005-0000-0000-000025030000}"/>
    <cellStyle name="Normal 4 2 5 2 3" xfId="837" xr:uid="{00000000-0005-0000-0000-000026030000}"/>
    <cellStyle name="Normal 4 2 5 2 3 2" xfId="838" xr:uid="{00000000-0005-0000-0000-000027030000}"/>
    <cellStyle name="Normal 4 2 5 2 4" xfId="839" xr:uid="{00000000-0005-0000-0000-000028030000}"/>
    <cellStyle name="Normal 4 2 5 3" xfId="840" xr:uid="{00000000-0005-0000-0000-000029030000}"/>
    <cellStyle name="Normal 4 2 5 3 2" xfId="841" xr:uid="{00000000-0005-0000-0000-00002A030000}"/>
    <cellStyle name="Normal 4 2 5 3 2 2" xfId="842" xr:uid="{00000000-0005-0000-0000-00002B030000}"/>
    <cellStyle name="Normal 4 2 5 3 3" xfId="843" xr:uid="{00000000-0005-0000-0000-00002C030000}"/>
    <cellStyle name="Normal 4 2 5 4" xfId="844" xr:uid="{00000000-0005-0000-0000-00002D030000}"/>
    <cellStyle name="Normal 4 2 5 4 2" xfId="845" xr:uid="{00000000-0005-0000-0000-00002E030000}"/>
    <cellStyle name="Normal 4 2 5 5" xfId="846" xr:uid="{00000000-0005-0000-0000-00002F030000}"/>
    <cellStyle name="Normal 4 2 6" xfId="847" xr:uid="{00000000-0005-0000-0000-000030030000}"/>
    <cellStyle name="Normal 4 2 6 2" xfId="848" xr:uid="{00000000-0005-0000-0000-000031030000}"/>
    <cellStyle name="Normal 4 2 6 2 2" xfId="849" xr:uid="{00000000-0005-0000-0000-000032030000}"/>
    <cellStyle name="Normal 4 2 6 2 2 2" xfId="850" xr:uid="{00000000-0005-0000-0000-000033030000}"/>
    <cellStyle name="Normal 4 2 6 2 3" xfId="851" xr:uid="{00000000-0005-0000-0000-000034030000}"/>
    <cellStyle name="Normal 4 2 6 3" xfId="852" xr:uid="{00000000-0005-0000-0000-000035030000}"/>
    <cellStyle name="Normal 4 2 6 3 2" xfId="853" xr:uid="{00000000-0005-0000-0000-000036030000}"/>
    <cellStyle name="Normal 4 2 6 4" xfId="854" xr:uid="{00000000-0005-0000-0000-000037030000}"/>
    <cellStyle name="Normal 4 2 7" xfId="855" xr:uid="{00000000-0005-0000-0000-000038030000}"/>
    <cellStyle name="Normal 4 2 7 2" xfId="856" xr:uid="{00000000-0005-0000-0000-000039030000}"/>
    <cellStyle name="Normal 4 2 7 2 2" xfId="857" xr:uid="{00000000-0005-0000-0000-00003A030000}"/>
    <cellStyle name="Normal 4 2 7 3" xfId="858" xr:uid="{00000000-0005-0000-0000-00003B030000}"/>
    <cellStyle name="Normal 4 2 8" xfId="859" xr:uid="{00000000-0005-0000-0000-00003C030000}"/>
    <cellStyle name="Normal 4 2 8 2" xfId="860" xr:uid="{00000000-0005-0000-0000-00003D030000}"/>
    <cellStyle name="Normal 4 2 9" xfId="861" xr:uid="{00000000-0005-0000-0000-00003E030000}"/>
    <cellStyle name="Normal 4 3" xfId="862" xr:uid="{00000000-0005-0000-0000-00003F030000}"/>
    <cellStyle name="Normal 4 3 2" xfId="863" xr:uid="{00000000-0005-0000-0000-000040030000}"/>
    <cellStyle name="Normal 4 3 2 2" xfId="864" xr:uid="{00000000-0005-0000-0000-000041030000}"/>
    <cellStyle name="Normal 4 3 2 2 2" xfId="865" xr:uid="{00000000-0005-0000-0000-000042030000}"/>
    <cellStyle name="Normal 4 3 2 2 2 2" xfId="866" xr:uid="{00000000-0005-0000-0000-000043030000}"/>
    <cellStyle name="Normal 4 3 2 2 2 2 2" xfId="867" xr:uid="{00000000-0005-0000-0000-000044030000}"/>
    <cellStyle name="Normal 4 3 2 2 2 2 2 2" xfId="868" xr:uid="{00000000-0005-0000-0000-000045030000}"/>
    <cellStyle name="Normal 4 3 2 2 2 2 3" xfId="869" xr:uid="{00000000-0005-0000-0000-000046030000}"/>
    <cellStyle name="Normal 4 3 2 2 2 3" xfId="870" xr:uid="{00000000-0005-0000-0000-000047030000}"/>
    <cellStyle name="Normal 4 3 2 2 2 3 2" xfId="871" xr:uid="{00000000-0005-0000-0000-000048030000}"/>
    <cellStyle name="Normal 4 3 2 2 2 4" xfId="872" xr:uid="{00000000-0005-0000-0000-000049030000}"/>
    <cellStyle name="Normal 4 3 2 2 3" xfId="873" xr:uid="{00000000-0005-0000-0000-00004A030000}"/>
    <cellStyle name="Normal 4 3 2 2 3 2" xfId="874" xr:uid="{00000000-0005-0000-0000-00004B030000}"/>
    <cellStyle name="Normal 4 3 2 2 3 2 2" xfId="875" xr:uid="{00000000-0005-0000-0000-00004C030000}"/>
    <cellStyle name="Normal 4 3 2 2 3 3" xfId="876" xr:uid="{00000000-0005-0000-0000-00004D030000}"/>
    <cellStyle name="Normal 4 3 2 2 4" xfId="877" xr:uid="{00000000-0005-0000-0000-00004E030000}"/>
    <cellStyle name="Normal 4 3 2 2 4 2" xfId="878" xr:uid="{00000000-0005-0000-0000-00004F030000}"/>
    <cellStyle name="Normal 4 3 2 2 5" xfId="879" xr:uid="{00000000-0005-0000-0000-000050030000}"/>
    <cellStyle name="Normal 4 3 2 3" xfId="880" xr:uid="{00000000-0005-0000-0000-000051030000}"/>
    <cellStyle name="Normal 4 3 2 3 2" xfId="881" xr:uid="{00000000-0005-0000-0000-000052030000}"/>
    <cellStyle name="Normal 4 3 2 3 2 2" xfId="882" xr:uid="{00000000-0005-0000-0000-000053030000}"/>
    <cellStyle name="Normal 4 3 2 3 2 2 2" xfId="883" xr:uid="{00000000-0005-0000-0000-000054030000}"/>
    <cellStyle name="Normal 4 3 2 3 2 3" xfId="884" xr:uid="{00000000-0005-0000-0000-000055030000}"/>
    <cellStyle name="Normal 4 3 2 3 3" xfId="885" xr:uid="{00000000-0005-0000-0000-000056030000}"/>
    <cellStyle name="Normal 4 3 2 3 3 2" xfId="886" xr:uid="{00000000-0005-0000-0000-000057030000}"/>
    <cellStyle name="Normal 4 3 2 3 4" xfId="887" xr:uid="{00000000-0005-0000-0000-000058030000}"/>
    <cellStyle name="Normal 4 3 2 4" xfId="888" xr:uid="{00000000-0005-0000-0000-000059030000}"/>
    <cellStyle name="Normal 4 3 2 4 2" xfId="889" xr:uid="{00000000-0005-0000-0000-00005A030000}"/>
    <cellStyle name="Normal 4 3 2 4 2 2" xfId="890" xr:uid="{00000000-0005-0000-0000-00005B030000}"/>
    <cellStyle name="Normal 4 3 2 4 3" xfId="891" xr:uid="{00000000-0005-0000-0000-00005C030000}"/>
    <cellStyle name="Normal 4 3 2 5" xfId="892" xr:uid="{00000000-0005-0000-0000-00005D030000}"/>
    <cellStyle name="Normal 4 3 2 5 2" xfId="893" xr:uid="{00000000-0005-0000-0000-00005E030000}"/>
    <cellStyle name="Normal 4 3 2 6" xfId="894" xr:uid="{00000000-0005-0000-0000-00005F030000}"/>
    <cellStyle name="Normal 4 3 3" xfId="895" xr:uid="{00000000-0005-0000-0000-000060030000}"/>
    <cellStyle name="Normal 4 3 3 2" xfId="896" xr:uid="{00000000-0005-0000-0000-000061030000}"/>
    <cellStyle name="Normal 4 3 3 2 2" xfId="897" xr:uid="{00000000-0005-0000-0000-000062030000}"/>
    <cellStyle name="Normal 4 3 3 2 2 2" xfId="898" xr:uid="{00000000-0005-0000-0000-000063030000}"/>
    <cellStyle name="Normal 4 3 3 2 2 2 2" xfId="899" xr:uid="{00000000-0005-0000-0000-000064030000}"/>
    <cellStyle name="Normal 4 3 3 2 2 3" xfId="900" xr:uid="{00000000-0005-0000-0000-000065030000}"/>
    <cellStyle name="Normal 4 3 3 2 3" xfId="901" xr:uid="{00000000-0005-0000-0000-000066030000}"/>
    <cellStyle name="Normal 4 3 3 2 3 2" xfId="902" xr:uid="{00000000-0005-0000-0000-000067030000}"/>
    <cellStyle name="Normal 4 3 3 2 4" xfId="903" xr:uid="{00000000-0005-0000-0000-000068030000}"/>
    <cellStyle name="Normal 4 3 3 3" xfId="904" xr:uid="{00000000-0005-0000-0000-000069030000}"/>
    <cellStyle name="Normal 4 3 3 3 2" xfId="905" xr:uid="{00000000-0005-0000-0000-00006A030000}"/>
    <cellStyle name="Normal 4 3 3 3 2 2" xfId="906" xr:uid="{00000000-0005-0000-0000-00006B030000}"/>
    <cellStyle name="Normal 4 3 3 3 3" xfId="907" xr:uid="{00000000-0005-0000-0000-00006C030000}"/>
    <cellStyle name="Normal 4 3 3 4" xfId="908" xr:uid="{00000000-0005-0000-0000-00006D030000}"/>
    <cellStyle name="Normal 4 3 3 4 2" xfId="909" xr:uid="{00000000-0005-0000-0000-00006E030000}"/>
    <cellStyle name="Normal 4 3 3 5" xfId="910" xr:uid="{00000000-0005-0000-0000-00006F030000}"/>
    <cellStyle name="Normal 4 3 4" xfId="911" xr:uid="{00000000-0005-0000-0000-000070030000}"/>
    <cellStyle name="Normal 4 3 4 2" xfId="912" xr:uid="{00000000-0005-0000-0000-000071030000}"/>
    <cellStyle name="Normal 4 3 4 2 2" xfId="913" xr:uid="{00000000-0005-0000-0000-000072030000}"/>
    <cellStyle name="Normal 4 3 4 2 2 2" xfId="914" xr:uid="{00000000-0005-0000-0000-000073030000}"/>
    <cellStyle name="Normal 4 3 4 2 3" xfId="915" xr:uid="{00000000-0005-0000-0000-000074030000}"/>
    <cellStyle name="Normal 4 3 4 3" xfId="916" xr:uid="{00000000-0005-0000-0000-000075030000}"/>
    <cellStyle name="Normal 4 3 4 3 2" xfId="917" xr:uid="{00000000-0005-0000-0000-000076030000}"/>
    <cellStyle name="Normal 4 3 4 4" xfId="918" xr:uid="{00000000-0005-0000-0000-000077030000}"/>
    <cellStyle name="Normal 4 3 5" xfId="919" xr:uid="{00000000-0005-0000-0000-000078030000}"/>
    <cellStyle name="Normal 4 3 5 2" xfId="920" xr:uid="{00000000-0005-0000-0000-000079030000}"/>
    <cellStyle name="Normal 4 3 5 2 2" xfId="921" xr:uid="{00000000-0005-0000-0000-00007A030000}"/>
    <cellStyle name="Normal 4 3 5 3" xfId="922" xr:uid="{00000000-0005-0000-0000-00007B030000}"/>
    <cellStyle name="Normal 4 3 6" xfId="923" xr:uid="{00000000-0005-0000-0000-00007C030000}"/>
    <cellStyle name="Normal 4 3 6 2" xfId="924" xr:uid="{00000000-0005-0000-0000-00007D030000}"/>
    <cellStyle name="Normal 4 3 7" xfId="925" xr:uid="{00000000-0005-0000-0000-00007E030000}"/>
    <cellStyle name="Normal 4 4" xfId="926" xr:uid="{00000000-0005-0000-0000-00007F030000}"/>
    <cellStyle name="Normal 4 4 2" xfId="927" xr:uid="{00000000-0005-0000-0000-000080030000}"/>
    <cellStyle name="Normal 4 4 2 2" xfId="928" xr:uid="{00000000-0005-0000-0000-000081030000}"/>
    <cellStyle name="Normal 4 4 2 2 2" xfId="929" xr:uid="{00000000-0005-0000-0000-000082030000}"/>
    <cellStyle name="Normal 4 4 2 2 2 2" xfId="930" xr:uid="{00000000-0005-0000-0000-000083030000}"/>
    <cellStyle name="Normal 4 4 2 2 2 2 2" xfId="931" xr:uid="{00000000-0005-0000-0000-000084030000}"/>
    <cellStyle name="Normal 4 4 2 2 2 2 2 2" xfId="932" xr:uid="{00000000-0005-0000-0000-000085030000}"/>
    <cellStyle name="Normal 4 4 2 2 2 2 3" xfId="933" xr:uid="{00000000-0005-0000-0000-000086030000}"/>
    <cellStyle name="Normal 4 4 2 2 2 3" xfId="934" xr:uid="{00000000-0005-0000-0000-000087030000}"/>
    <cellStyle name="Normal 4 4 2 2 2 3 2" xfId="935" xr:uid="{00000000-0005-0000-0000-000088030000}"/>
    <cellStyle name="Normal 4 4 2 2 2 4" xfId="936" xr:uid="{00000000-0005-0000-0000-000089030000}"/>
    <cellStyle name="Normal 4 4 2 2 3" xfId="937" xr:uid="{00000000-0005-0000-0000-00008A030000}"/>
    <cellStyle name="Normal 4 4 2 2 3 2" xfId="938" xr:uid="{00000000-0005-0000-0000-00008B030000}"/>
    <cellStyle name="Normal 4 4 2 2 3 2 2" xfId="939" xr:uid="{00000000-0005-0000-0000-00008C030000}"/>
    <cellStyle name="Normal 4 4 2 2 3 3" xfId="940" xr:uid="{00000000-0005-0000-0000-00008D030000}"/>
    <cellStyle name="Normal 4 4 2 2 4" xfId="941" xr:uid="{00000000-0005-0000-0000-00008E030000}"/>
    <cellStyle name="Normal 4 4 2 2 4 2" xfId="942" xr:uid="{00000000-0005-0000-0000-00008F030000}"/>
    <cellStyle name="Normal 4 4 2 2 5" xfId="943" xr:uid="{00000000-0005-0000-0000-000090030000}"/>
    <cellStyle name="Normal 4 4 2 3" xfId="944" xr:uid="{00000000-0005-0000-0000-000091030000}"/>
    <cellStyle name="Normal 4 4 2 3 2" xfId="945" xr:uid="{00000000-0005-0000-0000-000092030000}"/>
    <cellStyle name="Normal 4 4 2 3 2 2" xfId="946" xr:uid="{00000000-0005-0000-0000-000093030000}"/>
    <cellStyle name="Normal 4 4 2 3 2 2 2" xfId="947" xr:uid="{00000000-0005-0000-0000-000094030000}"/>
    <cellStyle name="Normal 4 4 2 3 2 3" xfId="948" xr:uid="{00000000-0005-0000-0000-000095030000}"/>
    <cellStyle name="Normal 4 4 2 3 3" xfId="949" xr:uid="{00000000-0005-0000-0000-000096030000}"/>
    <cellStyle name="Normal 4 4 2 3 3 2" xfId="950" xr:uid="{00000000-0005-0000-0000-000097030000}"/>
    <cellStyle name="Normal 4 4 2 3 4" xfId="951" xr:uid="{00000000-0005-0000-0000-000098030000}"/>
    <cellStyle name="Normal 4 4 2 4" xfId="952" xr:uid="{00000000-0005-0000-0000-000099030000}"/>
    <cellStyle name="Normal 4 4 2 4 2" xfId="953" xr:uid="{00000000-0005-0000-0000-00009A030000}"/>
    <cellStyle name="Normal 4 4 2 4 2 2" xfId="954" xr:uid="{00000000-0005-0000-0000-00009B030000}"/>
    <cellStyle name="Normal 4 4 2 4 3" xfId="955" xr:uid="{00000000-0005-0000-0000-00009C030000}"/>
    <cellStyle name="Normal 4 4 2 5" xfId="956" xr:uid="{00000000-0005-0000-0000-00009D030000}"/>
    <cellStyle name="Normal 4 4 2 5 2" xfId="957" xr:uid="{00000000-0005-0000-0000-00009E030000}"/>
    <cellStyle name="Normal 4 4 2 6" xfId="958" xr:uid="{00000000-0005-0000-0000-00009F030000}"/>
    <cellStyle name="Normal 4 4 3" xfId="959" xr:uid="{00000000-0005-0000-0000-0000A0030000}"/>
    <cellStyle name="Normal 4 4 3 2" xfId="960" xr:uid="{00000000-0005-0000-0000-0000A1030000}"/>
    <cellStyle name="Normal 4 4 3 2 2" xfId="961" xr:uid="{00000000-0005-0000-0000-0000A2030000}"/>
    <cellStyle name="Normal 4 4 3 2 2 2" xfId="962" xr:uid="{00000000-0005-0000-0000-0000A3030000}"/>
    <cellStyle name="Normal 4 4 3 2 2 2 2" xfId="963" xr:uid="{00000000-0005-0000-0000-0000A4030000}"/>
    <cellStyle name="Normal 4 4 3 2 2 3" xfId="964" xr:uid="{00000000-0005-0000-0000-0000A5030000}"/>
    <cellStyle name="Normal 4 4 3 2 3" xfId="965" xr:uid="{00000000-0005-0000-0000-0000A6030000}"/>
    <cellStyle name="Normal 4 4 3 2 3 2" xfId="966" xr:uid="{00000000-0005-0000-0000-0000A7030000}"/>
    <cellStyle name="Normal 4 4 3 2 4" xfId="967" xr:uid="{00000000-0005-0000-0000-0000A8030000}"/>
    <cellStyle name="Normal 4 4 3 3" xfId="968" xr:uid="{00000000-0005-0000-0000-0000A9030000}"/>
    <cellStyle name="Normal 4 4 3 3 2" xfId="969" xr:uid="{00000000-0005-0000-0000-0000AA030000}"/>
    <cellStyle name="Normal 4 4 3 3 2 2" xfId="970" xr:uid="{00000000-0005-0000-0000-0000AB030000}"/>
    <cellStyle name="Normal 4 4 3 3 3" xfId="971" xr:uid="{00000000-0005-0000-0000-0000AC030000}"/>
    <cellStyle name="Normal 4 4 3 4" xfId="972" xr:uid="{00000000-0005-0000-0000-0000AD030000}"/>
    <cellStyle name="Normal 4 4 3 4 2" xfId="973" xr:uid="{00000000-0005-0000-0000-0000AE030000}"/>
    <cellStyle name="Normal 4 4 3 5" xfId="974" xr:uid="{00000000-0005-0000-0000-0000AF030000}"/>
    <cellStyle name="Normal 4 4 4" xfId="975" xr:uid="{00000000-0005-0000-0000-0000B0030000}"/>
    <cellStyle name="Normal 4 4 4 2" xfId="976" xr:uid="{00000000-0005-0000-0000-0000B1030000}"/>
    <cellStyle name="Normal 4 4 4 2 2" xfId="977" xr:uid="{00000000-0005-0000-0000-0000B2030000}"/>
    <cellStyle name="Normal 4 4 4 2 2 2" xfId="978" xr:uid="{00000000-0005-0000-0000-0000B3030000}"/>
    <cellStyle name="Normal 4 4 4 2 3" xfId="979" xr:uid="{00000000-0005-0000-0000-0000B4030000}"/>
    <cellStyle name="Normal 4 4 4 3" xfId="980" xr:uid="{00000000-0005-0000-0000-0000B5030000}"/>
    <cellStyle name="Normal 4 4 4 3 2" xfId="981" xr:uid="{00000000-0005-0000-0000-0000B6030000}"/>
    <cellStyle name="Normal 4 4 4 4" xfId="982" xr:uid="{00000000-0005-0000-0000-0000B7030000}"/>
    <cellStyle name="Normal 4 4 5" xfId="983" xr:uid="{00000000-0005-0000-0000-0000B8030000}"/>
    <cellStyle name="Normal 4 4 5 2" xfId="984" xr:uid="{00000000-0005-0000-0000-0000B9030000}"/>
    <cellStyle name="Normal 4 4 5 2 2" xfId="985" xr:uid="{00000000-0005-0000-0000-0000BA030000}"/>
    <cellStyle name="Normal 4 4 5 3" xfId="986" xr:uid="{00000000-0005-0000-0000-0000BB030000}"/>
    <cellStyle name="Normal 4 4 6" xfId="987" xr:uid="{00000000-0005-0000-0000-0000BC030000}"/>
    <cellStyle name="Normal 4 4 6 2" xfId="988" xr:uid="{00000000-0005-0000-0000-0000BD030000}"/>
    <cellStyle name="Normal 4 4 7" xfId="989" xr:uid="{00000000-0005-0000-0000-0000BE030000}"/>
    <cellStyle name="Normal 4 5" xfId="990" xr:uid="{00000000-0005-0000-0000-0000BF030000}"/>
    <cellStyle name="Normal 4 5 2" xfId="991" xr:uid="{00000000-0005-0000-0000-0000C0030000}"/>
    <cellStyle name="Normal 4 5 2 2" xfId="992" xr:uid="{00000000-0005-0000-0000-0000C1030000}"/>
    <cellStyle name="Normal 4 5 2 2 2" xfId="993" xr:uid="{00000000-0005-0000-0000-0000C2030000}"/>
    <cellStyle name="Normal 4 5 2 2 2 2" xfId="994" xr:uid="{00000000-0005-0000-0000-0000C3030000}"/>
    <cellStyle name="Normal 4 5 2 2 2 2 2" xfId="995" xr:uid="{00000000-0005-0000-0000-0000C4030000}"/>
    <cellStyle name="Normal 4 5 2 2 2 3" xfId="996" xr:uid="{00000000-0005-0000-0000-0000C5030000}"/>
    <cellStyle name="Normal 4 5 2 2 3" xfId="997" xr:uid="{00000000-0005-0000-0000-0000C6030000}"/>
    <cellStyle name="Normal 4 5 2 2 3 2" xfId="998" xr:uid="{00000000-0005-0000-0000-0000C7030000}"/>
    <cellStyle name="Normal 4 5 2 2 4" xfId="999" xr:uid="{00000000-0005-0000-0000-0000C8030000}"/>
    <cellStyle name="Normal 4 5 2 3" xfId="1000" xr:uid="{00000000-0005-0000-0000-0000C9030000}"/>
    <cellStyle name="Normal 4 5 2 3 2" xfId="1001" xr:uid="{00000000-0005-0000-0000-0000CA030000}"/>
    <cellStyle name="Normal 4 5 2 3 2 2" xfId="1002" xr:uid="{00000000-0005-0000-0000-0000CB030000}"/>
    <cellStyle name="Normal 4 5 2 3 3" xfId="1003" xr:uid="{00000000-0005-0000-0000-0000CC030000}"/>
    <cellStyle name="Normal 4 5 2 4" xfId="1004" xr:uid="{00000000-0005-0000-0000-0000CD030000}"/>
    <cellStyle name="Normal 4 5 2 4 2" xfId="1005" xr:uid="{00000000-0005-0000-0000-0000CE030000}"/>
    <cellStyle name="Normal 4 5 2 5" xfId="1006" xr:uid="{00000000-0005-0000-0000-0000CF030000}"/>
    <cellStyle name="Normal 4 5 3" xfId="1007" xr:uid="{00000000-0005-0000-0000-0000D0030000}"/>
    <cellStyle name="Normal 4 5 3 2" xfId="1008" xr:uid="{00000000-0005-0000-0000-0000D1030000}"/>
    <cellStyle name="Normal 4 5 3 2 2" xfId="1009" xr:uid="{00000000-0005-0000-0000-0000D2030000}"/>
    <cellStyle name="Normal 4 5 3 2 2 2" xfId="1010" xr:uid="{00000000-0005-0000-0000-0000D3030000}"/>
    <cellStyle name="Normal 4 5 3 2 3" xfId="1011" xr:uid="{00000000-0005-0000-0000-0000D4030000}"/>
    <cellStyle name="Normal 4 5 3 3" xfId="1012" xr:uid="{00000000-0005-0000-0000-0000D5030000}"/>
    <cellStyle name="Normal 4 5 3 3 2" xfId="1013" xr:uid="{00000000-0005-0000-0000-0000D6030000}"/>
    <cellStyle name="Normal 4 5 3 4" xfId="1014" xr:uid="{00000000-0005-0000-0000-0000D7030000}"/>
    <cellStyle name="Normal 4 5 4" xfId="1015" xr:uid="{00000000-0005-0000-0000-0000D8030000}"/>
    <cellStyle name="Normal 4 5 4 2" xfId="1016" xr:uid="{00000000-0005-0000-0000-0000D9030000}"/>
    <cellStyle name="Normal 4 5 4 2 2" xfId="1017" xr:uid="{00000000-0005-0000-0000-0000DA030000}"/>
    <cellStyle name="Normal 4 5 4 3" xfId="1018" xr:uid="{00000000-0005-0000-0000-0000DB030000}"/>
    <cellStyle name="Normal 4 5 5" xfId="1019" xr:uid="{00000000-0005-0000-0000-0000DC030000}"/>
    <cellStyle name="Normal 4 5 5 2" xfId="1020" xr:uid="{00000000-0005-0000-0000-0000DD030000}"/>
    <cellStyle name="Normal 4 5 6" xfId="1021" xr:uid="{00000000-0005-0000-0000-0000DE030000}"/>
    <cellStyle name="Normal 4 5 7" xfId="1022" xr:uid="{00000000-0005-0000-0000-0000DF030000}"/>
    <cellStyle name="Normal 4 6" xfId="1023" xr:uid="{00000000-0005-0000-0000-0000E0030000}"/>
    <cellStyle name="Normal 4 6 2" xfId="1024" xr:uid="{00000000-0005-0000-0000-0000E1030000}"/>
    <cellStyle name="Normal 4 6 2 2" xfId="1025" xr:uid="{00000000-0005-0000-0000-0000E2030000}"/>
    <cellStyle name="Normal 4 6 2 2 2" xfId="1026" xr:uid="{00000000-0005-0000-0000-0000E3030000}"/>
    <cellStyle name="Normal 4 6 2 2 2 2" xfId="1027" xr:uid="{00000000-0005-0000-0000-0000E4030000}"/>
    <cellStyle name="Normal 4 6 2 2 3" xfId="1028" xr:uid="{00000000-0005-0000-0000-0000E5030000}"/>
    <cellStyle name="Normal 4 6 2 3" xfId="1029" xr:uid="{00000000-0005-0000-0000-0000E6030000}"/>
    <cellStyle name="Normal 4 6 2 3 2" xfId="1030" xr:uid="{00000000-0005-0000-0000-0000E7030000}"/>
    <cellStyle name="Normal 4 6 2 4" xfId="1031" xr:uid="{00000000-0005-0000-0000-0000E8030000}"/>
    <cellStyle name="Normal 4 6 3" xfId="1032" xr:uid="{00000000-0005-0000-0000-0000E9030000}"/>
    <cellStyle name="Normal 4 6 3 2" xfId="1033" xr:uid="{00000000-0005-0000-0000-0000EA030000}"/>
    <cellStyle name="Normal 4 6 3 2 2" xfId="1034" xr:uid="{00000000-0005-0000-0000-0000EB030000}"/>
    <cellStyle name="Normal 4 6 3 3" xfId="1035" xr:uid="{00000000-0005-0000-0000-0000EC030000}"/>
    <cellStyle name="Normal 4 6 4" xfId="1036" xr:uid="{00000000-0005-0000-0000-0000ED030000}"/>
    <cellStyle name="Normal 4 6 4 2" xfId="1037" xr:uid="{00000000-0005-0000-0000-0000EE030000}"/>
    <cellStyle name="Normal 4 6 5" xfId="1038" xr:uid="{00000000-0005-0000-0000-0000EF030000}"/>
    <cellStyle name="Normal 4 7" xfId="1039" xr:uid="{00000000-0005-0000-0000-0000F0030000}"/>
    <cellStyle name="Normal 4 7 2" xfId="1040" xr:uid="{00000000-0005-0000-0000-0000F1030000}"/>
    <cellStyle name="Normal 4 7 2 2" xfId="1041" xr:uid="{00000000-0005-0000-0000-0000F2030000}"/>
    <cellStyle name="Normal 4 7 2 2 2" xfId="1042" xr:uid="{00000000-0005-0000-0000-0000F3030000}"/>
    <cellStyle name="Normal 4 7 2 3" xfId="1043" xr:uid="{00000000-0005-0000-0000-0000F4030000}"/>
    <cellStyle name="Normal 4 7 3" xfId="1044" xr:uid="{00000000-0005-0000-0000-0000F5030000}"/>
    <cellStyle name="Normal 4 7 3 2" xfId="1045" xr:uid="{00000000-0005-0000-0000-0000F6030000}"/>
    <cellStyle name="Normal 4 7 4" xfId="1046" xr:uid="{00000000-0005-0000-0000-0000F7030000}"/>
    <cellStyle name="Normal 4 8" xfId="1047" xr:uid="{00000000-0005-0000-0000-0000F8030000}"/>
    <cellStyle name="Normal 4 8 2" xfId="1048" xr:uid="{00000000-0005-0000-0000-0000F9030000}"/>
    <cellStyle name="Normal 4 8 2 2" xfId="1049" xr:uid="{00000000-0005-0000-0000-0000FA030000}"/>
    <cellStyle name="Normal 4 8 3" xfId="1050" xr:uid="{00000000-0005-0000-0000-0000FB030000}"/>
    <cellStyle name="Normal 4 9" xfId="1051" xr:uid="{00000000-0005-0000-0000-0000FC030000}"/>
    <cellStyle name="Normal 4 9 2" xfId="1052" xr:uid="{00000000-0005-0000-0000-0000FD030000}"/>
    <cellStyle name="Normal 5" xfId="150" xr:uid="{00000000-0005-0000-0000-0000FE030000}"/>
    <cellStyle name="Normal 5 10" xfId="1053" xr:uid="{00000000-0005-0000-0000-0000FF030000}"/>
    <cellStyle name="Normal 5 2" xfId="1054" xr:uid="{00000000-0005-0000-0000-000000040000}"/>
    <cellStyle name="Normal 5 2 2" xfId="1055" xr:uid="{00000000-0005-0000-0000-000001040000}"/>
    <cellStyle name="Normal 5 2 2 2" xfId="1056" xr:uid="{00000000-0005-0000-0000-000002040000}"/>
    <cellStyle name="Normal 5 2 2 2 2" xfId="1057" xr:uid="{00000000-0005-0000-0000-000003040000}"/>
    <cellStyle name="Normal 5 2 2 2 2 2" xfId="1058" xr:uid="{00000000-0005-0000-0000-000004040000}"/>
    <cellStyle name="Normal 5 2 2 2 2 2 2" xfId="1059" xr:uid="{00000000-0005-0000-0000-000005040000}"/>
    <cellStyle name="Normal 5 2 2 2 2 2 2 2" xfId="1060" xr:uid="{00000000-0005-0000-0000-000006040000}"/>
    <cellStyle name="Normal 5 2 2 2 2 2 3" xfId="1061" xr:uid="{00000000-0005-0000-0000-000007040000}"/>
    <cellStyle name="Normal 5 2 2 2 2 3" xfId="1062" xr:uid="{00000000-0005-0000-0000-000008040000}"/>
    <cellStyle name="Normal 5 2 2 2 2 3 2" xfId="1063" xr:uid="{00000000-0005-0000-0000-000009040000}"/>
    <cellStyle name="Normal 5 2 2 2 2 4" xfId="1064" xr:uid="{00000000-0005-0000-0000-00000A040000}"/>
    <cellStyle name="Normal 5 2 2 2 3" xfId="1065" xr:uid="{00000000-0005-0000-0000-00000B040000}"/>
    <cellStyle name="Normal 5 2 2 2 3 2" xfId="1066" xr:uid="{00000000-0005-0000-0000-00000C040000}"/>
    <cellStyle name="Normal 5 2 2 2 3 2 2" xfId="1067" xr:uid="{00000000-0005-0000-0000-00000D040000}"/>
    <cellStyle name="Normal 5 2 2 2 3 3" xfId="1068" xr:uid="{00000000-0005-0000-0000-00000E040000}"/>
    <cellStyle name="Normal 5 2 2 2 4" xfId="1069" xr:uid="{00000000-0005-0000-0000-00000F040000}"/>
    <cellStyle name="Normal 5 2 2 2 4 2" xfId="1070" xr:uid="{00000000-0005-0000-0000-000010040000}"/>
    <cellStyle name="Normal 5 2 2 2 5" xfId="1071" xr:uid="{00000000-0005-0000-0000-000011040000}"/>
    <cellStyle name="Normal 5 2 2 3" xfId="1072" xr:uid="{00000000-0005-0000-0000-000012040000}"/>
    <cellStyle name="Normal 5 2 2 3 2" xfId="1073" xr:uid="{00000000-0005-0000-0000-000013040000}"/>
    <cellStyle name="Normal 5 2 2 3 2 2" xfId="1074" xr:uid="{00000000-0005-0000-0000-000014040000}"/>
    <cellStyle name="Normal 5 2 2 3 2 2 2" xfId="1075" xr:uid="{00000000-0005-0000-0000-000015040000}"/>
    <cellStyle name="Normal 5 2 2 3 2 3" xfId="1076" xr:uid="{00000000-0005-0000-0000-000016040000}"/>
    <cellStyle name="Normal 5 2 2 3 3" xfId="1077" xr:uid="{00000000-0005-0000-0000-000017040000}"/>
    <cellStyle name="Normal 5 2 2 3 3 2" xfId="1078" xr:uid="{00000000-0005-0000-0000-000018040000}"/>
    <cellStyle name="Normal 5 2 2 3 4" xfId="1079" xr:uid="{00000000-0005-0000-0000-000019040000}"/>
    <cellStyle name="Normal 5 2 2 4" xfId="1080" xr:uid="{00000000-0005-0000-0000-00001A040000}"/>
    <cellStyle name="Normal 5 2 2 4 2" xfId="1081" xr:uid="{00000000-0005-0000-0000-00001B040000}"/>
    <cellStyle name="Normal 5 2 2 4 2 2" xfId="1082" xr:uid="{00000000-0005-0000-0000-00001C040000}"/>
    <cellStyle name="Normal 5 2 2 4 3" xfId="1083" xr:uid="{00000000-0005-0000-0000-00001D040000}"/>
    <cellStyle name="Normal 5 2 2 5" xfId="1084" xr:uid="{00000000-0005-0000-0000-00001E040000}"/>
    <cellStyle name="Normal 5 2 2 5 2" xfId="1085" xr:uid="{00000000-0005-0000-0000-00001F040000}"/>
    <cellStyle name="Normal 5 2 2 6" xfId="1086" xr:uid="{00000000-0005-0000-0000-000020040000}"/>
    <cellStyle name="Normal 5 2 3" xfId="1087" xr:uid="{00000000-0005-0000-0000-000021040000}"/>
    <cellStyle name="Normal 5 2 3 2" xfId="1088" xr:uid="{00000000-0005-0000-0000-000022040000}"/>
    <cellStyle name="Normal 5 2 3 2 2" xfId="1089" xr:uid="{00000000-0005-0000-0000-000023040000}"/>
    <cellStyle name="Normal 5 2 3 2 2 2" xfId="1090" xr:uid="{00000000-0005-0000-0000-000024040000}"/>
    <cellStyle name="Normal 5 2 3 2 2 2 2" xfId="1091" xr:uid="{00000000-0005-0000-0000-000025040000}"/>
    <cellStyle name="Normal 5 2 3 2 2 3" xfId="1092" xr:uid="{00000000-0005-0000-0000-000026040000}"/>
    <cellStyle name="Normal 5 2 3 2 3" xfId="1093" xr:uid="{00000000-0005-0000-0000-000027040000}"/>
    <cellStyle name="Normal 5 2 3 2 3 2" xfId="1094" xr:uid="{00000000-0005-0000-0000-000028040000}"/>
    <cellStyle name="Normal 5 2 3 2 4" xfId="1095" xr:uid="{00000000-0005-0000-0000-000029040000}"/>
    <cellStyle name="Normal 5 2 3 3" xfId="1096" xr:uid="{00000000-0005-0000-0000-00002A040000}"/>
    <cellStyle name="Normal 5 2 3 3 2" xfId="1097" xr:uid="{00000000-0005-0000-0000-00002B040000}"/>
    <cellStyle name="Normal 5 2 3 3 2 2" xfId="1098" xr:uid="{00000000-0005-0000-0000-00002C040000}"/>
    <cellStyle name="Normal 5 2 3 3 3" xfId="1099" xr:uid="{00000000-0005-0000-0000-00002D040000}"/>
    <cellStyle name="Normal 5 2 3 4" xfId="1100" xr:uid="{00000000-0005-0000-0000-00002E040000}"/>
    <cellStyle name="Normal 5 2 3 4 2" xfId="1101" xr:uid="{00000000-0005-0000-0000-00002F040000}"/>
    <cellStyle name="Normal 5 2 3 5" xfId="1102" xr:uid="{00000000-0005-0000-0000-000030040000}"/>
    <cellStyle name="Normal 5 2 4" xfId="1103" xr:uid="{00000000-0005-0000-0000-000031040000}"/>
    <cellStyle name="Normal 5 2 4 2" xfId="1104" xr:uid="{00000000-0005-0000-0000-000032040000}"/>
    <cellStyle name="Normal 5 2 4 2 2" xfId="1105" xr:uid="{00000000-0005-0000-0000-000033040000}"/>
    <cellStyle name="Normal 5 2 4 2 2 2" xfId="1106" xr:uid="{00000000-0005-0000-0000-000034040000}"/>
    <cellStyle name="Normal 5 2 4 2 3" xfId="1107" xr:uid="{00000000-0005-0000-0000-000035040000}"/>
    <cellStyle name="Normal 5 2 4 3" xfId="1108" xr:uid="{00000000-0005-0000-0000-000036040000}"/>
    <cellStyle name="Normal 5 2 4 3 2" xfId="1109" xr:uid="{00000000-0005-0000-0000-000037040000}"/>
    <cellStyle name="Normal 5 2 4 4" xfId="1110" xr:uid="{00000000-0005-0000-0000-000038040000}"/>
    <cellStyle name="Normal 5 2 5" xfId="1111" xr:uid="{00000000-0005-0000-0000-000039040000}"/>
    <cellStyle name="Normal 5 2 5 2" xfId="1112" xr:uid="{00000000-0005-0000-0000-00003A040000}"/>
    <cellStyle name="Normal 5 2 5 2 2" xfId="1113" xr:uid="{00000000-0005-0000-0000-00003B040000}"/>
    <cellStyle name="Normal 5 2 5 3" xfId="1114" xr:uid="{00000000-0005-0000-0000-00003C040000}"/>
    <cellStyle name="Normal 5 2 6" xfId="1115" xr:uid="{00000000-0005-0000-0000-00003D040000}"/>
    <cellStyle name="Normal 5 2 6 2" xfId="1116" xr:uid="{00000000-0005-0000-0000-00003E040000}"/>
    <cellStyle name="Normal 5 2 7" xfId="1117" xr:uid="{00000000-0005-0000-0000-00003F040000}"/>
    <cellStyle name="Normal 5 3" xfId="1118" xr:uid="{00000000-0005-0000-0000-000040040000}"/>
    <cellStyle name="Normal 5 3 2" xfId="1119" xr:uid="{00000000-0005-0000-0000-000041040000}"/>
    <cellStyle name="Normal 5 3 2 2" xfId="1120" xr:uid="{00000000-0005-0000-0000-000042040000}"/>
    <cellStyle name="Normal 5 3 2 2 2" xfId="1121" xr:uid="{00000000-0005-0000-0000-000043040000}"/>
    <cellStyle name="Normal 5 3 2 2 2 2" xfId="1122" xr:uid="{00000000-0005-0000-0000-000044040000}"/>
    <cellStyle name="Normal 5 3 2 2 2 2 2" xfId="1123" xr:uid="{00000000-0005-0000-0000-000045040000}"/>
    <cellStyle name="Normal 5 3 2 2 2 2 2 2" xfId="1124" xr:uid="{00000000-0005-0000-0000-000046040000}"/>
    <cellStyle name="Normal 5 3 2 2 2 2 3" xfId="1125" xr:uid="{00000000-0005-0000-0000-000047040000}"/>
    <cellStyle name="Normal 5 3 2 2 2 3" xfId="1126" xr:uid="{00000000-0005-0000-0000-000048040000}"/>
    <cellStyle name="Normal 5 3 2 2 2 3 2" xfId="1127" xr:uid="{00000000-0005-0000-0000-000049040000}"/>
    <cellStyle name="Normal 5 3 2 2 2 4" xfId="1128" xr:uid="{00000000-0005-0000-0000-00004A040000}"/>
    <cellStyle name="Normal 5 3 2 2 3" xfId="1129" xr:uid="{00000000-0005-0000-0000-00004B040000}"/>
    <cellStyle name="Normal 5 3 2 2 3 2" xfId="1130" xr:uid="{00000000-0005-0000-0000-00004C040000}"/>
    <cellStyle name="Normal 5 3 2 2 3 2 2" xfId="1131" xr:uid="{00000000-0005-0000-0000-00004D040000}"/>
    <cellStyle name="Normal 5 3 2 2 3 3" xfId="1132" xr:uid="{00000000-0005-0000-0000-00004E040000}"/>
    <cellStyle name="Normal 5 3 2 2 4" xfId="1133" xr:uid="{00000000-0005-0000-0000-00004F040000}"/>
    <cellStyle name="Normal 5 3 2 2 4 2" xfId="1134" xr:uid="{00000000-0005-0000-0000-000050040000}"/>
    <cellStyle name="Normal 5 3 2 2 5" xfId="1135" xr:uid="{00000000-0005-0000-0000-000051040000}"/>
    <cellStyle name="Normal 5 3 2 3" xfId="1136" xr:uid="{00000000-0005-0000-0000-000052040000}"/>
    <cellStyle name="Normal 5 3 2 3 2" xfId="1137" xr:uid="{00000000-0005-0000-0000-000053040000}"/>
    <cellStyle name="Normal 5 3 2 3 2 2" xfId="1138" xr:uid="{00000000-0005-0000-0000-000054040000}"/>
    <cellStyle name="Normal 5 3 2 3 2 2 2" xfId="1139" xr:uid="{00000000-0005-0000-0000-000055040000}"/>
    <cellStyle name="Normal 5 3 2 3 2 3" xfId="1140" xr:uid="{00000000-0005-0000-0000-000056040000}"/>
    <cellStyle name="Normal 5 3 2 3 3" xfId="1141" xr:uid="{00000000-0005-0000-0000-000057040000}"/>
    <cellStyle name="Normal 5 3 2 3 3 2" xfId="1142" xr:uid="{00000000-0005-0000-0000-000058040000}"/>
    <cellStyle name="Normal 5 3 2 3 4" xfId="1143" xr:uid="{00000000-0005-0000-0000-000059040000}"/>
    <cellStyle name="Normal 5 3 2 4" xfId="1144" xr:uid="{00000000-0005-0000-0000-00005A040000}"/>
    <cellStyle name="Normal 5 3 2 4 2" xfId="1145" xr:uid="{00000000-0005-0000-0000-00005B040000}"/>
    <cellStyle name="Normal 5 3 2 4 2 2" xfId="1146" xr:uid="{00000000-0005-0000-0000-00005C040000}"/>
    <cellStyle name="Normal 5 3 2 4 3" xfId="1147" xr:uid="{00000000-0005-0000-0000-00005D040000}"/>
    <cellStyle name="Normal 5 3 2 5" xfId="1148" xr:uid="{00000000-0005-0000-0000-00005E040000}"/>
    <cellStyle name="Normal 5 3 2 5 2" xfId="1149" xr:uid="{00000000-0005-0000-0000-00005F040000}"/>
    <cellStyle name="Normal 5 3 2 6" xfId="1150" xr:uid="{00000000-0005-0000-0000-000060040000}"/>
    <cellStyle name="Normal 5 3 3" xfId="1151" xr:uid="{00000000-0005-0000-0000-000061040000}"/>
    <cellStyle name="Normal 5 3 3 2" xfId="1152" xr:uid="{00000000-0005-0000-0000-000062040000}"/>
    <cellStyle name="Normal 5 3 3 2 2" xfId="1153" xr:uid="{00000000-0005-0000-0000-000063040000}"/>
    <cellStyle name="Normal 5 3 3 2 2 2" xfId="1154" xr:uid="{00000000-0005-0000-0000-000064040000}"/>
    <cellStyle name="Normal 5 3 3 2 2 2 2" xfId="1155" xr:uid="{00000000-0005-0000-0000-000065040000}"/>
    <cellStyle name="Normal 5 3 3 2 2 3" xfId="1156" xr:uid="{00000000-0005-0000-0000-000066040000}"/>
    <cellStyle name="Normal 5 3 3 2 3" xfId="1157" xr:uid="{00000000-0005-0000-0000-000067040000}"/>
    <cellStyle name="Normal 5 3 3 2 3 2" xfId="1158" xr:uid="{00000000-0005-0000-0000-000068040000}"/>
    <cellStyle name="Normal 5 3 3 2 4" xfId="1159" xr:uid="{00000000-0005-0000-0000-000069040000}"/>
    <cellStyle name="Normal 5 3 3 3" xfId="1160" xr:uid="{00000000-0005-0000-0000-00006A040000}"/>
    <cellStyle name="Normal 5 3 3 3 2" xfId="1161" xr:uid="{00000000-0005-0000-0000-00006B040000}"/>
    <cellStyle name="Normal 5 3 3 3 2 2" xfId="1162" xr:uid="{00000000-0005-0000-0000-00006C040000}"/>
    <cellStyle name="Normal 5 3 3 3 3" xfId="1163" xr:uid="{00000000-0005-0000-0000-00006D040000}"/>
    <cellStyle name="Normal 5 3 3 4" xfId="1164" xr:uid="{00000000-0005-0000-0000-00006E040000}"/>
    <cellStyle name="Normal 5 3 3 4 2" xfId="1165" xr:uid="{00000000-0005-0000-0000-00006F040000}"/>
    <cellStyle name="Normal 5 3 3 5" xfId="1166" xr:uid="{00000000-0005-0000-0000-000070040000}"/>
    <cellStyle name="Normal 5 3 4" xfId="1167" xr:uid="{00000000-0005-0000-0000-000071040000}"/>
    <cellStyle name="Normal 5 3 4 2" xfId="1168" xr:uid="{00000000-0005-0000-0000-000072040000}"/>
    <cellStyle name="Normal 5 3 4 2 2" xfId="1169" xr:uid="{00000000-0005-0000-0000-000073040000}"/>
    <cellStyle name="Normal 5 3 4 2 2 2" xfId="1170" xr:uid="{00000000-0005-0000-0000-000074040000}"/>
    <cellStyle name="Normal 5 3 4 2 3" xfId="1171" xr:uid="{00000000-0005-0000-0000-000075040000}"/>
    <cellStyle name="Normal 5 3 4 3" xfId="1172" xr:uid="{00000000-0005-0000-0000-000076040000}"/>
    <cellStyle name="Normal 5 3 4 3 2" xfId="1173" xr:uid="{00000000-0005-0000-0000-000077040000}"/>
    <cellStyle name="Normal 5 3 4 4" xfId="1174" xr:uid="{00000000-0005-0000-0000-000078040000}"/>
    <cellStyle name="Normal 5 3 5" xfId="1175" xr:uid="{00000000-0005-0000-0000-000079040000}"/>
    <cellStyle name="Normal 5 3 5 2" xfId="1176" xr:uid="{00000000-0005-0000-0000-00007A040000}"/>
    <cellStyle name="Normal 5 3 5 2 2" xfId="1177" xr:uid="{00000000-0005-0000-0000-00007B040000}"/>
    <cellStyle name="Normal 5 3 5 3" xfId="1178" xr:uid="{00000000-0005-0000-0000-00007C040000}"/>
    <cellStyle name="Normal 5 3 6" xfId="1179" xr:uid="{00000000-0005-0000-0000-00007D040000}"/>
    <cellStyle name="Normal 5 3 6 2" xfId="1180" xr:uid="{00000000-0005-0000-0000-00007E040000}"/>
    <cellStyle name="Normal 5 3 7" xfId="1181" xr:uid="{00000000-0005-0000-0000-00007F040000}"/>
    <cellStyle name="Normal 5 4" xfId="1182" xr:uid="{00000000-0005-0000-0000-000080040000}"/>
    <cellStyle name="Normal 5 4 2" xfId="1183" xr:uid="{00000000-0005-0000-0000-000081040000}"/>
    <cellStyle name="Normal 5 4 2 2" xfId="1184" xr:uid="{00000000-0005-0000-0000-000082040000}"/>
    <cellStyle name="Normal 5 4 2 2 2" xfId="1185" xr:uid="{00000000-0005-0000-0000-000083040000}"/>
    <cellStyle name="Normal 5 4 2 2 2 2" xfId="1186" xr:uid="{00000000-0005-0000-0000-000084040000}"/>
    <cellStyle name="Normal 5 4 2 2 2 2 2" xfId="1187" xr:uid="{00000000-0005-0000-0000-000085040000}"/>
    <cellStyle name="Normal 5 4 2 2 2 3" xfId="1188" xr:uid="{00000000-0005-0000-0000-000086040000}"/>
    <cellStyle name="Normal 5 4 2 2 3" xfId="1189" xr:uid="{00000000-0005-0000-0000-000087040000}"/>
    <cellStyle name="Normal 5 4 2 2 3 2" xfId="1190" xr:uid="{00000000-0005-0000-0000-000088040000}"/>
    <cellStyle name="Normal 5 4 2 2 4" xfId="1191" xr:uid="{00000000-0005-0000-0000-000089040000}"/>
    <cellStyle name="Normal 5 4 2 3" xfId="1192" xr:uid="{00000000-0005-0000-0000-00008A040000}"/>
    <cellStyle name="Normal 5 4 2 3 2" xfId="1193" xr:uid="{00000000-0005-0000-0000-00008B040000}"/>
    <cellStyle name="Normal 5 4 2 3 2 2" xfId="1194" xr:uid="{00000000-0005-0000-0000-00008C040000}"/>
    <cellStyle name="Normal 5 4 2 3 3" xfId="1195" xr:uid="{00000000-0005-0000-0000-00008D040000}"/>
    <cellStyle name="Normal 5 4 2 4" xfId="1196" xr:uid="{00000000-0005-0000-0000-00008E040000}"/>
    <cellStyle name="Normal 5 4 2 4 2" xfId="1197" xr:uid="{00000000-0005-0000-0000-00008F040000}"/>
    <cellStyle name="Normal 5 4 2 5" xfId="1198" xr:uid="{00000000-0005-0000-0000-000090040000}"/>
    <cellStyle name="Normal 5 4 3" xfId="1199" xr:uid="{00000000-0005-0000-0000-000091040000}"/>
    <cellStyle name="Normal 5 4 3 2" xfId="1200" xr:uid="{00000000-0005-0000-0000-000092040000}"/>
    <cellStyle name="Normal 5 4 3 2 2" xfId="1201" xr:uid="{00000000-0005-0000-0000-000093040000}"/>
    <cellStyle name="Normal 5 4 3 2 2 2" xfId="1202" xr:uid="{00000000-0005-0000-0000-000094040000}"/>
    <cellStyle name="Normal 5 4 3 2 3" xfId="1203" xr:uid="{00000000-0005-0000-0000-000095040000}"/>
    <cellStyle name="Normal 5 4 3 3" xfId="1204" xr:uid="{00000000-0005-0000-0000-000096040000}"/>
    <cellStyle name="Normal 5 4 3 3 2" xfId="1205" xr:uid="{00000000-0005-0000-0000-000097040000}"/>
    <cellStyle name="Normal 5 4 3 4" xfId="1206" xr:uid="{00000000-0005-0000-0000-000098040000}"/>
    <cellStyle name="Normal 5 4 4" xfId="1207" xr:uid="{00000000-0005-0000-0000-000099040000}"/>
    <cellStyle name="Normal 5 4 4 2" xfId="1208" xr:uid="{00000000-0005-0000-0000-00009A040000}"/>
    <cellStyle name="Normal 5 4 4 2 2" xfId="1209" xr:uid="{00000000-0005-0000-0000-00009B040000}"/>
    <cellStyle name="Normal 5 4 4 3" xfId="1210" xr:uid="{00000000-0005-0000-0000-00009C040000}"/>
    <cellStyle name="Normal 5 4 5" xfId="1211" xr:uid="{00000000-0005-0000-0000-00009D040000}"/>
    <cellStyle name="Normal 5 4 5 2" xfId="1212" xr:uid="{00000000-0005-0000-0000-00009E040000}"/>
    <cellStyle name="Normal 5 4 6" xfId="1213" xr:uid="{00000000-0005-0000-0000-00009F040000}"/>
    <cellStyle name="Normal 5 4 7" xfId="1214" xr:uid="{00000000-0005-0000-0000-0000A0040000}"/>
    <cellStyle name="Normal 5 5" xfId="1215" xr:uid="{00000000-0005-0000-0000-0000A1040000}"/>
    <cellStyle name="Normal 5 5 2" xfId="1216" xr:uid="{00000000-0005-0000-0000-0000A2040000}"/>
    <cellStyle name="Normal 5 5 2 2" xfId="1217" xr:uid="{00000000-0005-0000-0000-0000A3040000}"/>
    <cellStyle name="Normal 5 5 2 2 2" xfId="1218" xr:uid="{00000000-0005-0000-0000-0000A4040000}"/>
    <cellStyle name="Normal 5 5 2 2 2 2" xfId="1219" xr:uid="{00000000-0005-0000-0000-0000A5040000}"/>
    <cellStyle name="Normal 5 5 2 2 3" xfId="1220" xr:uid="{00000000-0005-0000-0000-0000A6040000}"/>
    <cellStyle name="Normal 5 5 2 3" xfId="1221" xr:uid="{00000000-0005-0000-0000-0000A7040000}"/>
    <cellStyle name="Normal 5 5 2 3 2" xfId="1222" xr:uid="{00000000-0005-0000-0000-0000A8040000}"/>
    <cellStyle name="Normal 5 5 2 4" xfId="1223" xr:uid="{00000000-0005-0000-0000-0000A9040000}"/>
    <cellStyle name="Normal 5 5 3" xfId="1224" xr:uid="{00000000-0005-0000-0000-0000AA040000}"/>
    <cellStyle name="Normal 5 5 3 2" xfId="1225" xr:uid="{00000000-0005-0000-0000-0000AB040000}"/>
    <cellStyle name="Normal 5 5 3 2 2" xfId="1226" xr:uid="{00000000-0005-0000-0000-0000AC040000}"/>
    <cellStyle name="Normal 5 5 3 3" xfId="1227" xr:uid="{00000000-0005-0000-0000-0000AD040000}"/>
    <cellStyle name="Normal 5 5 4" xfId="1228" xr:uid="{00000000-0005-0000-0000-0000AE040000}"/>
    <cellStyle name="Normal 5 5 4 2" xfId="1229" xr:uid="{00000000-0005-0000-0000-0000AF040000}"/>
    <cellStyle name="Normal 5 5 5" xfId="1230" xr:uid="{00000000-0005-0000-0000-0000B0040000}"/>
    <cellStyle name="Normal 5 6" xfId="1231" xr:uid="{00000000-0005-0000-0000-0000B1040000}"/>
    <cellStyle name="Normal 5 6 2" xfId="1232" xr:uid="{00000000-0005-0000-0000-0000B2040000}"/>
    <cellStyle name="Normal 5 6 2 2" xfId="1233" xr:uid="{00000000-0005-0000-0000-0000B3040000}"/>
    <cellStyle name="Normal 5 6 2 2 2" xfId="1234" xr:uid="{00000000-0005-0000-0000-0000B4040000}"/>
    <cellStyle name="Normal 5 6 2 3" xfId="1235" xr:uid="{00000000-0005-0000-0000-0000B5040000}"/>
    <cellStyle name="Normal 5 6 3" xfId="1236" xr:uid="{00000000-0005-0000-0000-0000B6040000}"/>
    <cellStyle name="Normal 5 6 3 2" xfId="1237" xr:uid="{00000000-0005-0000-0000-0000B7040000}"/>
    <cellStyle name="Normal 5 6 4" xfId="1238" xr:uid="{00000000-0005-0000-0000-0000B8040000}"/>
    <cellStyle name="Normal 5 7" xfId="1239" xr:uid="{00000000-0005-0000-0000-0000B9040000}"/>
    <cellStyle name="Normal 5 7 2" xfId="1240" xr:uid="{00000000-0005-0000-0000-0000BA040000}"/>
    <cellStyle name="Normal 5 7 2 2" xfId="1241" xr:uid="{00000000-0005-0000-0000-0000BB040000}"/>
    <cellStyle name="Normal 5 7 3" xfId="1242" xr:uid="{00000000-0005-0000-0000-0000BC040000}"/>
    <cellStyle name="Normal 5 8" xfId="1243" xr:uid="{00000000-0005-0000-0000-0000BD040000}"/>
    <cellStyle name="Normal 5 8 2" xfId="1244" xr:uid="{00000000-0005-0000-0000-0000BE040000}"/>
    <cellStyle name="Normal 5 9" xfId="1245" xr:uid="{00000000-0005-0000-0000-0000BF040000}"/>
    <cellStyle name="Normal 6" xfId="151" xr:uid="{00000000-0005-0000-0000-0000C0040000}"/>
    <cellStyle name="Normal 6 2" xfId="1246" xr:uid="{00000000-0005-0000-0000-0000C1040000}"/>
    <cellStyle name="Normal 7" xfId="152" xr:uid="{00000000-0005-0000-0000-0000C2040000}"/>
    <cellStyle name="Normal 7 2" xfId="1247" xr:uid="{00000000-0005-0000-0000-0000C3040000}"/>
    <cellStyle name="Normal 8" xfId="153" xr:uid="{00000000-0005-0000-0000-0000C4040000}"/>
    <cellStyle name="Normal 8 2" xfId="1248" xr:uid="{00000000-0005-0000-0000-0000C5040000}"/>
    <cellStyle name="Normal 9" xfId="154" xr:uid="{00000000-0005-0000-0000-0000C6040000}"/>
    <cellStyle name="Normal 9 2" xfId="1286" xr:uid="{00000000-0005-0000-0000-0000C7040000}"/>
    <cellStyle name="Normal_indice" xfId="155" xr:uid="{00000000-0005-0000-0000-0000C8040000}"/>
    <cellStyle name="Notas" xfId="156" builtinId="10" customBuiltin="1"/>
    <cellStyle name="Notas 2" xfId="157" xr:uid="{00000000-0005-0000-0000-0000CA040000}"/>
    <cellStyle name="Notas 2 2" xfId="1249" xr:uid="{00000000-0005-0000-0000-0000CB040000}"/>
    <cellStyle name="Notas 3" xfId="158" xr:uid="{00000000-0005-0000-0000-0000CC040000}"/>
    <cellStyle name="Notas 3 2" xfId="1250" xr:uid="{00000000-0005-0000-0000-0000CD040000}"/>
    <cellStyle name="Notas 4" xfId="159" xr:uid="{00000000-0005-0000-0000-0000CE040000}"/>
    <cellStyle name="Porcentaje" xfId="160" builtinId="5"/>
    <cellStyle name="Porcentaje 2" xfId="161" xr:uid="{00000000-0005-0000-0000-0000D0040000}"/>
    <cellStyle name="Porcentaje 2 2" xfId="1287" xr:uid="{00000000-0005-0000-0000-0000D1040000}"/>
    <cellStyle name="Porcentaje 3" xfId="202" xr:uid="{00000000-0005-0000-0000-0000D2040000}"/>
    <cellStyle name="Porcentaje 4" xfId="1288" xr:uid="{00000000-0005-0000-0000-0000D3040000}"/>
    <cellStyle name="Porcentual 2" xfId="162" xr:uid="{00000000-0005-0000-0000-0000D4040000}"/>
    <cellStyle name="Porcentual 2 2" xfId="163" xr:uid="{00000000-0005-0000-0000-0000D5040000}"/>
    <cellStyle name="Porcentual 2 3" xfId="164" xr:uid="{00000000-0005-0000-0000-0000D6040000}"/>
    <cellStyle name="Porcentual 2 4" xfId="165" xr:uid="{00000000-0005-0000-0000-0000D7040000}"/>
    <cellStyle name="Porcentual 2 5" xfId="166" xr:uid="{00000000-0005-0000-0000-0000D8040000}"/>
    <cellStyle name="Porcentual 3" xfId="167" xr:uid="{00000000-0005-0000-0000-0000D9040000}"/>
    <cellStyle name="Salida" xfId="168" builtinId="21" customBuiltin="1"/>
    <cellStyle name="Salida 2" xfId="169" xr:uid="{00000000-0005-0000-0000-0000DB040000}"/>
    <cellStyle name="Salida 2 2" xfId="1251" xr:uid="{00000000-0005-0000-0000-0000DC040000}"/>
    <cellStyle name="Salida 3" xfId="170" xr:uid="{00000000-0005-0000-0000-0000DD040000}"/>
    <cellStyle name="Salida 3 2" xfId="1252" xr:uid="{00000000-0005-0000-0000-0000DE040000}"/>
    <cellStyle name="Salida 4" xfId="171" xr:uid="{00000000-0005-0000-0000-0000DF040000}"/>
    <cellStyle name="Texto de advertencia" xfId="172" builtinId="11" customBuiltin="1"/>
    <cellStyle name="Texto de advertencia 2" xfId="173" xr:uid="{00000000-0005-0000-0000-0000E1040000}"/>
    <cellStyle name="Texto de advertencia 2 2" xfId="1253" xr:uid="{00000000-0005-0000-0000-0000E2040000}"/>
    <cellStyle name="Texto de advertencia 3" xfId="174" xr:uid="{00000000-0005-0000-0000-0000E3040000}"/>
    <cellStyle name="Texto de advertencia 3 2" xfId="1254" xr:uid="{00000000-0005-0000-0000-0000E4040000}"/>
    <cellStyle name="Texto de advertencia 4" xfId="175" xr:uid="{00000000-0005-0000-0000-0000E5040000}"/>
    <cellStyle name="Texto explicativo" xfId="176" builtinId="53" customBuiltin="1"/>
    <cellStyle name="Texto explicativo 2" xfId="177" xr:uid="{00000000-0005-0000-0000-0000E7040000}"/>
    <cellStyle name="Texto explicativo 2 2" xfId="1255" xr:uid="{00000000-0005-0000-0000-0000E8040000}"/>
    <cellStyle name="Texto explicativo 3" xfId="178" xr:uid="{00000000-0005-0000-0000-0000E9040000}"/>
    <cellStyle name="Texto explicativo 3 2" xfId="1256" xr:uid="{00000000-0005-0000-0000-0000EA040000}"/>
    <cellStyle name="Texto explicativo 4" xfId="179" xr:uid="{00000000-0005-0000-0000-0000EB040000}"/>
    <cellStyle name="Título" xfId="180" builtinId="15" customBuiltin="1"/>
    <cellStyle name="Título 1 2" xfId="181" xr:uid="{00000000-0005-0000-0000-0000ED040000}"/>
    <cellStyle name="Título 1 2 2" xfId="1257" xr:uid="{00000000-0005-0000-0000-0000EE040000}"/>
    <cellStyle name="Título 1 3" xfId="182" xr:uid="{00000000-0005-0000-0000-0000EF040000}"/>
    <cellStyle name="Título 1 3 2" xfId="1258" xr:uid="{00000000-0005-0000-0000-0000F0040000}"/>
    <cellStyle name="Título 1 4" xfId="183" xr:uid="{00000000-0005-0000-0000-0000F1040000}"/>
    <cellStyle name="Título 2" xfId="184" builtinId="17" customBuiltin="1"/>
    <cellStyle name="Título 2 2" xfId="185" xr:uid="{00000000-0005-0000-0000-0000F3040000}"/>
    <cellStyle name="Título 2 2 2" xfId="1259" xr:uid="{00000000-0005-0000-0000-0000F4040000}"/>
    <cellStyle name="Título 2 3" xfId="186" xr:uid="{00000000-0005-0000-0000-0000F5040000}"/>
    <cellStyle name="Título 2 3 2" xfId="1260" xr:uid="{00000000-0005-0000-0000-0000F6040000}"/>
    <cellStyle name="Título 2 4" xfId="187" xr:uid="{00000000-0005-0000-0000-0000F7040000}"/>
    <cellStyle name="Título 3" xfId="188" builtinId="18" customBuiltin="1"/>
    <cellStyle name="Título 3 2" xfId="189" xr:uid="{00000000-0005-0000-0000-0000F9040000}"/>
    <cellStyle name="Título 3 2 2" xfId="1261" xr:uid="{00000000-0005-0000-0000-0000FA040000}"/>
    <cellStyle name="Título 3 3" xfId="190" xr:uid="{00000000-0005-0000-0000-0000FB040000}"/>
    <cellStyle name="Título 3 3 2" xfId="1262" xr:uid="{00000000-0005-0000-0000-0000FC040000}"/>
    <cellStyle name="Título 3 4" xfId="191" xr:uid="{00000000-0005-0000-0000-0000FD040000}"/>
    <cellStyle name="Título 4" xfId="192" xr:uid="{00000000-0005-0000-0000-0000FE040000}"/>
    <cellStyle name="Título 4 2" xfId="1263" xr:uid="{00000000-0005-0000-0000-0000FF040000}"/>
    <cellStyle name="Título 5" xfId="193" xr:uid="{00000000-0005-0000-0000-000000050000}"/>
    <cellStyle name="Título 5 2" xfId="1264" xr:uid="{00000000-0005-0000-0000-000001050000}"/>
    <cellStyle name="Título 6" xfId="194" xr:uid="{00000000-0005-0000-0000-000002050000}"/>
    <cellStyle name="Total" xfId="195" builtinId="25" customBuiltin="1"/>
    <cellStyle name="Total 2" xfId="196" xr:uid="{00000000-0005-0000-0000-000004050000}"/>
    <cellStyle name="Total 2 2" xfId="1265" xr:uid="{00000000-0005-0000-0000-000005050000}"/>
    <cellStyle name="Total 3" xfId="197" xr:uid="{00000000-0005-0000-0000-000006050000}"/>
    <cellStyle name="Total 3 2" xfId="1266" xr:uid="{00000000-0005-0000-0000-000007050000}"/>
    <cellStyle name="Total 4" xfId="198" xr:uid="{00000000-0005-0000-0000-00000805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7933C"/>
      <rgbColor rgb="00800080"/>
      <rgbColor rgb="0050794B"/>
      <rgbColor rgb="00C0C0C0"/>
      <rgbColor rgb="00808080"/>
      <rgbColor rgb="009999FF"/>
      <rgbColor rgb="00993366"/>
      <rgbColor rgb="00FFFFCC"/>
      <rgbColor rgb="00CCFFFF"/>
      <rgbColor rgb="00695185"/>
      <rgbColor rgb="00FF8080"/>
      <rgbColor rgb="008064A2"/>
      <rgbColor rgb="00C6D9F1"/>
      <rgbColor rgb="00FDEADA"/>
      <rgbColor rgb="00F79646"/>
      <rgbColor rgb="00C3D69B"/>
      <rgbColor rgb="008EB4E3"/>
      <rgbColor rgb="00A6A6A6"/>
      <rgbColor rgb="00E46C0A"/>
      <rgbColor rgb="007F7F7F"/>
      <rgbColor rgb="002A34FE"/>
      <rgbColor rgb="004BACC6"/>
      <rgbColor rgb="00E3E3E3"/>
      <rgbColor rgb="00CCFFCC"/>
      <rgbColor rgb="00FFFF99"/>
      <rgbColor rgb="0099CCFF"/>
      <rgbColor rgb="00FF99CC"/>
      <rgbColor rgb="00D99694"/>
      <rgbColor rgb="00D9D9D9"/>
      <rgbColor rgb="004F81BD"/>
      <rgbColor rgb="002FCCCF"/>
      <rgbColor rgb="0099CC00"/>
      <rgbColor rgb="00FFCC00"/>
      <rgbColor rgb="00FF9900"/>
      <rgbColor rgb="00FF6600"/>
      <rgbColor rgb="00666699"/>
      <rgbColor rgb="00969696"/>
      <rgbColor rgb="0017375E"/>
      <rgbColor rgb="00299867"/>
      <rgbColor rgb="0092D050"/>
      <rgbColor rgb="00595959"/>
      <rgbColor rgb="00993300"/>
      <rgbColor rgb="007030A0"/>
      <rgbColor rgb="00333399"/>
      <rgbColor rgb="00333333"/>
    </indexed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chartUserShapes" Target="../drawings/drawing8.xml"/><Relationship Id="rId4" Type="http://schemas.openxmlformats.org/officeDocument/2006/relationships/image" Target="../media/image7.gif"/></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3" Type="http://schemas.openxmlformats.org/officeDocument/2006/relationships/image" Target="../media/image9.gif"/><Relationship Id="rId2" Type="http://schemas.openxmlformats.org/officeDocument/2006/relationships/image" Target="../media/image8.gif"/><Relationship Id="rId1" Type="http://schemas.openxmlformats.org/officeDocument/2006/relationships/image" Target="../media/image5.png"/><Relationship Id="rId5" Type="http://schemas.openxmlformats.org/officeDocument/2006/relationships/chartUserShapes" Target="../drawings/drawing17.xml"/><Relationship Id="rId4" Type="http://schemas.openxmlformats.org/officeDocument/2006/relationships/image" Target="../media/image10.gif"/></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image" Target="../media/image5.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Proyecciones de la relación entre producción y demanda mundial de trigo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2014/15 (millones de toneladas)</a:t>
            </a:r>
          </a:p>
        </c:rich>
      </c:tx>
      <c:layout>
        <c:manualLayout>
          <c:xMode val="edge"/>
          <c:yMode val="edge"/>
          <c:x val="0.11172098942177683"/>
          <c:y val="2.1367937560436527E-2"/>
        </c:manualLayout>
      </c:layout>
      <c:overlay val="0"/>
    </c:title>
    <c:autoTitleDeleted val="0"/>
    <c:plotArea>
      <c:layout>
        <c:manualLayout>
          <c:layoutTarget val="inner"/>
          <c:xMode val="edge"/>
          <c:yMode val="edge"/>
          <c:x val="9.7731405655891598E-2"/>
          <c:y val="0.25614788250478593"/>
          <c:w val="0.83769077702496564"/>
          <c:h val="0.46470206075725801"/>
        </c:manualLayout>
      </c:layout>
      <c:barChart>
        <c:barDir val="col"/>
        <c:grouping val="clustered"/>
        <c:varyColors val="0"/>
        <c:ser>
          <c:idx val="1"/>
          <c:order val="0"/>
          <c:tx>
            <c:strRef>
              <c:f>'4'!$C$5</c:f>
              <c:strCache>
                <c:ptCount val="1"/>
                <c:pt idx="0">
                  <c:v>Producción</c:v>
                </c:pt>
              </c:strCache>
            </c:strRef>
          </c:tx>
          <c:spPr>
            <a:pattFill prst="dkUpDiag">
              <a:fgClr>
                <a:srgbClr val="C00000"/>
              </a:fgClr>
              <a:bgClr>
                <a:schemeClr val="bg1"/>
              </a:bgClr>
            </a:pattFill>
          </c:spPr>
          <c:invertIfNegative val="0"/>
          <c:cat>
            <c:numRef>
              <c:f>'4'!$A$6:$A$17</c:f>
              <c:numCache>
                <c:formatCode>mmm\-yy</c:formatCode>
                <c:ptCount val="12"/>
                <c:pt idx="0">
                  <c:v>41760</c:v>
                </c:pt>
                <c:pt idx="1">
                  <c:v>41791</c:v>
                </c:pt>
                <c:pt idx="2">
                  <c:v>41821</c:v>
                </c:pt>
                <c:pt idx="3">
                  <c:v>41852</c:v>
                </c:pt>
                <c:pt idx="4">
                  <c:v>41883</c:v>
                </c:pt>
                <c:pt idx="5">
                  <c:v>41913</c:v>
                </c:pt>
                <c:pt idx="6">
                  <c:v>41944</c:v>
                </c:pt>
                <c:pt idx="7">
                  <c:v>41974</c:v>
                </c:pt>
                <c:pt idx="8">
                  <c:v>42005</c:v>
                </c:pt>
                <c:pt idx="9">
                  <c:v>42036</c:v>
                </c:pt>
                <c:pt idx="10">
                  <c:v>42064</c:v>
                </c:pt>
                <c:pt idx="11">
                  <c:v>42095</c:v>
                </c:pt>
              </c:numCache>
            </c:numRef>
          </c:cat>
          <c:val>
            <c:numRef>
              <c:f>'4'!$C$6:$C$17</c:f>
              <c:numCache>
                <c:formatCode>#,##0.00</c:formatCode>
                <c:ptCount val="12"/>
                <c:pt idx="0">
                  <c:v>697.04</c:v>
                </c:pt>
                <c:pt idx="1">
                  <c:v>701.62</c:v>
                </c:pt>
                <c:pt idx="2">
                  <c:v>705.17</c:v>
                </c:pt>
                <c:pt idx="3">
                  <c:v>716.09</c:v>
                </c:pt>
              </c:numCache>
            </c:numRef>
          </c:val>
          <c:extLst>
            <c:ext xmlns:c16="http://schemas.microsoft.com/office/drawing/2014/chart" uri="{C3380CC4-5D6E-409C-BE32-E72D297353CC}">
              <c16:uniqueId val="{00000000-7C81-42D3-B548-0FC0FD4CFD87}"/>
            </c:ext>
          </c:extLst>
        </c:ser>
        <c:ser>
          <c:idx val="0"/>
          <c:order val="1"/>
          <c:tx>
            <c:strRef>
              <c:f>'4'!$D$5</c:f>
              <c:strCache>
                <c:ptCount val="1"/>
                <c:pt idx="0">
                  <c:v>Demanda</c:v>
                </c:pt>
              </c:strCache>
            </c:strRef>
          </c:tx>
          <c:spPr>
            <a:ln>
              <a:prstDash val="sysDash"/>
            </a:ln>
          </c:spPr>
          <c:invertIfNegative val="0"/>
          <c:cat>
            <c:numRef>
              <c:f>'4'!$A$6:$A$17</c:f>
              <c:numCache>
                <c:formatCode>mmm\-yy</c:formatCode>
                <c:ptCount val="12"/>
                <c:pt idx="0">
                  <c:v>41760</c:v>
                </c:pt>
                <c:pt idx="1">
                  <c:v>41791</c:v>
                </c:pt>
                <c:pt idx="2">
                  <c:v>41821</c:v>
                </c:pt>
                <c:pt idx="3">
                  <c:v>41852</c:v>
                </c:pt>
                <c:pt idx="4">
                  <c:v>41883</c:v>
                </c:pt>
                <c:pt idx="5">
                  <c:v>41913</c:v>
                </c:pt>
                <c:pt idx="6">
                  <c:v>41944</c:v>
                </c:pt>
                <c:pt idx="7">
                  <c:v>41974</c:v>
                </c:pt>
                <c:pt idx="8">
                  <c:v>42005</c:v>
                </c:pt>
                <c:pt idx="9">
                  <c:v>42036</c:v>
                </c:pt>
                <c:pt idx="10">
                  <c:v>42064</c:v>
                </c:pt>
                <c:pt idx="11">
                  <c:v>42095</c:v>
                </c:pt>
              </c:numCache>
            </c:numRef>
          </c:cat>
          <c:val>
            <c:numRef>
              <c:f>'4'!$D$6:$D$17</c:f>
              <c:numCache>
                <c:formatCode>#,##0.00</c:formatCode>
                <c:ptCount val="12"/>
                <c:pt idx="0">
                  <c:v>696.15</c:v>
                </c:pt>
                <c:pt idx="1">
                  <c:v>699.06</c:v>
                </c:pt>
                <c:pt idx="2">
                  <c:v>699.92</c:v>
                </c:pt>
                <c:pt idx="3">
                  <c:v>706.79</c:v>
                </c:pt>
              </c:numCache>
            </c:numRef>
          </c:val>
          <c:extLst>
            <c:ext xmlns:c16="http://schemas.microsoft.com/office/drawing/2014/chart" uri="{C3380CC4-5D6E-409C-BE32-E72D297353CC}">
              <c16:uniqueId val="{00000001-7C81-42D3-B548-0FC0FD4CFD87}"/>
            </c:ext>
          </c:extLst>
        </c:ser>
        <c:dLbls>
          <c:showLegendKey val="0"/>
          <c:showVal val="0"/>
          <c:showCatName val="0"/>
          <c:showSerName val="0"/>
          <c:showPercent val="0"/>
          <c:showBubbleSize val="0"/>
        </c:dLbls>
        <c:gapWidth val="150"/>
        <c:axId val="39532800"/>
        <c:axId val="39545856"/>
      </c:barChart>
      <c:dateAx>
        <c:axId val="39532800"/>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39545856"/>
        <c:crosses val="autoZero"/>
        <c:auto val="1"/>
        <c:lblOffset val="100"/>
        <c:baseTimeUnit val="months"/>
      </c:dateAx>
      <c:valAx>
        <c:axId val="39545856"/>
        <c:scaling>
          <c:orientation val="minMax"/>
        </c:scaling>
        <c:delete val="0"/>
        <c:axPos val="l"/>
        <c:majorGridlines/>
        <c:title>
          <c:tx>
            <c:rich>
              <a:bodyPr/>
              <a:lstStyle/>
              <a:p>
                <a:pPr>
                  <a:defRPr sz="900" b="0" i="0" u="none" strike="noStrike" baseline="0">
                    <a:solidFill>
                      <a:srgbClr val="000000"/>
                    </a:solidFill>
                    <a:latin typeface="Arial"/>
                    <a:ea typeface="Arial"/>
                    <a:cs typeface="Arial"/>
                  </a:defRPr>
                </a:pPr>
                <a:r>
                  <a:rPr lang="es-CL" sz="900" b="0"/>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39532800"/>
        <c:crosses val="autoZero"/>
        <c:crossBetween val="between"/>
      </c:valAx>
    </c:plotArea>
    <c:legend>
      <c:legendPos val="r"/>
      <c:layout>
        <c:manualLayout>
          <c:xMode val="edge"/>
          <c:yMode val="edge"/>
          <c:x val="0.31748136737229621"/>
          <c:y val="0.81963023956264414"/>
          <c:w val="0.26349668142235111"/>
          <c:h val="6.3660601131079159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Nº 9. Costo promedio ponderado de las importaciones de trigo </a:t>
            </a:r>
          </a:p>
          <a:p>
            <a:pPr>
              <a:defRPr sz="900" b="1" i="0" u="none" strike="noStrike" baseline="0">
                <a:solidFill>
                  <a:srgbClr val="000000"/>
                </a:solidFill>
                <a:latin typeface="Arial"/>
                <a:ea typeface="Arial"/>
                <a:cs typeface="Arial"/>
              </a:defRPr>
            </a:pPr>
            <a:r>
              <a:rPr lang="es-CL"/>
              <a:t>($ / kilo CIF)  </a:t>
            </a:r>
          </a:p>
          <a:p>
            <a:pPr>
              <a:defRPr sz="900" b="1" i="0" u="none" strike="noStrike" baseline="0">
                <a:solidFill>
                  <a:srgbClr val="000000"/>
                </a:solidFill>
                <a:latin typeface="Arial"/>
                <a:ea typeface="Arial"/>
                <a:cs typeface="Arial"/>
              </a:defRPr>
            </a:pPr>
            <a:r>
              <a:rPr lang="es-CL"/>
              <a:t>Período 2013-2014</a:t>
            </a:r>
          </a:p>
        </c:rich>
      </c:tx>
      <c:layout>
        <c:manualLayout>
          <c:xMode val="edge"/>
          <c:yMode val="edge"/>
          <c:x val="0.14984032500492186"/>
          <c:y val="2.7156911697018293E-2"/>
        </c:manualLayout>
      </c:layout>
      <c:overlay val="0"/>
      <c:spPr>
        <a:noFill/>
        <a:ln w="25400">
          <a:noFill/>
        </a:ln>
      </c:spPr>
    </c:title>
    <c:autoTitleDeleted val="0"/>
    <c:plotArea>
      <c:layout>
        <c:manualLayout>
          <c:layoutTarget val="inner"/>
          <c:xMode val="edge"/>
          <c:yMode val="edge"/>
          <c:x val="0.10369250099244202"/>
          <c:y val="0.22350631085790112"/>
          <c:w val="0.69358670720564375"/>
          <c:h val="0.53367480942015566"/>
        </c:manualLayout>
      </c:layout>
      <c:lineChart>
        <c:grouping val="standard"/>
        <c:varyColors val="0"/>
        <c:ser>
          <c:idx val="0"/>
          <c:order val="0"/>
          <c:tx>
            <c:strRef>
              <c:f>'15'!$D$7:$D$8</c:f>
              <c:strCache>
                <c:ptCount val="2"/>
                <c:pt idx="0">
                  <c:v>HRW</c:v>
                </c:pt>
                <c:pt idx="1">
                  <c:v>2014</c:v>
                </c:pt>
              </c:strCache>
            </c:strRef>
          </c:tx>
          <c:spPr>
            <a:ln w="38100">
              <a:solidFill>
                <a:srgbClr val="00B050"/>
              </a:solidFill>
              <a:prstDash val="sysDash"/>
            </a:ln>
          </c:spPr>
          <c:marker>
            <c:symbol val="none"/>
          </c:marker>
          <c:cat>
            <c:strRef>
              <c:f>'15'!$B$9:$B$15</c:f>
              <c:strCache>
                <c:ptCount val="7"/>
                <c:pt idx="0">
                  <c:v>Enero</c:v>
                </c:pt>
                <c:pt idx="1">
                  <c:v>Febrero</c:v>
                </c:pt>
                <c:pt idx="2">
                  <c:v>Marzo</c:v>
                </c:pt>
                <c:pt idx="3">
                  <c:v>Abril</c:v>
                </c:pt>
                <c:pt idx="4">
                  <c:v>Mayo</c:v>
                </c:pt>
                <c:pt idx="5">
                  <c:v>Junio</c:v>
                </c:pt>
                <c:pt idx="6">
                  <c:v>Julio</c:v>
                </c:pt>
              </c:strCache>
            </c:strRef>
          </c:cat>
          <c:val>
            <c:numRef>
              <c:f>'15'!$D$9:$D$15</c:f>
              <c:numCache>
                <c:formatCode>#,##0</c:formatCode>
                <c:ptCount val="7"/>
                <c:pt idx="1">
                  <c:v>202.82384466381458</c:v>
                </c:pt>
                <c:pt idx="2">
                  <c:v>181.56873906464537</c:v>
                </c:pt>
                <c:pt idx="3">
                  <c:v>182.68874381788169</c:v>
                </c:pt>
                <c:pt idx="4">
                  <c:v>192.57487276663596</c:v>
                </c:pt>
                <c:pt idx="5">
                  <c:v>191.6903278863816</c:v>
                </c:pt>
                <c:pt idx="6">
                  <c:v>204.66125490795355</c:v>
                </c:pt>
              </c:numCache>
            </c:numRef>
          </c:val>
          <c:smooth val="0"/>
          <c:extLst>
            <c:ext xmlns:c16="http://schemas.microsoft.com/office/drawing/2014/chart" uri="{C3380CC4-5D6E-409C-BE32-E72D297353CC}">
              <c16:uniqueId val="{00000000-5015-4D91-8379-A4B740C55942}"/>
            </c:ext>
          </c:extLst>
        </c:ser>
        <c:ser>
          <c:idx val="5"/>
          <c:order val="1"/>
          <c:tx>
            <c:strRef>
              <c:f>'15'!$F$7:$F$8</c:f>
              <c:strCache>
                <c:ptCount val="2"/>
                <c:pt idx="0">
                  <c:v>Fuerte</c:v>
                </c:pt>
                <c:pt idx="1">
                  <c:v>2014</c:v>
                </c:pt>
              </c:strCache>
            </c:strRef>
          </c:tx>
          <c:spPr>
            <a:ln>
              <a:solidFill>
                <a:srgbClr val="FFC000"/>
              </a:solidFill>
              <a:prstDash val="sysDash"/>
            </a:ln>
          </c:spPr>
          <c:marker>
            <c:symbol val="none"/>
          </c:marker>
          <c:cat>
            <c:strRef>
              <c:f>'15'!$B$9:$B$15</c:f>
              <c:strCache>
                <c:ptCount val="7"/>
                <c:pt idx="0">
                  <c:v>Enero</c:v>
                </c:pt>
                <c:pt idx="1">
                  <c:v>Febrero</c:v>
                </c:pt>
                <c:pt idx="2">
                  <c:v>Marzo</c:v>
                </c:pt>
                <c:pt idx="3">
                  <c:v>Abril</c:v>
                </c:pt>
                <c:pt idx="4">
                  <c:v>Mayo</c:v>
                </c:pt>
                <c:pt idx="5">
                  <c:v>Junio</c:v>
                </c:pt>
                <c:pt idx="6">
                  <c:v>Julio</c:v>
                </c:pt>
              </c:strCache>
            </c:strRef>
          </c:cat>
          <c:val>
            <c:numRef>
              <c:f>'15'!$F$9:$F$15</c:f>
              <c:numCache>
                <c:formatCode>#,##0</c:formatCode>
                <c:ptCount val="7"/>
                <c:pt idx="0">
                  <c:v>179.17192994603144</c:v>
                </c:pt>
                <c:pt idx="1">
                  <c:v>188.02581330550453</c:v>
                </c:pt>
                <c:pt idx="2">
                  <c:v>185.92708081011344</c:v>
                </c:pt>
                <c:pt idx="3">
                  <c:v>187.30193588569927</c:v>
                </c:pt>
                <c:pt idx="4">
                  <c:v>169.19260947794507</c:v>
                </c:pt>
                <c:pt idx="5">
                  <c:v>170.48664562510959</c:v>
                </c:pt>
                <c:pt idx="6">
                  <c:v>184.44028007592351</c:v>
                </c:pt>
              </c:numCache>
            </c:numRef>
          </c:val>
          <c:smooth val="0"/>
          <c:extLst>
            <c:ext xmlns:c16="http://schemas.microsoft.com/office/drawing/2014/chart" uri="{C3380CC4-5D6E-409C-BE32-E72D297353CC}">
              <c16:uniqueId val="{00000001-5015-4D91-8379-A4B740C55942}"/>
            </c:ext>
          </c:extLst>
        </c:ser>
        <c:ser>
          <c:idx val="4"/>
          <c:order val="2"/>
          <c:tx>
            <c:strRef>
              <c:f>'15'!$H$7:$H$8</c:f>
              <c:strCache>
                <c:ptCount val="2"/>
                <c:pt idx="0">
                  <c:v>CAN WRS</c:v>
                </c:pt>
                <c:pt idx="1">
                  <c:v>2014</c:v>
                </c:pt>
              </c:strCache>
            </c:strRef>
          </c:tx>
          <c:spPr>
            <a:ln>
              <a:solidFill>
                <a:srgbClr val="7030A0"/>
              </a:solidFill>
              <a:prstDash val="sysDash"/>
            </a:ln>
          </c:spPr>
          <c:marker>
            <c:symbol val="none"/>
          </c:marker>
          <c:cat>
            <c:strRef>
              <c:f>'15'!$B$9:$B$15</c:f>
              <c:strCache>
                <c:ptCount val="7"/>
                <c:pt idx="0">
                  <c:v>Enero</c:v>
                </c:pt>
                <c:pt idx="1">
                  <c:v>Febrero</c:v>
                </c:pt>
                <c:pt idx="2">
                  <c:v>Marzo</c:v>
                </c:pt>
                <c:pt idx="3">
                  <c:v>Abril</c:v>
                </c:pt>
                <c:pt idx="4">
                  <c:v>Mayo</c:v>
                </c:pt>
                <c:pt idx="5">
                  <c:v>Junio</c:v>
                </c:pt>
                <c:pt idx="6">
                  <c:v>Julio</c:v>
                </c:pt>
              </c:strCache>
            </c:strRef>
          </c:cat>
          <c:val>
            <c:numRef>
              <c:f>'15'!$H$9:$H$15</c:f>
              <c:numCache>
                <c:formatCode>#,##0</c:formatCode>
                <c:ptCount val="7"/>
                <c:pt idx="2">
                  <c:v>197.3451666666667</c:v>
                </c:pt>
                <c:pt idx="4">
                  <c:v>166.77398819597519</c:v>
                </c:pt>
                <c:pt idx="5">
                  <c:v>169.86496592958778</c:v>
                </c:pt>
                <c:pt idx="6">
                  <c:v>183.72852281308016</c:v>
                </c:pt>
              </c:numCache>
            </c:numRef>
          </c:val>
          <c:smooth val="0"/>
          <c:extLst>
            <c:ext xmlns:c16="http://schemas.microsoft.com/office/drawing/2014/chart" uri="{C3380CC4-5D6E-409C-BE32-E72D297353CC}">
              <c16:uniqueId val="{00000002-5015-4D91-8379-A4B740C55942}"/>
            </c:ext>
          </c:extLst>
        </c:ser>
        <c:ser>
          <c:idx val="7"/>
          <c:order val="3"/>
          <c:tx>
            <c:strRef>
              <c:f>'15'!$J$7:$J$8</c:f>
              <c:strCache>
                <c:ptCount val="2"/>
                <c:pt idx="0">
                  <c:v>Total</c:v>
                </c:pt>
                <c:pt idx="1">
                  <c:v>2014</c:v>
                </c:pt>
              </c:strCache>
            </c:strRef>
          </c:tx>
          <c:spPr>
            <a:ln>
              <a:solidFill>
                <a:sysClr val="windowText" lastClr="000000"/>
              </a:solidFill>
              <a:prstDash val="sysDash"/>
            </a:ln>
          </c:spPr>
          <c:marker>
            <c:symbol val="none"/>
          </c:marker>
          <c:cat>
            <c:strRef>
              <c:f>'15'!$B$9:$B$15</c:f>
              <c:strCache>
                <c:ptCount val="7"/>
                <c:pt idx="0">
                  <c:v>Enero</c:v>
                </c:pt>
                <c:pt idx="1">
                  <c:v>Febrero</c:v>
                </c:pt>
                <c:pt idx="2">
                  <c:v>Marzo</c:v>
                </c:pt>
                <c:pt idx="3">
                  <c:v>Abril</c:v>
                </c:pt>
                <c:pt idx="4">
                  <c:v>Mayo</c:v>
                </c:pt>
                <c:pt idx="5">
                  <c:v>Junio</c:v>
                </c:pt>
                <c:pt idx="6">
                  <c:v>Julio</c:v>
                </c:pt>
              </c:strCache>
            </c:strRef>
          </c:cat>
          <c:val>
            <c:numRef>
              <c:f>'15'!$J$9:$J$15</c:f>
              <c:numCache>
                <c:formatCode>#,##0</c:formatCode>
                <c:ptCount val="7"/>
                <c:pt idx="0">
                  <c:v>176.82906229982652</c:v>
                </c:pt>
                <c:pt idx="1">
                  <c:v>185.35679351351149</c:v>
                </c:pt>
                <c:pt idx="2">
                  <c:v>179.59866752294306</c:v>
                </c:pt>
                <c:pt idx="3">
                  <c:v>175.3767787599694</c:v>
                </c:pt>
                <c:pt idx="4">
                  <c:v>174.38280694328355</c:v>
                </c:pt>
                <c:pt idx="5">
                  <c:v>180.74761793045263</c:v>
                </c:pt>
              </c:numCache>
            </c:numRef>
          </c:val>
          <c:smooth val="0"/>
          <c:extLst>
            <c:ext xmlns:c16="http://schemas.microsoft.com/office/drawing/2014/chart" uri="{C3380CC4-5D6E-409C-BE32-E72D297353CC}">
              <c16:uniqueId val="{00000003-5015-4D91-8379-A4B740C55942}"/>
            </c:ext>
          </c:extLst>
        </c:ser>
        <c:dLbls>
          <c:showLegendKey val="0"/>
          <c:showVal val="0"/>
          <c:showCatName val="0"/>
          <c:showSerName val="0"/>
          <c:showPercent val="0"/>
          <c:showBubbleSize val="0"/>
        </c:dLbls>
        <c:smooth val="0"/>
        <c:axId val="43811200"/>
        <c:axId val="43812736"/>
      </c:lineChart>
      <c:catAx>
        <c:axId val="43811200"/>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800" b="0" i="0" u="none" strike="noStrike" baseline="0">
                <a:solidFill>
                  <a:srgbClr val="000000"/>
                </a:solidFill>
                <a:latin typeface="Arial"/>
                <a:ea typeface="Arial"/>
                <a:cs typeface="Arial"/>
              </a:defRPr>
            </a:pPr>
            <a:endParaRPr lang="es-CL"/>
          </a:p>
        </c:txPr>
        <c:crossAx val="43812736"/>
        <c:crosses val="autoZero"/>
        <c:auto val="1"/>
        <c:lblAlgn val="ctr"/>
        <c:lblOffset val="100"/>
        <c:tickLblSkip val="1"/>
        <c:tickMarkSkip val="1"/>
        <c:noMultiLvlLbl val="0"/>
      </c:catAx>
      <c:valAx>
        <c:axId val="43812736"/>
        <c:scaling>
          <c:orientation val="minMax"/>
          <c:min val="140"/>
        </c:scaling>
        <c:delete val="0"/>
        <c:axPos val="l"/>
        <c:majorGridlines>
          <c:spPr>
            <a:ln w="3175">
              <a:solidFill>
                <a:srgbClr val="7030A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sz="900"/>
                  <a:t> $ / kilo CIF</a:t>
                </a:r>
              </a:p>
            </c:rich>
          </c:tx>
          <c:layout>
            <c:manualLayout>
              <c:xMode val="edge"/>
              <c:yMode val="edge"/>
              <c:x val="1.6234362457270161E-2"/>
              <c:y val="0.28314049168291261"/>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43811200"/>
        <c:crosses val="autoZero"/>
        <c:crossBetween val="between"/>
      </c:valAx>
      <c:spPr>
        <a:solidFill>
          <a:srgbClr val="FFFFFF"/>
        </a:solidFill>
        <a:ln w="12700">
          <a:solidFill>
            <a:srgbClr val="808080"/>
          </a:solidFill>
          <a:prstDash val="solid"/>
        </a:ln>
      </c:spPr>
    </c:plotArea>
    <c:legend>
      <c:legendPos val="r"/>
      <c:layout>
        <c:manualLayout>
          <c:xMode val="edge"/>
          <c:yMode val="edge"/>
          <c:x val="0.82413176766300977"/>
          <c:y val="0.17402636027055915"/>
          <c:w val="0.17586823233699028"/>
          <c:h val="0.52711218526825288"/>
        </c:manualLayout>
      </c:layout>
      <c:overlay val="0"/>
      <c:txPr>
        <a:bodyPr/>
        <a:lstStyle/>
        <a:p>
          <a:pPr>
            <a:defRPr lang="es-ES" sz="900">
              <a:latin typeface="Arial" pitchFamily="34" charset="0"/>
              <a:cs typeface="Arial" pitchFamily="34" charset="0"/>
            </a:defRPr>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Nº 9. Precios promedio nacionales informados por la industria</a:t>
            </a:r>
          </a:p>
          <a:p>
            <a:pPr>
              <a:defRPr sz="900" b="1" i="0" u="none" strike="noStrike" baseline="0">
                <a:solidFill>
                  <a:srgbClr val="000000"/>
                </a:solidFill>
                <a:latin typeface="Arial"/>
                <a:ea typeface="Arial"/>
                <a:cs typeface="Arial"/>
              </a:defRPr>
            </a:pPr>
            <a:r>
              <a:rPr lang="es-CL"/>
              <a:t>por tipo de trigo ($ / kilo</a:t>
            </a:r>
            <a:r>
              <a:rPr lang="es-CL" baseline="0"/>
              <a:t> nominal</a:t>
            </a:r>
            <a:r>
              <a:rPr lang="es-CL"/>
              <a:t>)  </a:t>
            </a:r>
          </a:p>
          <a:p>
            <a:pPr>
              <a:defRPr sz="900" b="1" i="0" u="none" strike="noStrike" baseline="0">
                <a:solidFill>
                  <a:srgbClr val="000000"/>
                </a:solidFill>
                <a:latin typeface="Arial"/>
                <a:ea typeface="Arial"/>
                <a:cs typeface="Arial"/>
              </a:defRPr>
            </a:pPr>
            <a:r>
              <a:rPr lang="es-CL"/>
              <a:t>Período 2013-2014</a:t>
            </a:r>
          </a:p>
        </c:rich>
      </c:tx>
      <c:layout>
        <c:manualLayout>
          <c:xMode val="edge"/>
          <c:yMode val="edge"/>
          <c:x val="0.18813819917852712"/>
          <c:y val="3.5419102901688052E-2"/>
        </c:manualLayout>
      </c:layout>
      <c:overlay val="0"/>
      <c:spPr>
        <a:noFill/>
        <a:ln w="25400">
          <a:noFill/>
        </a:ln>
      </c:spPr>
    </c:title>
    <c:autoTitleDeleted val="0"/>
    <c:plotArea>
      <c:layout>
        <c:manualLayout>
          <c:layoutTarget val="inner"/>
          <c:xMode val="edge"/>
          <c:yMode val="edge"/>
          <c:x val="0.10369250099244202"/>
          <c:y val="0.22350631085790112"/>
          <c:w val="0.69358670720564375"/>
          <c:h val="0.53367480942015566"/>
        </c:manualLayout>
      </c:layout>
      <c:lineChart>
        <c:grouping val="standard"/>
        <c:varyColors val="0"/>
        <c:ser>
          <c:idx val="2"/>
          <c:order val="0"/>
          <c:tx>
            <c:strRef>
              <c:f>'16'!$I$6</c:f>
              <c:strCache>
                <c:ptCount val="1"/>
                <c:pt idx="0">
                  <c:v>Total</c:v>
                </c:pt>
              </c:strCache>
            </c:strRef>
          </c:tx>
          <c:spPr>
            <a:ln>
              <a:solidFill>
                <a:srgbClr val="0066FF"/>
              </a:solidFill>
              <a:prstDash val="sysDash"/>
            </a:ln>
          </c:spPr>
          <c:marker>
            <c:symbol val="none"/>
          </c:marker>
          <c:cat>
            <c:strRef>
              <c:f>'15'!$B$9:$B$14</c:f>
              <c:strCache>
                <c:ptCount val="6"/>
                <c:pt idx="0">
                  <c:v>Enero</c:v>
                </c:pt>
                <c:pt idx="1">
                  <c:v>Febrero</c:v>
                </c:pt>
                <c:pt idx="2">
                  <c:v>Marzo</c:v>
                </c:pt>
                <c:pt idx="3">
                  <c:v>Abril</c:v>
                </c:pt>
                <c:pt idx="4">
                  <c:v>Mayo</c:v>
                </c:pt>
                <c:pt idx="5">
                  <c:v>Junio</c:v>
                </c:pt>
              </c:strCache>
            </c:strRef>
          </c:cat>
          <c:val>
            <c:numRef>
              <c:f>'16'!$J$8:$J$14</c:f>
              <c:numCache>
                <c:formatCode>_-* #,##0.00_-;\-* #,##0.00_-;_-* \-??_-;_-@_-</c:formatCode>
                <c:ptCount val="7"/>
                <c:pt idx="0">
                  <c:v>153.65225448436871</c:v>
                </c:pt>
                <c:pt idx="1">
                  <c:v>151.13295765953106</c:v>
                </c:pt>
                <c:pt idx="2">
                  <c:v>156.4131742403448</c:v>
                </c:pt>
                <c:pt idx="3">
                  <c:v>166.18602347484676</c:v>
                </c:pt>
                <c:pt idx="4">
                  <c:v>171.32353507338564</c:v>
                </c:pt>
                <c:pt idx="5">
                  <c:v>171.76323184414522</c:v>
                </c:pt>
                <c:pt idx="6">
                  <c:v>170.81480364656386</c:v>
                </c:pt>
              </c:numCache>
            </c:numRef>
          </c:val>
          <c:smooth val="0"/>
          <c:extLst>
            <c:ext xmlns:c16="http://schemas.microsoft.com/office/drawing/2014/chart" uri="{C3380CC4-5D6E-409C-BE32-E72D297353CC}">
              <c16:uniqueId val="{00000000-559D-4BDD-BDA3-518BB0208141}"/>
            </c:ext>
          </c:extLst>
        </c:ser>
        <c:ser>
          <c:idx val="0"/>
          <c:order val="1"/>
          <c:tx>
            <c:strRef>
              <c:f>'16'!$E$6</c:f>
              <c:strCache>
                <c:ptCount val="1"/>
                <c:pt idx="0">
                  <c:v>Intermedio</c:v>
                </c:pt>
              </c:strCache>
            </c:strRef>
          </c:tx>
          <c:spPr>
            <a:ln w="38100">
              <a:solidFill>
                <a:srgbClr val="FFC000"/>
              </a:solidFill>
              <a:prstDash val="solid"/>
            </a:ln>
          </c:spPr>
          <c:marker>
            <c:symbol val="none"/>
          </c:marker>
          <c:cat>
            <c:strRef>
              <c:f>'15'!$B$9:$B$14</c:f>
              <c:strCache>
                <c:ptCount val="6"/>
                <c:pt idx="0">
                  <c:v>Enero</c:v>
                </c:pt>
                <c:pt idx="1">
                  <c:v>Febrero</c:v>
                </c:pt>
                <c:pt idx="2">
                  <c:v>Marzo</c:v>
                </c:pt>
                <c:pt idx="3">
                  <c:v>Abril</c:v>
                </c:pt>
                <c:pt idx="4">
                  <c:v>Mayo</c:v>
                </c:pt>
                <c:pt idx="5">
                  <c:v>Junio</c:v>
                </c:pt>
              </c:strCache>
            </c:strRef>
          </c:cat>
          <c:val>
            <c:numRef>
              <c:f>'16'!$F$8:$F$14</c:f>
              <c:numCache>
                <c:formatCode>_-* #,##0.00_-;\-* #,##0.00_-;_-* \-??_-;_-@_-</c:formatCode>
                <c:ptCount val="7"/>
                <c:pt idx="0">
                  <c:v>154.4887016779621</c:v>
                </c:pt>
                <c:pt idx="1">
                  <c:v>151.81801257309661</c:v>
                </c:pt>
                <c:pt idx="2">
                  <c:v>157.07118935589435</c:v>
                </c:pt>
                <c:pt idx="3">
                  <c:v>167.41560386473429</c:v>
                </c:pt>
                <c:pt idx="4">
                  <c:v>173.32855715199375</c:v>
                </c:pt>
                <c:pt idx="5">
                  <c:v>175.13136752136754</c:v>
                </c:pt>
                <c:pt idx="6">
                  <c:v>174.63178935759581</c:v>
                </c:pt>
              </c:numCache>
            </c:numRef>
          </c:val>
          <c:smooth val="0"/>
          <c:extLst>
            <c:ext xmlns:c16="http://schemas.microsoft.com/office/drawing/2014/chart" uri="{C3380CC4-5D6E-409C-BE32-E72D297353CC}">
              <c16:uniqueId val="{00000001-559D-4BDD-BDA3-518BB0208141}"/>
            </c:ext>
          </c:extLst>
        </c:ser>
        <c:ser>
          <c:idx val="1"/>
          <c:order val="2"/>
          <c:tx>
            <c:strRef>
              <c:f>'16'!$C$6</c:f>
              <c:strCache>
                <c:ptCount val="1"/>
                <c:pt idx="0">
                  <c:v>Suave</c:v>
                </c:pt>
              </c:strCache>
            </c:strRef>
          </c:tx>
          <c:spPr>
            <a:ln w="38100">
              <a:solidFill>
                <a:srgbClr val="00B050"/>
              </a:solidFill>
              <a:prstDash val="solid"/>
            </a:ln>
          </c:spPr>
          <c:marker>
            <c:symbol val="none"/>
          </c:marker>
          <c:cat>
            <c:strRef>
              <c:f>'15'!$B$9:$B$14</c:f>
              <c:strCache>
                <c:ptCount val="6"/>
                <c:pt idx="0">
                  <c:v>Enero</c:v>
                </c:pt>
                <c:pt idx="1">
                  <c:v>Febrero</c:v>
                </c:pt>
                <c:pt idx="2">
                  <c:v>Marzo</c:v>
                </c:pt>
                <c:pt idx="3">
                  <c:v>Abril</c:v>
                </c:pt>
                <c:pt idx="4">
                  <c:v>Mayo</c:v>
                </c:pt>
                <c:pt idx="5">
                  <c:v>Junio</c:v>
                </c:pt>
              </c:strCache>
            </c:strRef>
          </c:cat>
          <c:val>
            <c:numRef>
              <c:f>'16'!$D$8:$D$14</c:f>
              <c:numCache>
                <c:formatCode>_-* #,##0.00_-;\-* #,##0.00_-;_-* \-??_-;_-@_-</c:formatCode>
                <c:ptCount val="7"/>
                <c:pt idx="0">
                  <c:v>150.12202399439425</c:v>
                </c:pt>
                <c:pt idx="1">
                  <c:v>146.89609654984656</c:v>
                </c:pt>
                <c:pt idx="2">
                  <c:v>152.51431109002741</c:v>
                </c:pt>
                <c:pt idx="3">
                  <c:v>163.34342320261439</c:v>
                </c:pt>
                <c:pt idx="4">
                  <c:v>167.26290322580644</c:v>
                </c:pt>
                <c:pt idx="5">
                  <c:v>165.32796296296294</c:v>
                </c:pt>
                <c:pt idx="6">
                  <c:v>165.49462365591401</c:v>
                </c:pt>
              </c:numCache>
            </c:numRef>
          </c:val>
          <c:smooth val="0"/>
          <c:extLst>
            <c:ext xmlns:c16="http://schemas.microsoft.com/office/drawing/2014/chart" uri="{C3380CC4-5D6E-409C-BE32-E72D297353CC}">
              <c16:uniqueId val="{00000002-559D-4BDD-BDA3-518BB0208141}"/>
            </c:ext>
          </c:extLst>
        </c:ser>
        <c:ser>
          <c:idx val="5"/>
          <c:order val="3"/>
          <c:tx>
            <c:strRef>
              <c:f>'16'!$G$6</c:f>
              <c:strCache>
                <c:ptCount val="1"/>
                <c:pt idx="0">
                  <c:v>Fuerte</c:v>
                </c:pt>
              </c:strCache>
            </c:strRef>
          </c:tx>
          <c:spPr>
            <a:ln>
              <a:solidFill>
                <a:srgbClr val="7030A0"/>
              </a:solidFill>
            </a:ln>
          </c:spPr>
          <c:marker>
            <c:symbol val="none"/>
          </c:marker>
          <c:cat>
            <c:strRef>
              <c:f>'15'!$B$9:$B$14</c:f>
              <c:strCache>
                <c:ptCount val="6"/>
                <c:pt idx="0">
                  <c:v>Enero</c:v>
                </c:pt>
                <c:pt idx="1">
                  <c:v>Febrero</c:v>
                </c:pt>
                <c:pt idx="2">
                  <c:v>Marzo</c:v>
                </c:pt>
                <c:pt idx="3">
                  <c:v>Abril</c:v>
                </c:pt>
                <c:pt idx="4">
                  <c:v>Mayo</c:v>
                </c:pt>
                <c:pt idx="5">
                  <c:v>Junio</c:v>
                </c:pt>
              </c:strCache>
            </c:strRef>
          </c:cat>
          <c:val>
            <c:numRef>
              <c:f>'16'!$H$8:$H$14</c:f>
              <c:numCache>
                <c:formatCode>_-* #,##0.00_-;\-* #,##0.00_-;_-* \-??_-;_-@_-</c:formatCode>
                <c:ptCount val="7"/>
                <c:pt idx="0">
                  <c:v>158.29163164420763</c:v>
                </c:pt>
                <c:pt idx="1">
                  <c:v>156.16436789676499</c:v>
                </c:pt>
                <c:pt idx="2">
                  <c:v>161.31723733441197</c:v>
                </c:pt>
                <c:pt idx="3">
                  <c:v>170.57350877192985</c:v>
                </c:pt>
                <c:pt idx="4">
                  <c:v>175.87146474540364</c:v>
                </c:pt>
                <c:pt idx="5">
                  <c:v>177.05902356902359</c:v>
                </c:pt>
                <c:pt idx="6">
                  <c:v>176.07921146666664</c:v>
                </c:pt>
              </c:numCache>
            </c:numRef>
          </c:val>
          <c:smooth val="0"/>
          <c:extLst>
            <c:ext xmlns:c16="http://schemas.microsoft.com/office/drawing/2014/chart" uri="{C3380CC4-5D6E-409C-BE32-E72D297353CC}">
              <c16:uniqueId val="{00000003-559D-4BDD-BDA3-518BB0208141}"/>
            </c:ext>
          </c:extLst>
        </c:ser>
        <c:dLbls>
          <c:showLegendKey val="0"/>
          <c:showVal val="0"/>
          <c:showCatName val="0"/>
          <c:showSerName val="0"/>
          <c:showPercent val="0"/>
          <c:showBubbleSize val="0"/>
        </c:dLbls>
        <c:smooth val="0"/>
        <c:axId val="44258816"/>
        <c:axId val="44260352"/>
      </c:lineChart>
      <c:catAx>
        <c:axId val="44258816"/>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800" b="0" i="0" u="none" strike="noStrike" baseline="0">
                <a:solidFill>
                  <a:srgbClr val="000000"/>
                </a:solidFill>
                <a:latin typeface="Arial"/>
                <a:ea typeface="Arial"/>
                <a:cs typeface="Arial"/>
              </a:defRPr>
            </a:pPr>
            <a:endParaRPr lang="es-CL"/>
          </a:p>
        </c:txPr>
        <c:crossAx val="44260352"/>
        <c:crosses val="autoZero"/>
        <c:auto val="1"/>
        <c:lblAlgn val="ctr"/>
        <c:lblOffset val="100"/>
        <c:tickLblSkip val="1"/>
        <c:tickMarkSkip val="1"/>
        <c:noMultiLvlLbl val="0"/>
      </c:catAx>
      <c:valAx>
        <c:axId val="44260352"/>
        <c:scaling>
          <c:orientation val="minMax"/>
          <c:min val="14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sz="900"/>
                  <a:t> $ / kilo CIF</a:t>
                </a:r>
              </a:p>
            </c:rich>
          </c:tx>
          <c:layout>
            <c:manualLayout>
              <c:xMode val="edge"/>
              <c:yMode val="edge"/>
              <c:x val="1.6234362457270161E-2"/>
              <c:y val="0.28314049168291261"/>
            </c:manualLayout>
          </c:layout>
          <c:overlay val="0"/>
          <c:spPr>
            <a:noFill/>
            <a:ln w="25400">
              <a:noFill/>
            </a:ln>
          </c:spPr>
        </c:title>
        <c:numFmt formatCode="_-* #,##0.00_-;\-* #,##0.00_-;_-* \-??_-;_-@_-"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44258816"/>
        <c:crosses val="autoZero"/>
        <c:crossBetween val="between"/>
      </c:valAx>
      <c:spPr>
        <a:solidFill>
          <a:srgbClr val="FFFFFF"/>
        </a:solidFill>
        <a:ln w="12700">
          <a:solidFill>
            <a:srgbClr val="808080"/>
          </a:solidFill>
          <a:prstDash val="solid"/>
        </a:ln>
      </c:spPr>
    </c:plotArea>
    <c:legend>
      <c:legendPos val="r"/>
      <c:layout>
        <c:manualLayout>
          <c:xMode val="edge"/>
          <c:yMode val="edge"/>
          <c:x val="0.82413176766300977"/>
          <c:y val="0.17402636027055915"/>
          <c:w val="0.15554896276231778"/>
          <c:h val="0.63117023202605771"/>
        </c:manualLayout>
      </c:layout>
      <c:overlay val="0"/>
      <c:txPr>
        <a:bodyPr/>
        <a:lstStyle/>
        <a:p>
          <a:pPr>
            <a:defRPr lang="es-ES" sz="900">
              <a:latin typeface="Arial" pitchFamily="34" charset="0"/>
              <a:cs typeface="Arial" pitchFamily="34" charset="0"/>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endParaRPr lang="es-CL"/>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44850560"/>
        <c:axId val="44856448"/>
      </c:barChart>
      <c:catAx>
        <c:axId val="44850560"/>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44856448"/>
        <c:crosses val="autoZero"/>
        <c:auto val="1"/>
        <c:lblAlgn val="ctr"/>
        <c:lblOffset val="100"/>
        <c:tickMarkSkip val="1"/>
        <c:noMultiLvlLbl val="0"/>
      </c:catAx>
      <c:valAx>
        <c:axId val="4485644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44850560"/>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endParaRPr lang="es-CL"/>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44875776"/>
        <c:axId val="44877312"/>
      </c:barChart>
      <c:catAx>
        <c:axId val="44875776"/>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44877312"/>
        <c:crosses val="autoZero"/>
        <c:auto val="1"/>
        <c:lblAlgn val="ctr"/>
        <c:lblOffset val="100"/>
        <c:tickMarkSkip val="1"/>
        <c:noMultiLvlLbl val="0"/>
      </c:catAx>
      <c:valAx>
        <c:axId val="4487731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44875776"/>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11. Evolución de los precios en los mercados de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Estados Unidos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semanales nominales en $/kg)</a:t>
            </a:r>
          </a:p>
        </c:rich>
      </c:tx>
      <c:layout>
        <c:manualLayout>
          <c:xMode val="edge"/>
          <c:yMode val="edge"/>
          <c:x val="0.25670570524895386"/>
          <c:y val="3.3678849845261878E-2"/>
        </c:manualLayout>
      </c:layout>
      <c:overlay val="0"/>
      <c:spPr>
        <a:noFill/>
        <a:ln w="25400">
          <a:noFill/>
        </a:ln>
      </c:spPr>
    </c:title>
    <c:autoTitleDeleted val="0"/>
    <c:plotArea>
      <c:layout>
        <c:manualLayout>
          <c:layoutTarget val="inner"/>
          <c:xMode val="edge"/>
          <c:yMode val="edge"/>
          <c:x val="0.10506986626671666"/>
          <c:y val="0.20852594024549406"/>
          <c:w val="0.68519401741448982"/>
          <c:h val="0.52735215201163921"/>
        </c:manualLayout>
      </c:layout>
      <c:lineChart>
        <c:grouping val="standard"/>
        <c:varyColors val="0"/>
        <c:ser>
          <c:idx val="1"/>
          <c:order val="0"/>
          <c:tx>
            <c:strRef>
              <c:f>'18'!$C$5</c:f>
              <c:strCache>
                <c:ptCount val="1"/>
                <c:pt idx="0">
                  <c:v> CAI SRW Golfo </c:v>
                </c:pt>
              </c:strCache>
            </c:strRef>
          </c:tx>
          <c:spPr>
            <a:ln>
              <a:solidFill>
                <a:srgbClr val="FF0000"/>
              </a:solidFill>
              <a:prstDash val="solid"/>
            </a:ln>
          </c:spPr>
          <c:marker>
            <c:symbol val="star"/>
            <c:size val="5"/>
            <c:spPr>
              <a:ln>
                <a:solidFill>
                  <a:srgbClr val="FF0000"/>
                </a:solidFill>
                <a:prstDash val="solid"/>
              </a:ln>
            </c:spPr>
          </c:marker>
          <c:cat>
            <c:numRef>
              <c:f>'18'!$A$6:$A$25</c:f>
              <c:numCache>
                <c:formatCode>mmm\-yy</c:formatCode>
                <c:ptCount val="2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numCache>
            </c:numRef>
          </c:cat>
          <c:val>
            <c:numRef>
              <c:f>'18'!$C$6:$C$25</c:f>
              <c:numCache>
                <c:formatCode>#,##0.00_ ;\-#,##0.00\ </c:formatCode>
                <c:ptCount val="20"/>
                <c:pt idx="0">
                  <c:v>177.42018698143912</c:v>
                </c:pt>
                <c:pt idx="1">
                  <c:v>172.27038002149621</c:v>
                </c:pt>
                <c:pt idx="2">
                  <c:v>165.2292418654182</c:v>
                </c:pt>
                <c:pt idx="3">
                  <c:v>161.83854753766755</c:v>
                </c:pt>
                <c:pt idx="4">
                  <c:v>165.66093495782982</c:v>
                </c:pt>
                <c:pt idx="5">
                  <c:v>168.30342579940611</c:v>
                </c:pt>
                <c:pt idx="6">
                  <c:v>164.65226804537505</c:v>
                </c:pt>
                <c:pt idx="7">
                  <c:v>169.00618834829496</c:v>
                </c:pt>
                <c:pt idx="8">
                  <c:v>169.13256999513965</c:v>
                </c:pt>
                <c:pt idx="9">
                  <c:v>177.82926914845766</c:v>
                </c:pt>
                <c:pt idx="10">
                  <c:v>176.28995908784015</c:v>
                </c:pt>
                <c:pt idx="11">
                  <c:v>177.03547675561273</c:v>
                </c:pt>
                <c:pt idx="12">
                  <c:v>173.27599363432387</c:v>
                </c:pt>
                <c:pt idx="13">
                  <c:v>183.28391009310747</c:v>
                </c:pt>
                <c:pt idx="14">
                  <c:v>200.6551045671556</c:v>
                </c:pt>
                <c:pt idx="15">
                  <c:v>195.57184495645757</c:v>
                </c:pt>
                <c:pt idx="16">
                  <c:v>192.03853270494244</c:v>
                </c:pt>
                <c:pt idx="17">
                  <c:v>170.91117759893689</c:v>
                </c:pt>
                <c:pt idx="18">
                  <c:v>165.65188212382159</c:v>
                </c:pt>
              </c:numCache>
            </c:numRef>
          </c:val>
          <c:smooth val="0"/>
          <c:extLst>
            <c:ext xmlns:c16="http://schemas.microsoft.com/office/drawing/2014/chart" uri="{C3380CC4-5D6E-409C-BE32-E72D297353CC}">
              <c16:uniqueId val="{00000000-DDCD-497E-B3F0-2E12465F3FEA}"/>
            </c:ext>
          </c:extLst>
        </c:ser>
        <c:ser>
          <c:idx val="3"/>
          <c:order val="1"/>
          <c:tx>
            <c:strRef>
              <c:f>'18'!$E$5</c:f>
              <c:strCache>
                <c:ptCount val="1"/>
                <c:pt idx="0">
                  <c:v> Costo importación CIF trigo panadero </c:v>
                </c:pt>
              </c:strCache>
            </c:strRef>
          </c:tx>
          <c:spPr>
            <a:ln w="38100">
              <a:solidFill>
                <a:srgbClr val="0066FF"/>
              </a:solidFill>
              <a:prstDash val="sysDash"/>
            </a:ln>
          </c:spPr>
          <c:marker>
            <c:symbol val="none"/>
          </c:marker>
          <c:cat>
            <c:numRef>
              <c:f>'18'!$A$6:$A$25</c:f>
              <c:numCache>
                <c:formatCode>mmm\-yy</c:formatCode>
                <c:ptCount val="2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numCache>
            </c:numRef>
          </c:cat>
          <c:val>
            <c:numRef>
              <c:f>'18'!$E$6:$E$25</c:f>
              <c:numCache>
                <c:formatCode>#,##0.00_ ;\-#,##0.00\ </c:formatCode>
                <c:ptCount val="20"/>
                <c:pt idx="0">
                  <c:v>183.61892161934688</c:v>
                </c:pt>
                <c:pt idx="1">
                  <c:v>177.01812453149935</c:v>
                </c:pt>
                <c:pt idx="2">
                  <c:v>170.36444577990727</c:v>
                </c:pt>
                <c:pt idx="3">
                  <c:v>177.66150380953675</c:v>
                </c:pt>
                <c:pt idx="4">
                  <c:v>155.42861142153848</c:v>
                </c:pt>
                <c:pt idx="5">
                  <c:v>174.24012135293566</c:v>
                </c:pt>
                <c:pt idx="6">
                  <c:v>171.73452396429292</c:v>
                </c:pt>
                <c:pt idx="7">
                  <c:v>169.77807809954888</c:v>
                </c:pt>
                <c:pt idx="8">
                  <c:v>163.89868356841188</c:v>
                </c:pt>
                <c:pt idx="9">
                  <c:v>160.44602254270961</c:v>
                </c:pt>
                <c:pt idx="10">
                  <c:v>173.31455330899936</c:v>
                </c:pt>
                <c:pt idx="11">
                  <c:v>172.05163247103471</c:v>
                </c:pt>
                <c:pt idx="12">
                  <c:v>176.82774118426244</c:v>
                </c:pt>
                <c:pt idx="13">
                  <c:v>185.35744277434404</c:v>
                </c:pt>
                <c:pt idx="14">
                  <c:v>179.59809439185747</c:v>
                </c:pt>
                <c:pt idx="15">
                  <c:v>175.37644233225967</c:v>
                </c:pt>
                <c:pt idx="16">
                  <c:v>174.38298245431577</c:v>
                </c:pt>
                <c:pt idx="17">
                  <c:v>180.74761793045263</c:v>
                </c:pt>
                <c:pt idx="18">
                  <c:v>180.50564711349315</c:v>
                </c:pt>
              </c:numCache>
            </c:numRef>
          </c:val>
          <c:smooth val="0"/>
          <c:extLst>
            <c:ext xmlns:c16="http://schemas.microsoft.com/office/drawing/2014/chart" uri="{C3380CC4-5D6E-409C-BE32-E72D297353CC}">
              <c16:uniqueId val="{00000001-DDCD-497E-B3F0-2E12465F3FEA}"/>
            </c:ext>
          </c:extLst>
        </c:ser>
        <c:ser>
          <c:idx val="4"/>
          <c:order val="2"/>
          <c:tx>
            <c:strRef>
              <c:f>'18'!$F$5</c:f>
              <c:strCache>
                <c:ptCount val="1"/>
                <c:pt idx="0">
                  <c:v> Precio promedio trigo nacional </c:v>
                </c:pt>
              </c:strCache>
            </c:strRef>
          </c:tx>
          <c:spPr>
            <a:ln w="38100">
              <a:solidFill>
                <a:srgbClr val="FF0000"/>
              </a:solidFill>
              <a:prstDash val="sysDash"/>
            </a:ln>
          </c:spPr>
          <c:marker>
            <c:symbol val="none"/>
          </c:marker>
          <c:cat>
            <c:numRef>
              <c:f>'18'!$A$6:$A$25</c:f>
              <c:numCache>
                <c:formatCode>mmm\-yy</c:formatCode>
                <c:ptCount val="2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numCache>
            </c:numRef>
          </c:cat>
          <c:val>
            <c:numRef>
              <c:f>'18'!$F$6:$F$25</c:f>
              <c:numCache>
                <c:formatCode>#,##0.00_ ;\-#,##0.00\ </c:formatCode>
                <c:ptCount val="20"/>
                <c:pt idx="0">
                  <c:v>167.61570899525199</c:v>
                </c:pt>
                <c:pt idx="1">
                  <c:v>165.19597703241212</c:v>
                </c:pt>
                <c:pt idx="2">
                  <c:v>162.78450274379151</c:v>
                </c:pt>
                <c:pt idx="3">
                  <c:v>160.63427973625801</c:v>
                </c:pt>
                <c:pt idx="4">
                  <c:v>159.15005093378608</c:v>
                </c:pt>
                <c:pt idx="5">
                  <c:v>162.85212652844231</c:v>
                </c:pt>
                <c:pt idx="6">
                  <c:v>161.45662478705646</c:v>
                </c:pt>
                <c:pt idx="7">
                  <c:v>163.85513966937771</c:v>
                </c:pt>
                <c:pt idx="8">
                  <c:v>164.02018731375054</c:v>
                </c:pt>
                <c:pt idx="9">
                  <c:v>162.76858190136028</c:v>
                </c:pt>
                <c:pt idx="10">
                  <c:v>164.93101715686277</c:v>
                </c:pt>
                <c:pt idx="11">
                  <c:v>163.79938234023399</c:v>
                </c:pt>
                <c:pt idx="12">
                  <c:v>153.65225448436871</c:v>
                </c:pt>
                <c:pt idx="13">
                  <c:v>151.13295765953106</c:v>
                </c:pt>
                <c:pt idx="14">
                  <c:v>156.4131742403448</c:v>
                </c:pt>
                <c:pt idx="15">
                  <c:v>166.18602347484676</c:v>
                </c:pt>
                <c:pt idx="16">
                  <c:v>171.32353507338564</c:v>
                </c:pt>
                <c:pt idx="17">
                  <c:v>171.76323184414522</c:v>
                </c:pt>
                <c:pt idx="18">
                  <c:v>170.81480364656386</c:v>
                </c:pt>
              </c:numCache>
            </c:numRef>
          </c:val>
          <c:smooth val="0"/>
          <c:extLst>
            <c:ext xmlns:c16="http://schemas.microsoft.com/office/drawing/2014/chart" uri="{C3380CC4-5D6E-409C-BE32-E72D297353CC}">
              <c16:uniqueId val="{00000002-DDCD-497E-B3F0-2E12465F3FEA}"/>
            </c:ext>
          </c:extLst>
        </c:ser>
        <c:dLbls>
          <c:showLegendKey val="0"/>
          <c:showVal val="0"/>
          <c:showCatName val="0"/>
          <c:showSerName val="0"/>
          <c:showPercent val="0"/>
          <c:showBubbleSize val="0"/>
        </c:dLbls>
        <c:marker val="1"/>
        <c:smooth val="0"/>
        <c:axId val="45956096"/>
        <c:axId val="45957888"/>
      </c:lineChart>
      <c:catAx>
        <c:axId val="45956096"/>
        <c:scaling>
          <c:orientation val="minMax"/>
        </c:scaling>
        <c:delete val="0"/>
        <c:axPos val="b"/>
        <c:numFmt formatCode="mmm\-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45957888"/>
        <c:crosses val="autoZero"/>
        <c:auto val="0"/>
        <c:lblAlgn val="ctr"/>
        <c:lblOffset val="100"/>
        <c:noMultiLvlLbl val="1"/>
      </c:catAx>
      <c:valAx>
        <c:axId val="45957888"/>
        <c:scaling>
          <c:orientation val="minMax"/>
          <c:min val="14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sz="900"/>
                  <a:t>$ / kilo</a:t>
                </a:r>
              </a:p>
            </c:rich>
          </c:tx>
          <c:layout>
            <c:manualLayout>
              <c:xMode val="edge"/>
              <c:yMode val="edge"/>
              <c:x val="2.1857706122544489E-2"/>
              <c:y val="0.36269393191522703"/>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45956096"/>
        <c:crosses val="autoZero"/>
        <c:crossBetween val="between"/>
      </c:valAx>
      <c:spPr>
        <a:solidFill>
          <a:srgbClr val="FFFFFF"/>
        </a:solidFill>
        <a:ln w="12700">
          <a:solidFill>
            <a:srgbClr val="808080"/>
          </a:solidFill>
          <a:prstDash val="solid"/>
        </a:ln>
      </c:spPr>
    </c:plotArea>
    <c:legend>
      <c:legendPos val="r"/>
      <c:layout>
        <c:manualLayout>
          <c:xMode val="edge"/>
          <c:yMode val="edge"/>
          <c:x val="0.79793742448860561"/>
          <c:y val="0.16773243308956926"/>
          <c:w val="0.1873875765529309"/>
          <c:h val="0.71746154949158669"/>
        </c:manualLayout>
      </c:layout>
      <c:overlay val="0"/>
      <c:txPr>
        <a:bodyPr/>
        <a:lstStyle/>
        <a:p>
          <a:pPr>
            <a:defRPr lang="es-ES" sz="700">
              <a:latin typeface="Arial" pitchFamily="34" charset="0"/>
              <a:cs typeface="Arial" pitchFamily="34" charset="0"/>
            </a:defRPr>
          </a:pPr>
          <a:endParaRPr lang="es-CL"/>
        </a:p>
      </c:txPr>
    </c:legend>
    <c:plotVisOnly val="1"/>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endParaRPr lang="es-CL"/>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48108672"/>
        <c:axId val="48110208"/>
      </c:barChart>
      <c:catAx>
        <c:axId val="48108672"/>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48110208"/>
        <c:crosses val="autoZero"/>
        <c:auto val="1"/>
        <c:lblAlgn val="ctr"/>
        <c:lblOffset val="100"/>
        <c:tickMarkSkip val="1"/>
        <c:noMultiLvlLbl val="0"/>
      </c:catAx>
      <c:valAx>
        <c:axId val="4811020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48108672"/>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endParaRPr lang="es-CL"/>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48138112"/>
        <c:axId val="48139648"/>
      </c:barChart>
      <c:catAx>
        <c:axId val="48138112"/>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48139648"/>
        <c:crosses val="autoZero"/>
        <c:auto val="1"/>
        <c:lblAlgn val="ctr"/>
        <c:lblOffset val="100"/>
        <c:tickMarkSkip val="1"/>
        <c:noMultiLvlLbl val="0"/>
      </c:catAx>
      <c:valAx>
        <c:axId val="4813964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48138112"/>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12. Evolución de los precios del trigo HRW en el mercado de futuros de Kansas</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diarios en USD/tonelada)</a:t>
            </a:r>
          </a:p>
        </c:rich>
      </c:tx>
      <c:layout>
        <c:manualLayout>
          <c:xMode val="edge"/>
          <c:yMode val="edge"/>
          <c:x val="0.13515107712985153"/>
          <c:y val="3.3678290213723282E-2"/>
        </c:manualLayout>
      </c:layout>
      <c:overlay val="0"/>
      <c:spPr>
        <a:noFill/>
        <a:ln w="25400">
          <a:noFill/>
        </a:ln>
      </c:spPr>
    </c:title>
    <c:autoTitleDeleted val="0"/>
    <c:plotArea>
      <c:layout>
        <c:manualLayout>
          <c:layoutTarget val="inner"/>
          <c:xMode val="edge"/>
          <c:yMode val="edge"/>
          <c:x val="0.13336458169589074"/>
          <c:y val="0.20957459176663321"/>
          <c:w val="0.69585623225668214"/>
          <c:h val="0.50038788775564125"/>
        </c:manualLayout>
      </c:layout>
      <c:lineChart>
        <c:grouping val="standard"/>
        <c:varyColors val="0"/>
        <c:ser>
          <c:idx val="0"/>
          <c:order val="0"/>
          <c:tx>
            <c:strRef>
              <c:f>'19'!$B$5</c:f>
              <c:strCache>
                <c:ptCount val="1"/>
                <c:pt idx="0">
                  <c:v>sept-14</c:v>
                </c:pt>
              </c:strCache>
            </c:strRef>
          </c:tx>
          <c:spPr>
            <a:ln w="38100">
              <a:solidFill>
                <a:srgbClr val="0000FF"/>
              </a:solidFill>
              <a:prstDash val="sysDash"/>
            </a:ln>
          </c:spPr>
          <c:marker>
            <c:symbol val="none"/>
          </c:marker>
          <c:cat>
            <c:strRef>
              <c:f>'19'!$A$6:$A$36</c:f>
              <c:strCache>
                <c:ptCount val="31"/>
                <c:pt idx="0">
                  <c:v>3 de julio de 2014</c:v>
                </c:pt>
                <c:pt idx="1">
                  <c:v>7 de julio de 2014</c:v>
                </c:pt>
                <c:pt idx="2">
                  <c:v>8 de julio de 2014</c:v>
                </c:pt>
                <c:pt idx="3">
                  <c:v>9 de julio de 2014</c:v>
                </c:pt>
                <c:pt idx="4">
                  <c:v>10 de julio de 2014</c:v>
                </c:pt>
                <c:pt idx="5">
                  <c:v>11 de julio de 2014</c:v>
                </c:pt>
                <c:pt idx="6">
                  <c:v>14 de julio de 2014</c:v>
                </c:pt>
                <c:pt idx="7">
                  <c:v>15 de julio de 2014</c:v>
                </c:pt>
                <c:pt idx="8">
                  <c:v>16 de julio de 2014</c:v>
                </c:pt>
                <c:pt idx="9">
                  <c:v>17 de julio de 2014</c:v>
                </c:pt>
                <c:pt idx="10">
                  <c:v>18 de julio de 2014</c:v>
                </c:pt>
                <c:pt idx="11">
                  <c:v>21 de julio de 2014</c:v>
                </c:pt>
                <c:pt idx="12">
                  <c:v>22 de julio de 2014</c:v>
                </c:pt>
                <c:pt idx="13">
                  <c:v>23 de julio de 2014</c:v>
                </c:pt>
                <c:pt idx="14">
                  <c:v>24 de julio de 2014</c:v>
                </c:pt>
                <c:pt idx="15">
                  <c:v>25 de julio de 2014</c:v>
                </c:pt>
                <c:pt idx="16">
                  <c:v>28 de julio de 2014</c:v>
                </c:pt>
                <c:pt idx="17">
                  <c:v>29 de julio de 2014</c:v>
                </c:pt>
                <c:pt idx="18">
                  <c:v>30 de julio de 2014</c:v>
                </c:pt>
                <c:pt idx="19">
                  <c:v>31 de julio de 2014</c:v>
                </c:pt>
                <c:pt idx="20">
                  <c:v>1 de agosto de 2014</c:v>
                </c:pt>
                <c:pt idx="21">
                  <c:v>4 de agosto de 2014</c:v>
                </c:pt>
                <c:pt idx="22">
                  <c:v>5 de agosto de 2014</c:v>
                </c:pt>
                <c:pt idx="23">
                  <c:v>6 de agosto de 2014</c:v>
                </c:pt>
                <c:pt idx="24">
                  <c:v>7 de agosto de 2014</c:v>
                </c:pt>
                <c:pt idx="25">
                  <c:v>8 de agosto de 2014</c:v>
                </c:pt>
                <c:pt idx="26">
                  <c:v>11 de agosto de 2014</c:v>
                </c:pt>
                <c:pt idx="27">
                  <c:v>12 de agosto de 2014</c:v>
                </c:pt>
                <c:pt idx="28">
                  <c:v>13 de agosto de 2014</c:v>
                </c:pt>
                <c:pt idx="29">
                  <c:v>14 de agosto de 2014</c:v>
                </c:pt>
                <c:pt idx="30">
                  <c:v>15 de agosto de 2014</c:v>
                </c:pt>
              </c:strCache>
            </c:strRef>
          </c:cat>
          <c:val>
            <c:numRef>
              <c:f>'19'!$B$6:$B$36</c:f>
              <c:numCache>
                <c:formatCode>0.0</c:formatCode>
                <c:ptCount val="31"/>
                <c:pt idx="0">
                  <c:v>252.52313999999998</c:v>
                </c:pt>
                <c:pt idx="1">
                  <c:v>246.09294</c:v>
                </c:pt>
                <c:pt idx="2">
                  <c:v>244.07201999999998</c:v>
                </c:pt>
                <c:pt idx="3">
                  <c:v>240.03018</c:v>
                </c:pt>
                <c:pt idx="4">
                  <c:v>237.82553999999999</c:v>
                </c:pt>
                <c:pt idx="5">
                  <c:v>233.78369999999998</c:v>
                </c:pt>
                <c:pt idx="6">
                  <c:v>237.4581</c:v>
                </c:pt>
                <c:pt idx="7">
                  <c:v>234.79416000000001</c:v>
                </c:pt>
                <c:pt idx="8">
                  <c:v>234.15114</c:v>
                </c:pt>
                <c:pt idx="9">
                  <c:v>238.46856</c:v>
                </c:pt>
                <c:pt idx="10">
                  <c:v>232.87</c:v>
                </c:pt>
                <c:pt idx="11">
                  <c:v>230.75232</c:v>
                </c:pt>
                <c:pt idx="12">
                  <c:v>228.27209999999999</c:v>
                </c:pt>
                <c:pt idx="13">
                  <c:v>229.1</c:v>
                </c:pt>
                <c:pt idx="14">
                  <c:v>227.99652</c:v>
                </c:pt>
                <c:pt idx="15">
                  <c:v>231.94649999999999</c:v>
                </c:pt>
                <c:pt idx="16">
                  <c:v>229.83372</c:v>
                </c:pt>
                <c:pt idx="17">
                  <c:v>224.68956</c:v>
                </c:pt>
                <c:pt idx="18">
                  <c:v>226.71047999999999</c:v>
                </c:pt>
                <c:pt idx="19">
                  <c:v>229.92558</c:v>
                </c:pt>
                <c:pt idx="20">
                  <c:v>232.49766</c:v>
                </c:pt>
                <c:pt idx="21">
                  <c:v>234.61043999999998</c:v>
                </c:pt>
                <c:pt idx="22">
                  <c:v>236.17205999999999</c:v>
                </c:pt>
                <c:pt idx="23">
                  <c:v>241.13249999999999</c:v>
                </c:pt>
                <c:pt idx="24">
                  <c:v>237.4581</c:v>
                </c:pt>
                <c:pt idx="25">
                  <c:v>231.21161999999998</c:v>
                </c:pt>
                <c:pt idx="26">
                  <c:v>229.19069999999999</c:v>
                </c:pt>
                <c:pt idx="27">
                  <c:v>225.33258000000001</c:v>
                </c:pt>
                <c:pt idx="28">
                  <c:v>221.93376000000001</c:v>
                </c:pt>
                <c:pt idx="29">
                  <c:v>223.40351999999999</c:v>
                </c:pt>
                <c:pt idx="30">
                  <c:v>227.72093999999998</c:v>
                </c:pt>
              </c:numCache>
            </c:numRef>
          </c:val>
          <c:smooth val="0"/>
          <c:extLst>
            <c:ext xmlns:c16="http://schemas.microsoft.com/office/drawing/2014/chart" uri="{C3380CC4-5D6E-409C-BE32-E72D297353CC}">
              <c16:uniqueId val="{00000000-3656-46B0-B03C-203807584C8F}"/>
            </c:ext>
          </c:extLst>
        </c:ser>
        <c:ser>
          <c:idx val="1"/>
          <c:order val="1"/>
          <c:tx>
            <c:strRef>
              <c:f>'19'!$C$5</c:f>
              <c:strCache>
                <c:ptCount val="1"/>
                <c:pt idx="0">
                  <c:v>dic-14</c:v>
                </c:pt>
              </c:strCache>
            </c:strRef>
          </c:tx>
          <c:spPr>
            <a:ln>
              <a:solidFill>
                <a:srgbClr val="00B050"/>
              </a:solidFill>
              <a:prstDash val="sysDash"/>
            </a:ln>
          </c:spPr>
          <c:marker>
            <c:symbol val="none"/>
          </c:marker>
          <c:cat>
            <c:strRef>
              <c:f>'19'!$A$6:$A$36</c:f>
              <c:strCache>
                <c:ptCount val="31"/>
                <c:pt idx="0">
                  <c:v>3 de julio de 2014</c:v>
                </c:pt>
                <c:pt idx="1">
                  <c:v>7 de julio de 2014</c:v>
                </c:pt>
                <c:pt idx="2">
                  <c:v>8 de julio de 2014</c:v>
                </c:pt>
                <c:pt idx="3">
                  <c:v>9 de julio de 2014</c:v>
                </c:pt>
                <c:pt idx="4">
                  <c:v>10 de julio de 2014</c:v>
                </c:pt>
                <c:pt idx="5">
                  <c:v>11 de julio de 2014</c:v>
                </c:pt>
                <c:pt idx="6">
                  <c:v>14 de julio de 2014</c:v>
                </c:pt>
                <c:pt idx="7">
                  <c:v>15 de julio de 2014</c:v>
                </c:pt>
                <c:pt idx="8">
                  <c:v>16 de julio de 2014</c:v>
                </c:pt>
                <c:pt idx="9">
                  <c:v>17 de julio de 2014</c:v>
                </c:pt>
                <c:pt idx="10">
                  <c:v>18 de julio de 2014</c:v>
                </c:pt>
                <c:pt idx="11">
                  <c:v>21 de julio de 2014</c:v>
                </c:pt>
                <c:pt idx="12">
                  <c:v>22 de julio de 2014</c:v>
                </c:pt>
                <c:pt idx="13">
                  <c:v>23 de julio de 2014</c:v>
                </c:pt>
                <c:pt idx="14">
                  <c:v>24 de julio de 2014</c:v>
                </c:pt>
                <c:pt idx="15">
                  <c:v>25 de julio de 2014</c:v>
                </c:pt>
                <c:pt idx="16">
                  <c:v>28 de julio de 2014</c:v>
                </c:pt>
                <c:pt idx="17">
                  <c:v>29 de julio de 2014</c:v>
                </c:pt>
                <c:pt idx="18">
                  <c:v>30 de julio de 2014</c:v>
                </c:pt>
                <c:pt idx="19">
                  <c:v>31 de julio de 2014</c:v>
                </c:pt>
                <c:pt idx="20">
                  <c:v>1 de agosto de 2014</c:v>
                </c:pt>
                <c:pt idx="21">
                  <c:v>4 de agosto de 2014</c:v>
                </c:pt>
                <c:pt idx="22">
                  <c:v>5 de agosto de 2014</c:v>
                </c:pt>
                <c:pt idx="23">
                  <c:v>6 de agosto de 2014</c:v>
                </c:pt>
                <c:pt idx="24">
                  <c:v>7 de agosto de 2014</c:v>
                </c:pt>
                <c:pt idx="25">
                  <c:v>8 de agosto de 2014</c:v>
                </c:pt>
                <c:pt idx="26">
                  <c:v>11 de agosto de 2014</c:v>
                </c:pt>
                <c:pt idx="27">
                  <c:v>12 de agosto de 2014</c:v>
                </c:pt>
                <c:pt idx="28">
                  <c:v>13 de agosto de 2014</c:v>
                </c:pt>
                <c:pt idx="29">
                  <c:v>14 de agosto de 2014</c:v>
                </c:pt>
                <c:pt idx="30">
                  <c:v>15 de agosto de 2014</c:v>
                </c:pt>
              </c:strCache>
            </c:strRef>
          </c:cat>
          <c:val>
            <c:numRef>
              <c:f>'19'!$C$6:$C$36</c:f>
              <c:numCache>
                <c:formatCode>0.0</c:formatCode>
                <c:ptCount val="31"/>
                <c:pt idx="0">
                  <c:v>256.10568000000001</c:v>
                </c:pt>
                <c:pt idx="1">
                  <c:v>249.85919999999999</c:v>
                </c:pt>
                <c:pt idx="2">
                  <c:v>247.93013999999999</c:v>
                </c:pt>
                <c:pt idx="3">
                  <c:v>243.98015999999998</c:v>
                </c:pt>
                <c:pt idx="4">
                  <c:v>241.68366</c:v>
                </c:pt>
                <c:pt idx="5">
                  <c:v>237.64182</c:v>
                </c:pt>
                <c:pt idx="6">
                  <c:v>241.22435999999999</c:v>
                </c:pt>
                <c:pt idx="7">
                  <c:v>238.65227999999999</c:v>
                </c:pt>
                <c:pt idx="8">
                  <c:v>238.28484</c:v>
                </c:pt>
                <c:pt idx="9">
                  <c:v>242.5104</c:v>
                </c:pt>
                <c:pt idx="10">
                  <c:v>237.27</c:v>
                </c:pt>
                <c:pt idx="11">
                  <c:v>235.06974</c:v>
                </c:pt>
                <c:pt idx="12">
                  <c:v>232.49766</c:v>
                </c:pt>
                <c:pt idx="13">
                  <c:v>233.88</c:v>
                </c:pt>
                <c:pt idx="14">
                  <c:v>233.04882000000001</c:v>
                </c:pt>
                <c:pt idx="15">
                  <c:v>237.09065999999999</c:v>
                </c:pt>
                <c:pt idx="16">
                  <c:v>235.25345999999999</c:v>
                </c:pt>
                <c:pt idx="17">
                  <c:v>230.84417999999999</c:v>
                </c:pt>
                <c:pt idx="18">
                  <c:v>232.31394</c:v>
                </c:pt>
                <c:pt idx="19">
                  <c:v>234.79416000000001</c:v>
                </c:pt>
                <c:pt idx="20">
                  <c:v>236.44764000000001</c:v>
                </c:pt>
                <c:pt idx="21">
                  <c:v>239.01972000000001</c:v>
                </c:pt>
                <c:pt idx="22">
                  <c:v>241.04064</c:v>
                </c:pt>
                <c:pt idx="23">
                  <c:v>245.72549999999998</c:v>
                </c:pt>
                <c:pt idx="24">
                  <c:v>242.41853999999998</c:v>
                </c:pt>
                <c:pt idx="25">
                  <c:v>236.17205999999999</c:v>
                </c:pt>
                <c:pt idx="26">
                  <c:v>234.05928</c:v>
                </c:pt>
                <c:pt idx="27">
                  <c:v>230.20115999999999</c:v>
                </c:pt>
                <c:pt idx="28">
                  <c:v>227.53721999999999</c:v>
                </c:pt>
                <c:pt idx="29">
                  <c:v>229.00698</c:v>
                </c:pt>
                <c:pt idx="30">
                  <c:v>233.04882000000001</c:v>
                </c:pt>
              </c:numCache>
            </c:numRef>
          </c:val>
          <c:smooth val="0"/>
          <c:extLst>
            <c:ext xmlns:c16="http://schemas.microsoft.com/office/drawing/2014/chart" uri="{C3380CC4-5D6E-409C-BE32-E72D297353CC}">
              <c16:uniqueId val="{00000001-3656-46B0-B03C-203807584C8F}"/>
            </c:ext>
          </c:extLst>
        </c:ser>
        <c:ser>
          <c:idx val="2"/>
          <c:order val="2"/>
          <c:tx>
            <c:strRef>
              <c:f>'19'!$D$5</c:f>
              <c:strCache>
                <c:ptCount val="1"/>
                <c:pt idx="0">
                  <c:v>mar-15</c:v>
                </c:pt>
              </c:strCache>
            </c:strRef>
          </c:tx>
          <c:spPr>
            <a:ln>
              <a:solidFill>
                <a:srgbClr val="FF0000"/>
              </a:solidFill>
            </a:ln>
          </c:spPr>
          <c:marker>
            <c:symbol val="none"/>
          </c:marker>
          <c:cat>
            <c:strRef>
              <c:f>'19'!$A$6:$A$36</c:f>
              <c:strCache>
                <c:ptCount val="31"/>
                <c:pt idx="0">
                  <c:v>3 de julio de 2014</c:v>
                </c:pt>
                <c:pt idx="1">
                  <c:v>7 de julio de 2014</c:v>
                </c:pt>
                <c:pt idx="2">
                  <c:v>8 de julio de 2014</c:v>
                </c:pt>
                <c:pt idx="3">
                  <c:v>9 de julio de 2014</c:v>
                </c:pt>
                <c:pt idx="4">
                  <c:v>10 de julio de 2014</c:v>
                </c:pt>
                <c:pt idx="5">
                  <c:v>11 de julio de 2014</c:v>
                </c:pt>
                <c:pt idx="6">
                  <c:v>14 de julio de 2014</c:v>
                </c:pt>
                <c:pt idx="7">
                  <c:v>15 de julio de 2014</c:v>
                </c:pt>
                <c:pt idx="8">
                  <c:v>16 de julio de 2014</c:v>
                </c:pt>
                <c:pt idx="9">
                  <c:v>17 de julio de 2014</c:v>
                </c:pt>
                <c:pt idx="10">
                  <c:v>18 de julio de 2014</c:v>
                </c:pt>
                <c:pt idx="11">
                  <c:v>21 de julio de 2014</c:v>
                </c:pt>
                <c:pt idx="12">
                  <c:v>22 de julio de 2014</c:v>
                </c:pt>
                <c:pt idx="13">
                  <c:v>23 de julio de 2014</c:v>
                </c:pt>
                <c:pt idx="14">
                  <c:v>24 de julio de 2014</c:v>
                </c:pt>
                <c:pt idx="15">
                  <c:v>25 de julio de 2014</c:v>
                </c:pt>
                <c:pt idx="16">
                  <c:v>28 de julio de 2014</c:v>
                </c:pt>
                <c:pt idx="17">
                  <c:v>29 de julio de 2014</c:v>
                </c:pt>
                <c:pt idx="18">
                  <c:v>30 de julio de 2014</c:v>
                </c:pt>
                <c:pt idx="19">
                  <c:v>31 de julio de 2014</c:v>
                </c:pt>
                <c:pt idx="20">
                  <c:v>1 de agosto de 2014</c:v>
                </c:pt>
                <c:pt idx="21">
                  <c:v>4 de agosto de 2014</c:v>
                </c:pt>
                <c:pt idx="22">
                  <c:v>5 de agosto de 2014</c:v>
                </c:pt>
                <c:pt idx="23">
                  <c:v>6 de agosto de 2014</c:v>
                </c:pt>
                <c:pt idx="24">
                  <c:v>7 de agosto de 2014</c:v>
                </c:pt>
                <c:pt idx="25">
                  <c:v>8 de agosto de 2014</c:v>
                </c:pt>
                <c:pt idx="26">
                  <c:v>11 de agosto de 2014</c:v>
                </c:pt>
                <c:pt idx="27">
                  <c:v>12 de agosto de 2014</c:v>
                </c:pt>
                <c:pt idx="28">
                  <c:v>13 de agosto de 2014</c:v>
                </c:pt>
                <c:pt idx="29">
                  <c:v>14 de agosto de 2014</c:v>
                </c:pt>
                <c:pt idx="30">
                  <c:v>15 de agosto de 2014</c:v>
                </c:pt>
              </c:strCache>
            </c:strRef>
          </c:cat>
          <c:val>
            <c:numRef>
              <c:f>'19'!$D$6:$D$36</c:f>
              <c:numCache>
                <c:formatCode>0.0</c:formatCode>
                <c:ptCount val="31"/>
                <c:pt idx="0">
                  <c:v>258.49403999999998</c:v>
                </c:pt>
                <c:pt idx="1">
                  <c:v>252.33941999999999</c:v>
                </c:pt>
                <c:pt idx="2">
                  <c:v>250.41036</c:v>
                </c:pt>
                <c:pt idx="3">
                  <c:v>246.64409999999998</c:v>
                </c:pt>
                <c:pt idx="4">
                  <c:v>244.3476</c:v>
                </c:pt>
                <c:pt idx="5">
                  <c:v>240.12204</c:v>
                </c:pt>
                <c:pt idx="6">
                  <c:v>243.429</c:v>
                </c:pt>
                <c:pt idx="7">
                  <c:v>240.76506000000001</c:v>
                </c:pt>
                <c:pt idx="8">
                  <c:v>240.85692</c:v>
                </c:pt>
                <c:pt idx="9">
                  <c:v>245.17434</c:v>
                </c:pt>
                <c:pt idx="10">
                  <c:v>239.75</c:v>
                </c:pt>
                <c:pt idx="11">
                  <c:v>237.91739999999999</c:v>
                </c:pt>
                <c:pt idx="12">
                  <c:v>235.43717999999998</c:v>
                </c:pt>
                <c:pt idx="13">
                  <c:v>236.91</c:v>
                </c:pt>
                <c:pt idx="14">
                  <c:v>235.98833999999999</c:v>
                </c:pt>
                <c:pt idx="15">
                  <c:v>239.93832</c:v>
                </c:pt>
                <c:pt idx="16">
                  <c:v>237.91739999999999</c:v>
                </c:pt>
                <c:pt idx="17">
                  <c:v>233.50811999999999</c:v>
                </c:pt>
                <c:pt idx="18">
                  <c:v>235.06974</c:v>
                </c:pt>
                <c:pt idx="19">
                  <c:v>236.72322</c:v>
                </c:pt>
                <c:pt idx="20">
                  <c:v>238.10111999999998</c:v>
                </c:pt>
                <c:pt idx="21">
                  <c:v>241.22435999999999</c:v>
                </c:pt>
                <c:pt idx="22">
                  <c:v>243.429</c:v>
                </c:pt>
                <c:pt idx="23">
                  <c:v>248.38943999999998</c:v>
                </c:pt>
                <c:pt idx="24">
                  <c:v>245.44991999999999</c:v>
                </c:pt>
                <c:pt idx="25">
                  <c:v>239.75459999999998</c:v>
                </c:pt>
                <c:pt idx="26">
                  <c:v>237.82553999999999</c:v>
                </c:pt>
                <c:pt idx="27">
                  <c:v>234.05928</c:v>
                </c:pt>
                <c:pt idx="28">
                  <c:v>231.4872</c:v>
                </c:pt>
                <c:pt idx="29">
                  <c:v>232.86509999999998</c:v>
                </c:pt>
                <c:pt idx="30">
                  <c:v>236.5395</c:v>
                </c:pt>
              </c:numCache>
            </c:numRef>
          </c:val>
          <c:smooth val="0"/>
          <c:extLst>
            <c:ext xmlns:c16="http://schemas.microsoft.com/office/drawing/2014/chart" uri="{C3380CC4-5D6E-409C-BE32-E72D297353CC}">
              <c16:uniqueId val="{00000002-3656-46B0-B03C-203807584C8F}"/>
            </c:ext>
          </c:extLst>
        </c:ser>
        <c:ser>
          <c:idx val="3"/>
          <c:order val="3"/>
          <c:tx>
            <c:strRef>
              <c:f>'19'!$E$5</c:f>
              <c:strCache>
                <c:ptCount val="1"/>
                <c:pt idx="0">
                  <c:v>may-15</c:v>
                </c:pt>
              </c:strCache>
            </c:strRef>
          </c:tx>
          <c:spPr>
            <a:ln w="28575" cmpd="sng">
              <a:solidFill>
                <a:srgbClr val="FFC000"/>
              </a:solidFill>
              <a:prstDash val="solid"/>
            </a:ln>
          </c:spPr>
          <c:marker>
            <c:symbol val="none"/>
          </c:marker>
          <c:cat>
            <c:strRef>
              <c:f>'19'!$A$6:$A$36</c:f>
              <c:strCache>
                <c:ptCount val="31"/>
                <c:pt idx="0">
                  <c:v>3 de julio de 2014</c:v>
                </c:pt>
                <c:pt idx="1">
                  <c:v>7 de julio de 2014</c:v>
                </c:pt>
                <c:pt idx="2">
                  <c:v>8 de julio de 2014</c:v>
                </c:pt>
                <c:pt idx="3">
                  <c:v>9 de julio de 2014</c:v>
                </c:pt>
                <c:pt idx="4">
                  <c:v>10 de julio de 2014</c:v>
                </c:pt>
                <c:pt idx="5">
                  <c:v>11 de julio de 2014</c:v>
                </c:pt>
                <c:pt idx="6">
                  <c:v>14 de julio de 2014</c:v>
                </c:pt>
                <c:pt idx="7">
                  <c:v>15 de julio de 2014</c:v>
                </c:pt>
                <c:pt idx="8">
                  <c:v>16 de julio de 2014</c:v>
                </c:pt>
                <c:pt idx="9">
                  <c:v>17 de julio de 2014</c:v>
                </c:pt>
                <c:pt idx="10">
                  <c:v>18 de julio de 2014</c:v>
                </c:pt>
                <c:pt idx="11">
                  <c:v>21 de julio de 2014</c:v>
                </c:pt>
                <c:pt idx="12">
                  <c:v>22 de julio de 2014</c:v>
                </c:pt>
                <c:pt idx="13">
                  <c:v>23 de julio de 2014</c:v>
                </c:pt>
                <c:pt idx="14">
                  <c:v>24 de julio de 2014</c:v>
                </c:pt>
                <c:pt idx="15">
                  <c:v>25 de julio de 2014</c:v>
                </c:pt>
                <c:pt idx="16">
                  <c:v>28 de julio de 2014</c:v>
                </c:pt>
                <c:pt idx="17">
                  <c:v>29 de julio de 2014</c:v>
                </c:pt>
                <c:pt idx="18">
                  <c:v>30 de julio de 2014</c:v>
                </c:pt>
                <c:pt idx="19">
                  <c:v>31 de julio de 2014</c:v>
                </c:pt>
                <c:pt idx="20">
                  <c:v>1 de agosto de 2014</c:v>
                </c:pt>
                <c:pt idx="21">
                  <c:v>4 de agosto de 2014</c:v>
                </c:pt>
                <c:pt idx="22">
                  <c:v>5 de agosto de 2014</c:v>
                </c:pt>
                <c:pt idx="23">
                  <c:v>6 de agosto de 2014</c:v>
                </c:pt>
                <c:pt idx="24">
                  <c:v>7 de agosto de 2014</c:v>
                </c:pt>
                <c:pt idx="25">
                  <c:v>8 de agosto de 2014</c:v>
                </c:pt>
                <c:pt idx="26">
                  <c:v>11 de agosto de 2014</c:v>
                </c:pt>
                <c:pt idx="27">
                  <c:v>12 de agosto de 2014</c:v>
                </c:pt>
                <c:pt idx="28">
                  <c:v>13 de agosto de 2014</c:v>
                </c:pt>
                <c:pt idx="29">
                  <c:v>14 de agosto de 2014</c:v>
                </c:pt>
                <c:pt idx="30">
                  <c:v>15 de agosto de 2014</c:v>
                </c:pt>
              </c:strCache>
            </c:strRef>
          </c:cat>
          <c:val>
            <c:numRef>
              <c:f>'19'!$E$6:$E$36</c:f>
              <c:numCache>
                <c:formatCode>0.0</c:formatCode>
                <c:ptCount val="31"/>
                <c:pt idx="0">
                  <c:v>262.53588000000002</c:v>
                </c:pt>
                <c:pt idx="1">
                  <c:v>257.75916000000001</c:v>
                </c:pt>
                <c:pt idx="2">
                  <c:v>255.64637999999999</c:v>
                </c:pt>
                <c:pt idx="3">
                  <c:v>255.83009999999999</c:v>
                </c:pt>
                <c:pt idx="4">
                  <c:v>255.00335999999999</c:v>
                </c:pt>
                <c:pt idx="5">
                  <c:v>251.78825999999998</c:v>
                </c:pt>
                <c:pt idx="6">
                  <c:v>254.72778</c:v>
                </c:pt>
                <c:pt idx="7">
                  <c:v>252.24755999999999</c:v>
                </c:pt>
                <c:pt idx="8">
                  <c:v>251.78825999999998</c:v>
                </c:pt>
                <c:pt idx="9">
                  <c:v>256.10568000000001</c:v>
                </c:pt>
                <c:pt idx="10">
                  <c:v>241.59</c:v>
                </c:pt>
                <c:pt idx="11">
                  <c:v>235.43717999999998</c:v>
                </c:pt>
                <c:pt idx="12">
                  <c:v>233.59997999999999</c:v>
                </c:pt>
                <c:pt idx="13">
                  <c:v>239.3</c:v>
                </c:pt>
                <c:pt idx="14">
                  <c:v>235.71276</c:v>
                </c:pt>
                <c:pt idx="15">
                  <c:v>239.01972000000001</c:v>
                </c:pt>
                <c:pt idx="16">
                  <c:v>236.72322</c:v>
                </c:pt>
                <c:pt idx="17">
                  <c:v>232.4058</c:v>
                </c:pt>
                <c:pt idx="18">
                  <c:v>232.68137999999999</c:v>
                </c:pt>
                <c:pt idx="19">
                  <c:v>234.33485999999999</c:v>
                </c:pt>
                <c:pt idx="20">
                  <c:v>235.71276</c:v>
                </c:pt>
                <c:pt idx="21">
                  <c:v>238.83599999999998</c:v>
                </c:pt>
                <c:pt idx="22">
                  <c:v>240.85692</c:v>
                </c:pt>
                <c:pt idx="23">
                  <c:v>246.09294</c:v>
                </c:pt>
                <c:pt idx="24">
                  <c:v>244.07201999999998</c:v>
                </c:pt>
                <c:pt idx="25">
                  <c:v>237.82553999999999</c:v>
                </c:pt>
                <c:pt idx="26">
                  <c:v>235.89648</c:v>
                </c:pt>
                <c:pt idx="27">
                  <c:v>231.94649999999999</c:v>
                </c:pt>
                <c:pt idx="28">
                  <c:v>229.92558</c:v>
                </c:pt>
                <c:pt idx="29">
                  <c:v>231.30347999999998</c:v>
                </c:pt>
                <c:pt idx="30">
                  <c:v>234.51857999999999</c:v>
                </c:pt>
              </c:numCache>
            </c:numRef>
          </c:val>
          <c:smooth val="0"/>
          <c:extLst>
            <c:ext xmlns:c16="http://schemas.microsoft.com/office/drawing/2014/chart" uri="{C3380CC4-5D6E-409C-BE32-E72D297353CC}">
              <c16:uniqueId val="{00000003-3656-46B0-B03C-203807584C8F}"/>
            </c:ext>
          </c:extLst>
        </c:ser>
        <c:dLbls>
          <c:showLegendKey val="0"/>
          <c:showVal val="0"/>
          <c:showCatName val="0"/>
          <c:showSerName val="0"/>
          <c:showPercent val="0"/>
          <c:showBubbleSize val="0"/>
        </c:dLbls>
        <c:marker val="1"/>
        <c:smooth val="0"/>
        <c:axId val="48260608"/>
        <c:axId val="48262144"/>
      </c:lineChart>
      <c:lineChart>
        <c:grouping val="standard"/>
        <c:varyColors val="0"/>
        <c:ser>
          <c:idx val="4"/>
          <c:order val="4"/>
          <c:marker>
            <c:symbol val="none"/>
          </c:marker>
          <c:cat>
            <c:strRef>
              <c:f>'19'!$A$6:$A$36</c:f>
              <c:strCache>
                <c:ptCount val="31"/>
                <c:pt idx="0">
                  <c:v>3 de julio de 2014</c:v>
                </c:pt>
                <c:pt idx="1">
                  <c:v>7 de julio de 2014</c:v>
                </c:pt>
                <c:pt idx="2">
                  <c:v>8 de julio de 2014</c:v>
                </c:pt>
                <c:pt idx="3">
                  <c:v>9 de julio de 2014</c:v>
                </c:pt>
                <c:pt idx="4">
                  <c:v>10 de julio de 2014</c:v>
                </c:pt>
                <c:pt idx="5">
                  <c:v>11 de julio de 2014</c:v>
                </c:pt>
                <c:pt idx="6">
                  <c:v>14 de julio de 2014</c:v>
                </c:pt>
                <c:pt idx="7">
                  <c:v>15 de julio de 2014</c:v>
                </c:pt>
                <c:pt idx="8">
                  <c:v>16 de julio de 2014</c:v>
                </c:pt>
                <c:pt idx="9">
                  <c:v>17 de julio de 2014</c:v>
                </c:pt>
                <c:pt idx="10">
                  <c:v>18 de julio de 2014</c:v>
                </c:pt>
                <c:pt idx="11">
                  <c:v>21 de julio de 2014</c:v>
                </c:pt>
                <c:pt idx="12">
                  <c:v>22 de julio de 2014</c:v>
                </c:pt>
                <c:pt idx="13">
                  <c:v>23 de julio de 2014</c:v>
                </c:pt>
                <c:pt idx="14">
                  <c:v>24 de julio de 2014</c:v>
                </c:pt>
                <c:pt idx="15">
                  <c:v>25 de julio de 2014</c:v>
                </c:pt>
                <c:pt idx="16">
                  <c:v>28 de julio de 2014</c:v>
                </c:pt>
                <c:pt idx="17">
                  <c:v>29 de julio de 2014</c:v>
                </c:pt>
                <c:pt idx="18">
                  <c:v>30 de julio de 2014</c:v>
                </c:pt>
                <c:pt idx="19">
                  <c:v>31 de julio de 2014</c:v>
                </c:pt>
                <c:pt idx="20">
                  <c:v>1 de agosto de 2014</c:v>
                </c:pt>
                <c:pt idx="21">
                  <c:v>4 de agosto de 2014</c:v>
                </c:pt>
                <c:pt idx="22">
                  <c:v>5 de agosto de 2014</c:v>
                </c:pt>
                <c:pt idx="23">
                  <c:v>6 de agosto de 2014</c:v>
                </c:pt>
                <c:pt idx="24">
                  <c:v>7 de agosto de 2014</c:v>
                </c:pt>
                <c:pt idx="25">
                  <c:v>8 de agosto de 2014</c:v>
                </c:pt>
                <c:pt idx="26">
                  <c:v>11 de agosto de 2014</c:v>
                </c:pt>
                <c:pt idx="27">
                  <c:v>12 de agosto de 2014</c:v>
                </c:pt>
                <c:pt idx="28">
                  <c:v>13 de agosto de 2014</c:v>
                </c:pt>
                <c:pt idx="29">
                  <c:v>14 de agosto de 2014</c:v>
                </c:pt>
                <c:pt idx="30">
                  <c:v>15 de agosto de 2014</c:v>
                </c:pt>
              </c:strCache>
            </c:strRef>
          </c:cat>
          <c:smooth val="0"/>
          <c:extLst>
            <c:ext xmlns:c16="http://schemas.microsoft.com/office/drawing/2014/chart" uri="{C3380CC4-5D6E-409C-BE32-E72D297353CC}">
              <c16:uniqueId val="{00000004-3656-46B0-B03C-203807584C8F}"/>
            </c:ext>
          </c:extLst>
        </c:ser>
        <c:dLbls>
          <c:showLegendKey val="0"/>
          <c:showVal val="0"/>
          <c:showCatName val="0"/>
          <c:showSerName val="0"/>
          <c:showPercent val="0"/>
          <c:showBubbleSize val="0"/>
        </c:dLbls>
        <c:marker val="1"/>
        <c:smooth val="0"/>
        <c:axId val="48280704"/>
        <c:axId val="48282240"/>
      </c:lineChart>
      <c:catAx>
        <c:axId val="48260608"/>
        <c:scaling>
          <c:orientation val="minMax"/>
        </c:scaling>
        <c:delete val="0"/>
        <c:axPos val="b"/>
        <c:numFmt formatCode="dd/mm/yy;@" sourceLinked="0"/>
        <c:majorTickMark val="out"/>
        <c:minorTickMark val="none"/>
        <c:tickLblPos val="low"/>
        <c:spPr>
          <a:ln w="3175">
            <a:solidFill>
              <a:srgbClr val="000000"/>
            </a:solidFill>
            <a:prstDash val="solid"/>
          </a:ln>
        </c:spPr>
        <c:txPr>
          <a:bodyPr rot="-900000" vert="horz"/>
          <a:lstStyle/>
          <a:p>
            <a:pPr>
              <a:defRPr sz="800" b="0" i="0" u="none" strike="noStrike" baseline="0">
                <a:solidFill>
                  <a:srgbClr val="000000"/>
                </a:solidFill>
                <a:latin typeface="Arial"/>
                <a:ea typeface="Arial"/>
                <a:cs typeface="Arial"/>
              </a:defRPr>
            </a:pPr>
            <a:endParaRPr lang="es-CL"/>
          </a:p>
        </c:txPr>
        <c:crossAx val="48262144"/>
        <c:crosses val="autoZero"/>
        <c:auto val="1"/>
        <c:lblAlgn val="ctr"/>
        <c:lblOffset val="100"/>
        <c:tickLblSkip val="4"/>
        <c:tickMarkSkip val="1"/>
        <c:noMultiLvlLbl val="0"/>
      </c:catAx>
      <c:valAx>
        <c:axId val="48262144"/>
        <c:scaling>
          <c:orientation val="minMax"/>
          <c:min val="22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sz="900"/>
                  <a:t>Chicago USD/ton</a:t>
                </a:r>
              </a:p>
            </c:rich>
          </c:tx>
          <c:layout>
            <c:manualLayout>
              <c:xMode val="edge"/>
              <c:yMode val="edge"/>
              <c:x val="2.4004294149221686E-2"/>
              <c:y val="0.24873415823022121"/>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48260608"/>
        <c:crosses val="autoZero"/>
        <c:crossBetween val="between"/>
      </c:valAx>
      <c:catAx>
        <c:axId val="48280704"/>
        <c:scaling>
          <c:orientation val="minMax"/>
        </c:scaling>
        <c:delete val="1"/>
        <c:axPos val="b"/>
        <c:numFmt formatCode="General" sourceLinked="1"/>
        <c:majorTickMark val="out"/>
        <c:minorTickMark val="none"/>
        <c:tickLblPos val="nextTo"/>
        <c:crossAx val="48282240"/>
        <c:crosses val="autoZero"/>
        <c:auto val="1"/>
        <c:lblAlgn val="ctr"/>
        <c:lblOffset val="100"/>
        <c:noMultiLvlLbl val="0"/>
      </c:catAx>
      <c:valAx>
        <c:axId val="48282240"/>
        <c:scaling>
          <c:orientation val="minMax"/>
          <c:max val="95"/>
          <c:min val="80"/>
        </c:scaling>
        <c:delete val="1"/>
        <c:axPos val="r"/>
        <c:numFmt formatCode="General" sourceLinked="1"/>
        <c:majorTickMark val="out"/>
        <c:minorTickMark val="none"/>
        <c:tickLblPos val="nextTo"/>
        <c:crossAx val="48280704"/>
        <c:crosses val="max"/>
        <c:crossBetween val="between"/>
      </c:valAx>
      <c:spPr>
        <a:solidFill>
          <a:srgbClr val="FFFFFF"/>
        </a:solidFill>
        <a:ln w="12700">
          <a:solidFill>
            <a:srgbClr val="808080"/>
          </a:solidFill>
          <a:prstDash val="solid"/>
        </a:ln>
      </c:spPr>
    </c:plotArea>
    <c:legend>
      <c:legendPos val="r"/>
      <c:legendEntry>
        <c:idx val="4"/>
        <c:delete val="1"/>
      </c:legendEntry>
      <c:layout>
        <c:manualLayout>
          <c:xMode val="edge"/>
          <c:yMode val="edge"/>
          <c:x val="0.16145124716553289"/>
          <c:y val="0.86135189297918957"/>
          <c:w val="0.72517030890276513"/>
          <c:h val="7.9772827541856411E-2"/>
        </c:manualLayout>
      </c:layout>
      <c:overlay val="0"/>
      <c:txPr>
        <a:bodyPr/>
        <a:lstStyle/>
        <a:p>
          <a:pPr>
            <a:defRPr lang="es-ES" sz="900">
              <a:latin typeface="Arial" pitchFamily="34" charset="0"/>
              <a:cs typeface="Arial" pitchFamily="34" charset="0"/>
            </a:defRPr>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2. Relación entre producción y demanda mundial de trigo </a:t>
            </a:r>
          </a:p>
          <a:p>
            <a:pPr>
              <a:defRPr sz="800" b="0" i="0" u="none" strike="noStrike" baseline="0">
                <a:solidFill>
                  <a:srgbClr val="000000"/>
                </a:solidFill>
                <a:latin typeface="Arial"/>
                <a:ea typeface="Arial"/>
                <a:cs typeface="Arial"/>
              </a:defRPr>
            </a:pPr>
            <a:r>
              <a:rPr lang="es-CL" sz="900" b="1" i="0" u="none" strike="noStrike" baseline="0">
                <a:solidFill>
                  <a:sysClr val="windowText" lastClr="000000"/>
                </a:solidFill>
                <a:latin typeface="Arial"/>
                <a:cs typeface="Arial"/>
              </a:rPr>
              <a:t>a </a:t>
            </a:r>
            <a:r>
              <a:rPr lang="es-CL" sz="900" b="1" i="0" u="none" strike="noStrike" baseline="0">
                <a:solidFill>
                  <a:srgbClr val="000066"/>
                </a:solidFill>
                <a:latin typeface="Arial"/>
                <a:cs typeface="Arial"/>
              </a:rPr>
              <a:t>agosto</a:t>
            </a:r>
            <a:r>
              <a:rPr lang="es-CL" sz="900" b="1" i="0" u="none" strike="noStrike" baseline="0">
                <a:solidFill>
                  <a:srgbClr val="0000FF"/>
                </a:solidFill>
                <a:latin typeface="Arial"/>
                <a:cs typeface="Arial"/>
              </a:rPr>
              <a:t> </a:t>
            </a:r>
            <a:r>
              <a:rPr lang="es-CL" sz="900" b="1" i="0" u="none" strike="noStrike" baseline="0">
                <a:solidFill>
                  <a:sysClr val="windowText" lastClr="000000"/>
                </a:solidFill>
                <a:latin typeface="Arial"/>
                <a:cs typeface="Arial"/>
              </a:rPr>
              <a:t>de 2014  </a:t>
            </a:r>
            <a:r>
              <a:rPr lang="es-CL" sz="900" b="1" i="0" u="none" strike="noStrike" baseline="0">
                <a:solidFill>
                  <a:srgbClr val="000000"/>
                </a:solidFill>
                <a:latin typeface="Arial"/>
                <a:cs typeface="Arial"/>
              </a:rPr>
              <a:t>(millones de toneladas)</a:t>
            </a:r>
            <a:endParaRPr lang="es-CL"/>
          </a:p>
        </c:rich>
      </c:tx>
      <c:layout>
        <c:manualLayout>
          <c:xMode val="edge"/>
          <c:yMode val="edge"/>
          <c:x val="0.18448731142649721"/>
          <c:y val="2.136757295581955E-2"/>
        </c:manualLayout>
      </c:layout>
      <c:overlay val="0"/>
    </c:title>
    <c:autoTitleDeleted val="0"/>
    <c:plotArea>
      <c:layout>
        <c:manualLayout>
          <c:layoutTarget val="inner"/>
          <c:xMode val="edge"/>
          <c:yMode val="edge"/>
          <c:x val="9.7731405655891598E-2"/>
          <c:y val="0.21214358320816834"/>
          <c:w val="0.70631645120721875"/>
          <c:h val="0.55963254593175438"/>
        </c:manualLayout>
      </c:layout>
      <c:lineChart>
        <c:grouping val="standard"/>
        <c:varyColors val="0"/>
        <c:ser>
          <c:idx val="1"/>
          <c:order val="0"/>
          <c:tx>
            <c:strRef>
              <c:f>'5'!$C$5</c:f>
              <c:strCache>
                <c:ptCount val="1"/>
                <c:pt idx="0">
                  <c:v>Producción</c:v>
                </c:pt>
              </c:strCache>
            </c:strRef>
          </c:tx>
          <c:marker>
            <c:symbol val="circle"/>
            <c:size val="5"/>
          </c:marker>
          <c:dLbls>
            <c:dLbl>
              <c:idx val="0"/>
              <c:layout>
                <c:manualLayout>
                  <c:x val="-5.4879386822268152E-2"/>
                  <c:y val="-8.5009278298811372E-2"/>
                </c:manualLayout>
              </c:layout>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8F-48E1-8F60-1A7475C08779}"/>
                </c:ext>
              </c:extLst>
            </c:dLbl>
            <c:dLbl>
              <c:idx val="1"/>
              <c:layout>
                <c:manualLayout>
                  <c:x val="-5.5606982157519427E-2"/>
                  <c:y val="-7.6207790905117673E-2"/>
                </c:manualLayout>
              </c:layout>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8F-48E1-8F60-1A7475C08779}"/>
                </c:ext>
              </c:extLst>
            </c:dLbl>
            <c:dLbl>
              <c:idx val="2"/>
              <c:layout>
                <c:manualLayout>
                  <c:x val="2.3275652023454006E-3"/>
                  <c:y val="-6.7425289991617288E-2"/>
                </c:manualLayout>
              </c:layout>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8F-48E1-8F60-1A7475C08779}"/>
                </c:ext>
              </c:extLst>
            </c:dLbl>
            <c:dLbl>
              <c:idx val="3"/>
              <c:layout>
                <c:manualLayout>
                  <c:x val="-3.4688033197181847E-2"/>
                  <c:y val="6.2477331446107134E-2"/>
                </c:manualLayout>
              </c:layout>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8F-48E1-8F60-1A7475C08779}"/>
                </c:ext>
              </c:extLst>
            </c:dLbl>
            <c:dLbl>
              <c:idx val="4"/>
              <c:layout>
                <c:manualLayout>
                  <c:x val="-3.7097337191826021E-2"/>
                  <c:y val="-5.4098934354518693E-2"/>
                </c:manualLayout>
              </c:layout>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8F-48E1-8F60-1A7475C08779}"/>
                </c:ext>
              </c:extLst>
            </c:dLbl>
            <c:dLbl>
              <c:idx val="5"/>
              <c:layout>
                <c:manualLayout>
                  <c:x val="-4.3934944029432314E-2"/>
                  <c:y val="-4.6413952354316834E-2"/>
                </c:manualLayout>
              </c:layout>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8F-48E1-8F60-1A7475C08779}"/>
                </c:ext>
              </c:extLst>
            </c:dLbl>
            <c:dLbl>
              <c:idx val="6"/>
              <c:layout>
                <c:manualLayout>
                  <c:x val="-3.7097337191826077E-2"/>
                  <c:y val="6.3075025457883335E-2"/>
                </c:manualLayout>
              </c:layout>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78F-48E1-8F60-1A7475C08779}"/>
                </c:ext>
              </c:extLst>
            </c:dLbl>
            <c:spPr>
              <a:ln w="19050">
                <a:solidFill>
                  <a:srgbClr val="C00000"/>
                </a:solid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'5'!$A$6:$A$8</c:f>
              <c:strCache>
                <c:ptCount val="3"/>
                <c:pt idx="0">
                  <c:v>2012/13</c:v>
                </c:pt>
                <c:pt idx="1">
                  <c:v>2013/14 estimado</c:v>
                </c:pt>
                <c:pt idx="2">
                  <c:v>2014/15 proyectado</c:v>
                </c:pt>
              </c:strCache>
            </c:strRef>
          </c:cat>
          <c:val>
            <c:numRef>
              <c:f>'5'!$C$6:$C$8</c:f>
              <c:numCache>
                <c:formatCode>#,##0.00</c:formatCode>
                <c:ptCount val="3"/>
                <c:pt idx="0">
                  <c:v>658.16</c:v>
                </c:pt>
                <c:pt idx="1">
                  <c:v>714.07</c:v>
                </c:pt>
                <c:pt idx="2">
                  <c:v>716.09</c:v>
                </c:pt>
              </c:numCache>
            </c:numRef>
          </c:val>
          <c:smooth val="0"/>
          <c:extLst>
            <c:ext xmlns:c16="http://schemas.microsoft.com/office/drawing/2014/chart" uri="{C3380CC4-5D6E-409C-BE32-E72D297353CC}">
              <c16:uniqueId val="{00000007-578F-48E1-8F60-1A7475C08779}"/>
            </c:ext>
          </c:extLst>
        </c:ser>
        <c:ser>
          <c:idx val="0"/>
          <c:order val="1"/>
          <c:tx>
            <c:strRef>
              <c:f>'5'!$D$5</c:f>
              <c:strCache>
                <c:ptCount val="1"/>
                <c:pt idx="0">
                  <c:v>Demanda</c:v>
                </c:pt>
              </c:strCache>
            </c:strRef>
          </c:tx>
          <c:spPr>
            <a:ln>
              <a:prstDash val="sysDash"/>
            </a:ln>
          </c:spPr>
          <c:dLbls>
            <c:dLbl>
              <c:idx val="0"/>
              <c:layout>
                <c:manualLayout>
                  <c:x val="-5.9745212155331746E-2"/>
                  <c:y val="-6.4144211272953944E-2"/>
                </c:manualLayout>
              </c:layout>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78F-48E1-8F60-1A7475C08779}"/>
                </c:ext>
              </c:extLst>
            </c:dLbl>
            <c:dLbl>
              <c:idx val="1"/>
              <c:layout>
                <c:manualLayout>
                  <c:x val="-5.6727717750181733E-2"/>
                  <c:y val="5.5031059015712293E-2"/>
                </c:manualLayout>
              </c:layout>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78F-48E1-8F60-1A7475C08779}"/>
                </c:ext>
              </c:extLst>
            </c:dLbl>
            <c:dLbl>
              <c:idx val="2"/>
              <c:layout>
                <c:manualLayout>
                  <c:x val="-4.633943205189373E-3"/>
                  <c:y val="3.9484355856791789E-2"/>
                </c:manualLayout>
              </c:layout>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78F-48E1-8F60-1A7475C08779}"/>
                </c:ext>
              </c:extLst>
            </c:dLbl>
            <c:dLbl>
              <c:idx val="3"/>
              <c:layout>
                <c:manualLayout>
                  <c:x val="-3.3005624508767185E-2"/>
                  <c:y val="-4.3013321621172003E-2"/>
                </c:manualLayout>
              </c:layout>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78F-48E1-8F60-1A7475C08779}"/>
                </c:ext>
              </c:extLst>
            </c:dLbl>
            <c:dLbl>
              <c:idx val="4"/>
              <c:layout>
                <c:manualLayout>
                  <c:x val="-3.4188034188034191E-2"/>
                  <c:y val="6.1930783242258723E-2"/>
                </c:manualLayout>
              </c:layout>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78F-48E1-8F60-1A7475C08779}"/>
                </c:ext>
              </c:extLst>
            </c:dLbl>
            <c:dLbl>
              <c:idx val="5"/>
              <c:layout>
                <c:manualLayout>
                  <c:x val="-4.1025641025641033E-2"/>
                  <c:y val="6.1930783242258723E-2"/>
                </c:manualLayout>
              </c:layout>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78F-48E1-8F60-1A7475C08779}"/>
                </c:ext>
              </c:extLst>
            </c:dLbl>
            <c:dLbl>
              <c:idx val="6"/>
              <c:layout>
                <c:manualLayout>
                  <c:x val="-4.3304843304843313E-2"/>
                  <c:y val="-4.3715846994535519E-2"/>
                </c:manualLayout>
              </c:layout>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78F-48E1-8F60-1A7475C08779}"/>
                </c:ext>
              </c:extLst>
            </c:dLbl>
            <c:spPr>
              <a:ln w="25400">
                <a:solidFill>
                  <a:schemeClr val="accent1"/>
                </a:solidFill>
                <a:prstDash val="sysDash"/>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'5'!$A$6:$A$8</c:f>
              <c:strCache>
                <c:ptCount val="3"/>
                <c:pt idx="0">
                  <c:v>2012/13</c:v>
                </c:pt>
                <c:pt idx="1">
                  <c:v>2013/14 estimado</c:v>
                </c:pt>
                <c:pt idx="2">
                  <c:v>2014/15 proyectado</c:v>
                </c:pt>
              </c:strCache>
            </c:strRef>
          </c:cat>
          <c:val>
            <c:numRef>
              <c:f>'5'!$D$6:$D$8</c:f>
              <c:numCache>
                <c:formatCode>#,##0.00</c:formatCode>
                <c:ptCount val="3"/>
                <c:pt idx="0">
                  <c:v>679.66</c:v>
                </c:pt>
                <c:pt idx="1">
                  <c:v>706.05</c:v>
                </c:pt>
                <c:pt idx="2">
                  <c:v>706.79</c:v>
                </c:pt>
              </c:numCache>
            </c:numRef>
          </c:val>
          <c:smooth val="0"/>
          <c:extLst>
            <c:ext xmlns:c16="http://schemas.microsoft.com/office/drawing/2014/chart" uri="{C3380CC4-5D6E-409C-BE32-E72D297353CC}">
              <c16:uniqueId val="{0000000F-578F-48E1-8F60-1A7475C08779}"/>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43345408"/>
        <c:axId val="43346944"/>
      </c:lineChart>
      <c:catAx>
        <c:axId val="43345408"/>
        <c:scaling>
          <c:orientation val="minMax"/>
        </c:scaling>
        <c:delete val="0"/>
        <c:axPos val="b"/>
        <c:numFmt formatCode="General" sourceLinked="1"/>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43346944"/>
        <c:crosses val="autoZero"/>
        <c:auto val="1"/>
        <c:lblAlgn val="ctr"/>
        <c:lblOffset val="100"/>
        <c:noMultiLvlLbl val="0"/>
      </c:catAx>
      <c:valAx>
        <c:axId val="43346944"/>
        <c:scaling>
          <c:orientation val="minMax"/>
          <c:min val="650"/>
        </c:scaling>
        <c:delete val="0"/>
        <c:axPos val="l"/>
        <c:majorGridlines/>
        <c:title>
          <c:tx>
            <c:rich>
              <a:bodyPr/>
              <a:lstStyle/>
              <a:p>
                <a:pPr>
                  <a:defRPr sz="900" b="0" i="0" u="none" strike="noStrike" baseline="0">
                    <a:solidFill>
                      <a:srgbClr val="000000"/>
                    </a:solidFill>
                    <a:latin typeface="Arial"/>
                    <a:ea typeface="Arial"/>
                    <a:cs typeface="Arial"/>
                  </a:defRPr>
                </a:pPr>
                <a:r>
                  <a:rPr lang="es-CL" sz="900" b="0"/>
                  <a:t>Millones de toneladas</a:t>
                </a:r>
              </a:p>
            </c:rich>
          </c:tx>
          <c:layout>
            <c:manualLayout>
              <c:xMode val="edge"/>
              <c:yMode val="edge"/>
              <c:x val="1.459876026135031E-2"/>
              <c:y val="0.27147740678756621"/>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43345408"/>
        <c:crosses val="autoZero"/>
        <c:crossBetween val="between"/>
      </c:valAx>
    </c:plotArea>
    <c:legend>
      <c:legendPos val="r"/>
      <c:layout>
        <c:manualLayout>
          <c:xMode val="edge"/>
          <c:yMode val="edge"/>
          <c:x val="0.76992444961945539"/>
          <c:y val="0.32590529247910865"/>
          <c:w val="0.22236549212715484"/>
          <c:h val="0.342618384401114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000"/>
            </a:pPr>
            <a:r>
              <a:rPr lang="en-US" sz="1000"/>
              <a:t>Gráfico N° 3. Trigo: comercio de los principales países exportadores  a agosto de 2014 (miles de toneladas)</a:t>
            </a:r>
          </a:p>
        </c:rich>
      </c:tx>
      <c:overlay val="0"/>
    </c:title>
    <c:autoTitleDeleted val="0"/>
    <c:plotArea>
      <c:layout>
        <c:manualLayout>
          <c:layoutTarget val="inner"/>
          <c:xMode val="edge"/>
          <c:yMode val="edge"/>
          <c:x val="9.1541965961645946E-2"/>
          <c:y val="0.20766801626137427"/>
          <c:w val="0.76424992561209038"/>
          <c:h val="0.50563342948468071"/>
        </c:manualLayout>
      </c:layout>
      <c:barChart>
        <c:barDir val="col"/>
        <c:grouping val="clustered"/>
        <c:varyColors val="0"/>
        <c:ser>
          <c:idx val="0"/>
          <c:order val="0"/>
          <c:tx>
            <c:strRef>
              <c:f>'6'!$J$4</c:f>
              <c:strCache>
                <c:ptCount val="1"/>
                <c:pt idx="0">
                  <c:v>EE.UU.</c:v>
                </c:pt>
              </c:strCache>
            </c:strRef>
          </c:tx>
          <c:spPr>
            <a:blipFill>
              <a:blip xmlns:r="http://schemas.openxmlformats.org/officeDocument/2006/relationships" r:embed="rId1"/>
              <a:stretch>
                <a:fillRect/>
              </a:stretch>
            </a:blipFill>
          </c:spPr>
          <c:invertIfNegative val="0"/>
          <c:pictureOptions>
            <c:pictureFormat val="stretch"/>
          </c:pictureOptions>
          <c:cat>
            <c:strRef>
              <c:f>'[1]Stock mes'!$A$101:$A$103</c:f>
              <c:strCache>
                <c:ptCount val="3"/>
                <c:pt idx="0">
                  <c:v>2012/13</c:v>
                </c:pt>
                <c:pt idx="1">
                  <c:v>2013/14 estimado</c:v>
                </c:pt>
                <c:pt idx="2">
                  <c:v>2014/15 proyectado</c:v>
                </c:pt>
              </c:strCache>
            </c:strRef>
          </c:cat>
          <c:val>
            <c:numRef>
              <c:f>'6'!$J$10:$J$12</c:f>
              <c:numCache>
                <c:formatCode>#,##0</c:formatCode>
                <c:ptCount val="3"/>
                <c:pt idx="0">
                  <c:v>27544</c:v>
                </c:pt>
                <c:pt idx="1">
                  <c:v>32012</c:v>
                </c:pt>
                <c:pt idx="2">
                  <c:v>25174</c:v>
                </c:pt>
              </c:numCache>
            </c:numRef>
          </c:val>
          <c:extLst>
            <c:ext xmlns:c16="http://schemas.microsoft.com/office/drawing/2014/chart" uri="{C3380CC4-5D6E-409C-BE32-E72D297353CC}">
              <c16:uniqueId val="{00000000-CA14-4F5D-9CD0-C32D8F84C913}"/>
            </c:ext>
          </c:extLst>
        </c:ser>
        <c:ser>
          <c:idx val="1"/>
          <c:order val="1"/>
          <c:tx>
            <c:strRef>
              <c:f>'6'!$C$4</c:f>
              <c:strCache>
                <c:ptCount val="1"/>
                <c:pt idx="0">
                  <c:v>Argentina</c:v>
                </c:pt>
              </c:strCache>
            </c:strRef>
          </c:tx>
          <c:spPr>
            <a:blipFill>
              <a:blip xmlns:r="http://schemas.openxmlformats.org/officeDocument/2006/relationships" r:embed="rId2"/>
              <a:stretch>
                <a:fillRect/>
              </a:stretch>
            </a:blipFill>
          </c:spPr>
          <c:invertIfNegative val="0"/>
          <c:pictureOptions>
            <c:pictureFormat val="stretch"/>
          </c:pictureOptions>
          <c:cat>
            <c:strRef>
              <c:f>'[1]Stock mes'!$A$101:$A$103</c:f>
              <c:strCache>
                <c:ptCount val="3"/>
                <c:pt idx="0">
                  <c:v>2012/13</c:v>
                </c:pt>
                <c:pt idx="1">
                  <c:v>2013/14 estimado</c:v>
                </c:pt>
                <c:pt idx="2">
                  <c:v>2014/15 proyectado</c:v>
                </c:pt>
              </c:strCache>
            </c:strRef>
          </c:cat>
          <c:val>
            <c:numRef>
              <c:f>'6'!$C$10:$C$12</c:f>
              <c:numCache>
                <c:formatCode>#,##0</c:formatCode>
                <c:ptCount val="3"/>
                <c:pt idx="0">
                  <c:v>3550</c:v>
                </c:pt>
                <c:pt idx="1">
                  <c:v>2000</c:v>
                </c:pt>
                <c:pt idx="2">
                  <c:v>6500</c:v>
                </c:pt>
              </c:numCache>
            </c:numRef>
          </c:val>
          <c:extLst>
            <c:ext xmlns:c16="http://schemas.microsoft.com/office/drawing/2014/chart" uri="{C3380CC4-5D6E-409C-BE32-E72D297353CC}">
              <c16:uniqueId val="{00000001-CA14-4F5D-9CD0-C32D8F84C913}"/>
            </c:ext>
          </c:extLst>
        </c:ser>
        <c:ser>
          <c:idx val="3"/>
          <c:order val="2"/>
          <c:tx>
            <c:strRef>
              <c:f>'6'!$D$4</c:f>
              <c:strCache>
                <c:ptCount val="1"/>
                <c:pt idx="0">
                  <c:v>Australia</c:v>
                </c:pt>
              </c:strCache>
            </c:strRef>
          </c:tx>
          <c:spPr>
            <a:blipFill>
              <a:blip xmlns:r="http://schemas.openxmlformats.org/officeDocument/2006/relationships" r:embed="rId3"/>
              <a:stretch>
                <a:fillRect/>
              </a:stretch>
            </a:blipFill>
          </c:spPr>
          <c:invertIfNegative val="0"/>
          <c:cat>
            <c:strRef>
              <c:f>'[1]Stock mes'!$A$101:$A$103</c:f>
              <c:strCache>
                <c:ptCount val="3"/>
                <c:pt idx="0">
                  <c:v>2012/13</c:v>
                </c:pt>
                <c:pt idx="1">
                  <c:v>2013/14 estimado</c:v>
                </c:pt>
                <c:pt idx="2">
                  <c:v>2014/15 proyectado</c:v>
                </c:pt>
              </c:strCache>
            </c:strRef>
          </c:cat>
          <c:val>
            <c:numRef>
              <c:f>'6'!$D$10:$D$12</c:f>
              <c:numCache>
                <c:formatCode>#,##0</c:formatCode>
                <c:ptCount val="3"/>
                <c:pt idx="0">
                  <c:v>18657</c:v>
                </c:pt>
                <c:pt idx="1">
                  <c:v>19500</c:v>
                </c:pt>
                <c:pt idx="2">
                  <c:v>19000</c:v>
                </c:pt>
              </c:numCache>
            </c:numRef>
          </c:val>
          <c:extLst>
            <c:ext xmlns:c16="http://schemas.microsoft.com/office/drawing/2014/chart" uri="{C3380CC4-5D6E-409C-BE32-E72D297353CC}">
              <c16:uniqueId val="{00000002-CA14-4F5D-9CD0-C32D8F84C913}"/>
            </c:ext>
          </c:extLst>
        </c:ser>
        <c:ser>
          <c:idx val="4"/>
          <c:order val="3"/>
          <c:tx>
            <c:strRef>
              <c:f>'6'!$I$4</c:f>
              <c:strCache>
                <c:ptCount val="1"/>
                <c:pt idx="0">
                  <c:v>Ucrania</c:v>
                </c:pt>
              </c:strCache>
            </c:strRef>
          </c:tx>
          <c:spPr>
            <a:blipFill>
              <a:blip xmlns:r="http://schemas.openxmlformats.org/officeDocument/2006/relationships" r:embed="rId4"/>
              <a:stretch>
                <a:fillRect/>
              </a:stretch>
            </a:blipFill>
          </c:spPr>
          <c:invertIfNegative val="0"/>
          <c:cat>
            <c:strRef>
              <c:f>'[1]Stock mes'!$A$101:$A$103</c:f>
              <c:strCache>
                <c:ptCount val="3"/>
                <c:pt idx="0">
                  <c:v>2012/13</c:v>
                </c:pt>
                <c:pt idx="1">
                  <c:v>2013/14 estimado</c:v>
                </c:pt>
                <c:pt idx="2">
                  <c:v>2014/15 proyectado</c:v>
                </c:pt>
              </c:strCache>
            </c:strRef>
          </c:cat>
          <c:val>
            <c:numRef>
              <c:f>'6'!$I$10:$I$12</c:f>
              <c:numCache>
                <c:formatCode>#,##0</c:formatCode>
                <c:ptCount val="3"/>
                <c:pt idx="0">
                  <c:v>7190</c:v>
                </c:pt>
                <c:pt idx="1">
                  <c:v>9650</c:v>
                </c:pt>
                <c:pt idx="2">
                  <c:v>9000</c:v>
                </c:pt>
              </c:numCache>
            </c:numRef>
          </c:val>
          <c:extLst>
            <c:ext xmlns:c16="http://schemas.microsoft.com/office/drawing/2014/chart" uri="{C3380CC4-5D6E-409C-BE32-E72D297353CC}">
              <c16:uniqueId val="{00000003-CA14-4F5D-9CD0-C32D8F84C913}"/>
            </c:ext>
          </c:extLst>
        </c:ser>
        <c:ser>
          <c:idx val="2"/>
          <c:order val="4"/>
          <c:tx>
            <c:strRef>
              <c:f>'6'!$U$4</c:f>
              <c:strCache>
                <c:ptCount val="1"/>
                <c:pt idx="0">
                  <c:v>Resto mundo</c:v>
                </c:pt>
              </c:strCache>
            </c:strRef>
          </c:tx>
          <c:invertIfNegative val="0"/>
          <c:cat>
            <c:strRef>
              <c:f>'[1]Stock mes'!$A$101:$A$103</c:f>
              <c:strCache>
                <c:ptCount val="3"/>
                <c:pt idx="0">
                  <c:v>2012/13</c:v>
                </c:pt>
                <c:pt idx="1">
                  <c:v>2013/14 estimado</c:v>
                </c:pt>
                <c:pt idx="2">
                  <c:v>2014/15 proyectado</c:v>
                </c:pt>
              </c:strCache>
            </c:strRef>
          </c:cat>
          <c:val>
            <c:numRef>
              <c:f>'6'!$U$10:$U$12</c:f>
              <c:numCache>
                <c:formatCode>#,##0</c:formatCode>
                <c:ptCount val="3"/>
                <c:pt idx="0">
                  <c:v>75952</c:v>
                </c:pt>
                <c:pt idx="1">
                  <c:v>89957</c:v>
                </c:pt>
                <c:pt idx="2">
                  <c:v>76625</c:v>
                </c:pt>
              </c:numCache>
            </c:numRef>
          </c:val>
          <c:extLst>
            <c:ext xmlns:c16="http://schemas.microsoft.com/office/drawing/2014/chart" uri="{C3380CC4-5D6E-409C-BE32-E72D297353CC}">
              <c16:uniqueId val="{00000004-CA14-4F5D-9CD0-C32D8F84C913}"/>
            </c:ext>
          </c:extLst>
        </c:ser>
        <c:dLbls>
          <c:showLegendKey val="0"/>
          <c:showVal val="0"/>
          <c:showCatName val="0"/>
          <c:showSerName val="0"/>
          <c:showPercent val="0"/>
          <c:showBubbleSize val="0"/>
        </c:dLbls>
        <c:gapWidth val="150"/>
        <c:axId val="44550400"/>
        <c:axId val="50398720"/>
      </c:barChart>
      <c:catAx>
        <c:axId val="44550400"/>
        <c:scaling>
          <c:orientation val="minMax"/>
        </c:scaling>
        <c:delete val="0"/>
        <c:axPos val="b"/>
        <c:numFmt formatCode="General" sourceLinked="1"/>
        <c:majorTickMark val="out"/>
        <c:minorTickMark val="none"/>
        <c:tickLblPos val="nextTo"/>
        <c:txPr>
          <a:bodyPr/>
          <a:lstStyle/>
          <a:p>
            <a:pPr>
              <a:defRPr lang="es-ES"/>
            </a:pPr>
            <a:endParaRPr lang="es-CL"/>
          </a:p>
        </c:txPr>
        <c:crossAx val="50398720"/>
        <c:crosses val="autoZero"/>
        <c:auto val="1"/>
        <c:lblAlgn val="ctr"/>
        <c:lblOffset val="100"/>
        <c:noMultiLvlLbl val="0"/>
      </c:catAx>
      <c:valAx>
        <c:axId val="50398720"/>
        <c:scaling>
          <c:orientation val="minMax"/>
        </c:scaling>
        <c:delete val="0"/>
        <c:axPos val="l"/>
        <c:numFmt formatCode="#,##0" sourceLinked="0"/>
        <c:majorTickMark val="out"/>
        <c:minorTickMark val="none"/>
        <c:tickLblPos val="nextTo"/>
        <c:txPr>
          <a:bodyPr/>
          <a:lstStyle/>
          <a:p>
            <a:pPr>
              <a:defRPr lang="es-ES"/>
            </a:pPr>
            <a:endParaRPr lang="es-CL"/>
          </a:p>
        </c:txPr>
        <c:crossAx val="44550400"/>
        <c:crosses val="autoZero"/>
        <c:crossBetween val="between"/>
        <c:majorUnit val="10000"/>
      </c:valAx>
    </c:plotArea>
    <c:legend>
      <c:legendPos val="r"/>
      <c:layout>
        <c:manualLayout>
          <c:xMode val="edge"/>
          <c:yMode val="edge"/>
          <c:x val="0.85499731315311478"/>
          <c:y val="0.31049587255851696"/>
          <c:w val="0.14500268684688525"/>
          <c:h val="0.50973579406675107"/>
        </c:manualLayout>
      </c:layout>
      <c:overlay val="0"/>
      <c:txPr>
        <a:bodyPr/>
        <a:lstStyle/>
        <a:p>
          <a:pPr>
            <a:defRPr lang="es-ES"/>
          </a:pPr>
          <a:endParaRPr lang="es-CL"/>
        </a:p>
      </c:txPr>
    </c:legend>
    <c:plotVisOnly val="1"/>
    <c:dispBlanksAs val="gap"/>
    <c:showDLblsOverMax val="0"/>
  </c:chart>
  <c:txPr>
    <a:bodyPr/>
    <a:lstStyle/>
    <a:p>
      <a:pPr>
        <a:defRPr sz="1000">
          <a:latin typeface="Arial" pitchFamily="34" charset="0"/>
          <a:cs typeface="Arial" pitchFamily="34" charset="0"/>
        </a:defRPr>
      </a:pPr>
      <a:endParaRPr lang="es-CL"/>
    </a:p>
  </c:txPr>
  <c:printSettings>
    <c:headerFooter/>
    <c:pageMargins b="0.75000000000001465" l="0.70000000000000062" r="0.70000000000000062" t="0.75000000000001465" header="0.30000000000000032" footer="0.30000000000000032"/>
    <c:pageSetup/>
  </c:printSettings>
  <c:userShapes r:id="rId5"/>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000"/>
            </a:pPr>
            <a:r>
              <a:rPr lang="es-ES" sz="1000"/>
              <a:t>Gráfico 4. Evolución de la superficie sembrada (ha) y la producción nacional de trigo (toneladas) </a:t>
            </a:r>
          </a:p>
        </c:rich>
      </c:tx>
      <c:layout>
        <c:manualLayout>
          <c:xMode val="edge"/>
          <c:yMode val="edge"/>
          <c:x val="0.18212127866486807"/>
          <c:y val="3.0172512526843234E-2"/>
        </c:manualLayout>
      </c:layout>
      <c:overlay val="0"/>
      <c:spPr>
        <a:noFill/>
        <a:ln>
          <a:noFill/>
        </a:ln>
        <a:effectLst/>
      </c:spPr>
    </c:title>
    <c:autoTitleDeleted val="0"/>
    <c:plotArea>
      <c:layout>
        <c:manualLayout>
          <c:layoutTarget val="inner"/>
          <c:xMode val="edge"/>
          <c:yMode val="edge"/>
          <c:x val="0.1695959880014998"/>
          <c:y val="0.22068000120674267"/>
          <c:w val="0.64760264341957263"/>
          <c:h val="0.44902882161830526"/>
        </c:manualLayout>
      </c:layout>
      <c:barChart>
        <c:barDir val="col"/>
        <c:grouping val="clustered"/>
        <c:varyColors val="0"/>
        <c:ser>
          <c:idx val="1"/>
          <c:order val="0"/>
          <c:tx>
            <c:strRef>
              <c:f>'7'!$D$6</c:f>
              <c:strCache>
                <c:ptCount val="1"/>
                <c:pt idx="0">
                  <c:v> Producción (toneladas) </c:v>
                </c:pt>
              </c:strCache>
            </c:strRef>
          </c:tx>
          <c:spPr>
            <a:solidFill>
              <a:schemeClr val="accent2"/>
            </a:solidFill>
            <a:ln>
              <a:noFill/>
            </a:ln>
            <a:effectLst/>
          </c:spPr>
          <c:invertIfNegative val="0"/>
          <c:cat>
            <c:strRef>
              <c:f>'7'!$B$7:$B$18</c:f>
              <c:strCache>
                <c:ptCount val="11"/>
                <c:pt idx="0">
                  <c:v>2004/05</c:v>
                </c:pt>
                <c:pt idx="1">
                  <c:v>2005/06</c:v>
                </c:pt>
                <c:pt idx="2">
                  <c:v>2006/07</c:v>
                </c:pt>
                <c:pt idx="3">
                  <c:v>2007/08</c:v>
                </c:pt>
                <c:pt idx="4">
                  <c:v>2008/09</c:v>
                </c:pt>
                <c:pt idx="5">
                  <c:v>2009/10</c:v>
                </c:pt>
                <c:pt idx="6">
                  <c:v>2010/11</c:v>
                </c:pt>
                <c:pt idx="7">
                  <c:v>2011/12</c:v>
                </c:pt>
                <c:pt idx="8">
                  <c:v>2012/13</c:v>
                </c:pt>
                <c:pt idx="9">
                  <c:v>2013/14</c:v>
                </c:pt>
                <c:pt idx="10">
                  <c:v>2014/15 (intenciones)</c:v>
                </c:pt>
              </c:strCache>
            </c:strRef>
          </c:cat>
          <c:val>
            <c:numRef>
              <c:f>'7'!$D$7:$D$17</c:f>
              <c:numCache>
                <c:formatCode>_(* #,##0_);_(* \(#,##0\);_(* "-"_);_(@_)</c:formatCode>
                <c:ptCount val="11"/>
                <c:pt idx="0">
                  <c:v>1851940</c:v>
                </c:pt>
                <c:pt idx="1">
                  <c:v>1403689.2</c:v>
                </c:pt>
                <c:pt idx="2">
                  <c:v>1104571</c:v>
                </c:pt>
                <c:pt idx="3">
                  <c:v>1237860.8</c:v>
                </c:pt>
                <c:pt idx="4">
                  <c:v>1145289.7</c:v>
                </c:pt>
                <c:pt idx="5">
                  <c:v>1523921.3</c:v>
                </c:pt>
                <c:pt idx="6">
                  <c:v>1575822</c:v>
                </c:pt>
                <c:pt idx="7">
                  <c:v>1213101</c:v>
                </c:pt>
                <c:pt idx="8">
                  <c:v>1474662.5</c:v>
                </c:pt>
                <c:pt idx="9">
                  <c:v>1358128.6099999999</c:v>
                </c:pt>
              </c:numCache>
            </c:numRef>
          </c:val>
          <c:extLst>
            <c:ext xmlns:c16="http://schemas.microsoft.com/office/drawing/2014/chart" uri="{C3380CC4-5D6E-409C-BE32-E72D297353CC}">
              <c16:uniqueId val="{00000000-5021-40F9-96D9-92E6025C3FB8}"/>
            </c:ext>
          </c:extLst>
        </c:ser>
        <c:dLbls>
          <c:showLegendKey val="0"/>
          <c:showVal val="0"/>
          <c:showCatName val="0"/>
          <c:showSerName val="0"/>
          <c:showPercent val="0"/>
          <c:showBubbleSize val="0"/>
        </c:dLbls>
        <c:gapWidth val="150"/>
        <c:axId val="122928512"/>
        <c:axId val="122926592"/>
      </c:barChart>
      <c:lineChart>
        <c:grouping val="standard"/>
        <c:varyColors val="0"/>
        <c:ser>
          <c:idx val="0"/>
          <c:order val="1"/>
          <c:tx>
            <c:strRef>
              <c:f>'7'!$C$6</c:f>
              <c:strCache>
                <c:ptCount val="1"/>
                <c:pt idx="0">
                  <c:v> Superficie (hectáreas) </c:v>
                </c:pt>
              </c:strCache>
            </c:strRef>
          </c:tx>
          <c:spPr>
            <a:ln w="28575" cap="rnd">
              <a:solidFill>
                <a:schemeClr val="accent1"/>
              </a:solidFill>
              <a:round/>
            </a:ln>
            <a:effectLst/>
          </c:spPr>
          <c:marker>
            <c:symbol val="none"/>
          </c:marker>
          <c:cat>
            <c:strRef>
              <c:f>'7'!$B$7:$B$18</c:f>
              <c:strCache>
                <c:ptCount val="11"/>
                <c:pt idx="0">
                  <c:v>2004/05</c:v>
                </c:pt>
                <c:pt idx="1">
                  <c:v>2005/06</c:v>
                </c:pt>
                <c:pt idx="2">
                  <c:v>2006/07</c:v>
                </c:pt>
                <c:pt idx="3">
                  <c:v>2007/08</c:v>
                </c:pt>
                <c:pt idx="4">
                  <c:v>2008/09</c:v>
                </c:pt>
                <c:pt idx="5">
                  <c:v>2009/10</c:v>
                </c:pt>
                <c:pt idx="6">
                  <c:v>2010/11</c:v>
                </c:pt>
                <c:pt idx="7">
                  <c:v>2011/12</c:v>
                </c:pt>
                <c:pt idx="8">
                  <c:v>2012/13</c:v>
                </c:pt>
                <c:pt idx="9">
                  <c:v>2013/14</c:v>
                </c:pt>
                <c:pt idx="10">
                  <c:v>2014/15 (intenciones)</c:v>
                </c:pt>
              </c:strCache>
            </c:strRef>
          </c:cat>
          <c:val>
            <c:numRef>
              <c:f>'7'!$C$7:$C$17</c:f>
              <c:numCache>
                <c:formatCode>_(* #,##0_);_(* \(#,##0\);_(* "-"_);_(@_)</c:formatCode>
                <c:ptCount val="11"/>
                <c:pt idx="0">
                  <c:v>419660</c:v>
                </c:pt>
                <c:pt idx="1">
                  <c:v>314720</c:v>
                </c:pt>
                <c:pt idx="2">
                  <c:v>231785</c:v>
                </c:pt>
                <c:pt idx="3">
                  <c:v>270591</c:v>
                </c:pt>
                <c:pt idx="4">
                  <c:v>280688</c:v>
                </c:pt>
                <c:pt idx="5">
                  <c:v>264304</c:v>
                </c:pt>
                <c:pt idx="6">
                  <c:v>271415</c:v>
                </c:pt>
                <c:pt idx="7">
                  <c:v>245277</c:v>
                </c:pt>
                <c:pt idx="8">
                  <c:v>253627</c:v>
                </c:pt>
                <c:pt idx="9">
                  <c:v>254857</c:v>
                </c:pt>
                <c:pt idx="10">
                  <c:v>268033</c:v>
                </c:pt>
              </c:numCache>
            </c:numRef>
          </c:val>
          <c:smooth val="0"/>
          <c:extLst>
            <c:ext xmlns:c16="http://schemas.microsoft.com/office/drawing/2014/chart" uri="{C3380CC4-5D6E-409C-BE32-E72D297353CC}">
              <c16:uniqueId val="{00000001-5021-40F9-96D9-92E6025C3FB8}"/>
            </c:ext>
          </c:extLst>
        </c:ser>
        <c:dLbls>
          <c:showLegendKey val="0"/>
          <c:showVal val="0"/>
          <c:showCatName val="0"/>
          <c:showSerName val="0"/>
          <c:showPercent val="0"/>
          <c:showBubbleSize val="0"/>
        </c:dLbls>
        <c:marker val="1"/>
        <c:smooth val="0"/>
        <c:axId val="125477248"/>
        <c:axId val="125412480"/>
      </c:lineChart>
      <c:valAx>
        <c:axId val="122926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solidFill>
                      <a:srgbClr val="C00000"/>
                    </a:solidFill>
                  </a:defRPr>
                </a:pPr>
                <a:r>
                  <a:rPr lang="es-CL">
                    <a:solidFill>
                      <a:srgbClr val="C00000"/>
                    </a:solidFill>
                  </a:rPr>
                  <a:t>Producción (ton)</a:t>
                </a:r>
              </a:p>
            </c:rich>
          </c:tx>
          <c:layout>
            <c:manualLayout>
              <c:xMode val="edge"/>
              <c:yMode val="edge"/>
              <c:x val="1.0844875159835754E-2"/>
              <c:y val="0.2098730265319311"/>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es-CL"/>
          </a:p>
        </c:txPr>
        <c:crossAx val="122928512"/>
        <c:crosses val="autoZero"/>
        <c:crossBetween val="between"/>
      </c:valAx>
      <c:catAx>
        <c:axId val="122928512"/>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a:lstStyle/>
          <a:p>
            <a:pPr>
              <a:defRPr/>
            </a:pPr>
            <a:endParaRPr lang="es-CL"/>
          </a:p>
        </c:txPr>
        <c:crossAx val="122926592"/>
        <c:crosses val="autoZero"/>
        <c:auto val="1"/>
        <c:lblAlgn val="ctr"/>
        <c:lblOffset val="100"/>
        <c:noMultiLvlLbl val="0"/>
      </c:catAx>
      <c:valAx>
        <c:axId val="125412480"/>
        <c:scaling>
          <c:orientation val="minMax"/>
        </c:scaling>
        <c:delete val="0"/>
        <c:axPos val="r"/>
        <c:title>
          <c:tx>
            <c:rich>
              <a:bodyPr rot="-5400000" vert="horz"/>
              <a:lstStyle/>
              <a:p>
                <a:pPr>
                  <a:defRPr>
                    <a:solidFill>
                      <a:srgbClr val="0070C0"/>
                    </a:solidFill>
                  </a:defRPr>
                </a:pPr>
                <a:r>
                  <a:rPr lang="es-CL">
                    <a:solidFill>
                      <a:srgbClr val="0070C0"/>
                    </a:solidFill>
                  </a:rPr>
                  <a:t>Superficie (ha)</a:t>
                </a:r>
              </a:p>
            </c:rich>
          </c:tx>
          <c:layout>
            <c:manualLayout>
              <c:xMode val="edge"/>
              <c:yMode val="edge"/>
              <c:x val="0.94388998811046054"/>
              <c:y val="0.29084505771028968"/>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es-CL"/>
          </a:p>
        </c:txPr>
        <c:crossAx val="125477248"/>
        <c:crosses val="max"/>
        <c:crossBetween val="between"/>
      </c:valAx>
      <c:catAx>
        <c:axId val="125477248"/>
        <c:scaling>
          <c:orientation val="minMax"/>
        </c:scaling>
        <c:delete val="1"/>
        <c:axPos val="b"/>
        <c:numFmt formatCode="General" sourceLinked="1"/>
        <c:majorTickMark val="out"/>
        <c:minorTickMark val="none"/>
        <c:tickLblPos val="nextTo"/>
        <c:crossAx val="125412480"/>
        <c:crosses val="autoZero"/>
        <c:auto val="1"/>
        <c:lblAlgn val="ctr"/>
        <c:lblOffset val="100"/>
        <c:noMultiLvlLbl val="0"/>
      </c:catAx>
      <c:spPr>
        <a:noFill/>
        <a:ln>
          <a:noFill/>
        </a:ln>
        <a:effectLst/>
      </c:spPr>
    </c:plotArea>
    <c:legend>
      <c:legendPos val="b"/>
      <c:layout>
        <c:manualLayout>
          <c:xMode val="edge"/>
          <c:yMode val="edge"/>
          <c:x val="0.19339160729908761"/>
          <c:y val="0.84892467877553823"/>
          <c:w val="0.59197615923009628"/>
          <c:h val="7.823580168022326E-2"/>
        </c:manualLayout>
      </c:layout>
      <c:overlay val="0"/>
      <c:spPr>
        <a:noFill/>
        <a:ln>
          <a:noFill/>
        </a:ln>
        <a:effectLst/>
      </c:spPr>
      <c:txPr>
        <a:bodyPr rot="0" vert="horz"/>
        <a:lstStyle/>
        <a:p>
          <a:pPr>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latin typeface="Arial" panose="020B0604020202020204" pitchFamily="34" charset="0"/>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5. Producción, importación y consumo aparente de maíz</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2007 - 2014</a:t>
            </a:r>
          </a:p>
          <a:p>
            <a:pPr>
              <a:defRPr sz="1400" b="0" i="0" u="none" strike="noStrike" baseline="0">
                <a:solidFill>
                  <a:srgbClr val="000000"/>
                </a:solidFill>
                <a:latin typeface="Arial MT"/>
                <a:ea typeface="Arial MT"/>
                <a:cs typeface="Arial MT"/>
              </a:defRPr>
            </a:pPr>
            <a:endParaRPr lang="es-CL"/>
          </a:p>
        </c:rich>
      </c:tx>
      <c:layout>
        <c:manualLayout>
          <c:xMode val="edge"/>
          <c:yMode val="edge"/>
          <c:x val="0.23327553139013274"/>
          <c:y val="4.3465904341575141E-5"/>
        </c:manualLayout>
      </c:layout>
      <c:overlay val="0"/>
      <c:spPr>
        <a:noFill/>
        <a:ln w="25400">
          <a:noFill/>
        </a:ln>
      </c:spPr>
    </c:title>
    <c:autoTitleDeleted val="0"/>
    <c:plotArea>
      <c:layout>
        <c:manualLayout>
          <c:layoutTarget val="inner"/>
          <c:xMode val="edge"/>
          <c:yMode val="edge"/>
          <c:x val="0.11627906976744186"/>
          <c:y val="0.14402173913043681"/>
          <c:w val="0.81121751025991751"/>
          <c:h val="0.61383028088339786"/>
        </c:manualLayout>
      </c:layout>
      <c:barChart>
        <c:barDir val="col"/>
        <c:grouping val="stacked"/>
        <c:varyColors val="0"/>
        <c:ser>
          <c:idx val="0"/>
          <c:order val="0"/>
          <c:tx>
            <c:strRef>
              <c:f>'11'!$C$6:$C$7</c:f>
              <c:strCache>
                <c:ptCount val="2"/>
                <c:pt idx="0">
                  <c:v>Producción</c:v>
                </c:pt>
              </c:strCache>
            </c:strRef>
          </c:tx>
          <c:invertIfNegative val="0"/>
          <c:dLbls>
            <c:dLbl>
              <c:idx val="0"/>
              <c:layout>
                <c:manualLayout>
                  <c:x val="5.0267989889093159E-2"/>
                  <c:y val="-9.8611836116438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09-40C5-B4D2-BF07731B6741}"/>
                </c:ext>
              </c:extLst>
            </c:dLbl>
            <c:dLbl>
              <c:idx val="1"/>
              <c:layout>
                <c:manualLayout>
                  <c:x val="5.2217223982333826E-2"/>
                  <c:y val="-0.1030864163612486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09-40C5-B4D2-BF07731B6741}"/>
                </c:ext>
              </c:extLst>
            </c:dLbl>
            <c:dLbl>
              <c:idx val="2"/>
              <c:layout>
                <c:manualLayout>
                  <c:x val="5.4235591123316773E-2"/>
                  <c:y val="-0.1080943563143232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09-40C5-B4D2-BF07731B6741}"/>
                </c:ext>
              </c:extLst>
            </c:dLbl>
            <c:dLbl>
              <c:idx val="3"/>
              <c:layout>
                <c:manualLayout>
                  <c:x val="5.0406097058031382E-2"/>
                  <c:y val="-0.1079163255325812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09-40C5-B4D2-BF07731B6741}"/>
                </c:ext>
              </c:extLst>
            </c:dLbl>
            <c:dLbl>
              <c:idx val="4"/>
              <c:layout>
                <c:manualLayout>
                  <c:x val="5.0406097058031382E-2"/>
                  <c:y val="-0.1079163255325812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09-40C5-B4D2-BF07731B6741}"/>
                </c:ext>
              </c:extLst>
            </c:dLbl>
            <c:dLbl>
              <c:idx val="5"/>
              <c:layout>
                <c:manualLayout>
                  <c:x val="5.2424464199014184E-2"/>
                  <c:y val="-0.10308641636124863"/>
                </c:manualLayout>
              </c:layout>
              <c:tx>
                <c:rich>
                  <a:bodyPr/>
                  <a:lstStyle/>
                  <a:p>
                    <a:r>
                      <a:rPr lang="en-US"/>
                      <a:t>1,38</a:t>
                    </a:r>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09-40C5-B4D2-BF07731B6741}"/>
                </c:ext>
              </c:extLst>
            </c:dLbl>
            <c:dLbl>
              <c:idx val="6"/>
              <c:layout>
                <c:manualLayout>
                  <c:x val="5.2103591501561901E-2"/>
                  <c:y val="-0.1087214935537106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409-40C5-B4D2-BF07731B6741}"/>
                </c:ext>
              </c:extLst>
            </c:dLbl>
            <c:dLbl>
              <c:idx val="7"/>
              <c:layout>
                <c:manualLayout>
                  <c:x val="4.8440746612430377E-2"/>
                  <c:y val="-0.1070016282856478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409-40C5-B4D2-BF07731B6741}"/>
                </c:ext>
              </c:extLst>
            </c:dLbl>
            <c:numFmt formatCode="#,##0.00" sourceLinked="0"/>
            <c:spPr>
              <a:noFill/>
              <a:ln w="25400">
                <a:noFill/>
              </a:ln>
            </c:spPr>
            <c:txPr>
              <a:bodyPr/>
              <a:lstStyle/>
              <a:p>
                <a:pPr>
                  <a:defRPr lang="es-ES" sz="900" b="1">
                    <a:latin typeface="Arial" pitchFamily="34" charset="0"/>
                    <a:cs typeface="Arial" pitchFamily="34" charset="0"/>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'11'!$B$8:$B$15</c:f>
              <c:strCache>
                <c:ptCount val="8"/>
                <c:pt idx="0">
                  <c:v>2007</c:v>
                </c:pt>
                <c:pt idx="1">
                  <c:v>2008</c:v>
                </c:pt>
                <c:pt idx="2">
                  <c:v>2009</c:v>
                </c:pt>
                <c:pt idx="3">
                  <c:v>2010</c:v>
                </c:pt>
                <c:pt idx="4">
                  <c:v>2011</c:v>
                </c:pt>
                <c:pt idx="5">
                  <c:v>2012</c:v>
                </c:pt>
                <c:pt idx="6">
                  <c:v>2013</c:v>
                </c:pt>
                <c:pt idx="7">
                  <c:v>2014 estimado</c:v>
                </c:pt>
              </c:strCache>
            </c:strRef>
          </c:cat>
          <c:val>
            <c:numRef>
              <c:f>'11'!$C$8:$C$15</c:f>
              <c:numCache>
                <c:formatCode>#,##0_);\(#,##0\)</c:formatCode>
                <c:ptCount val="8"/>
                <c:pt idx="0">
                  <c:v>1104571</c:v>
                </c:pt>
                <c:pt idx="1">
                  <c:v>1237860.8</c:v>
                </c:pt>
                <c:pt idx="2">
                  <c:v>1145289.7</c:v>
                </c:pt>
                <c:pt idx="3">
                  <c:v>1523921.3</c:v>
                </c:pt>
                <c:pt idx="4">
                  <c:v>1575822</c:v>
                </c:pt>
                <c:pt idx="5">
                  <c:v>1213101</c:v>
                </c:pt>
                <c:pt idx="6">
                  <c:v>1474662.5</c:v>
                </c:pt>
                <c:pt idx="7">
                  <c:v>1350000</c:v>
                </c:pt>
              </c:numCache>
            </c:numRef>
          </c:val>
          <c:extLst>
            <c:ext xmlns:c16="http://schemas.microsoft.com/office/drawing/2014/chart" uri="{C3380CC4-5D6E-409C-BE32-E72D297353CC}">
              <c16:uniqueId val="{00000008-0409-40C5-B4D2-BF07731B6741}"/>
            </c:ext>
          </c:extLst>
        </c:ser>
        <c:ser>
          <c:idx val="2"/>
          <c:order val="1"/>
          <c:tx>
            <c:strRef>
              <c:f>'11'!$E$6:$E$7</c:f>
              <c:strCache>
                <c:ptCount val="2"/>
                <c:pt idx="0">
                  <c:v>Importación</c:v>
                </c:pt>
              </c:strCache>
            </c:strRef>
          </c:tx>
          <c:invertIfNegative val="0"/>
          <c:cat>
            <c:strRef>
              <c:f>'11'!$B$8:$B$15</c:f>
              <c:strCache>
                <c:ptCount val="8"/>
                <c:pt idx="0">
                  <c:v>2007</c:v>
                </c:pt>
                <c:pt idx="1">
                  <c:v>2008</c:v>
                </c:pt>
                <c:pt idx="2">
                  <c:v>2009</c:v>
                </c:pt>
                <c:pt idx="3">
                  <c:v>2010</c:v>
                </c:pt>
                <c:pt idx="4">
                  <c:v>2011</c:v>
                </c:pt>
                <c:pt idx="5">
                  <c:v>2012</c:v>
                </c:pt>
                <c:pt idx="6">
                  <c:v>2013</c:v>
                </c:pt>
                <c:pt idx="7">
                  <c:v>2014 estimado</c:v>
                </c:pt>
              </c:strCache>
            </c:strRef>
          </c:cat>
          <c:val>
            <c:numRef>
              <c:f>'11'!$E$8:$E$15</c:f>
              <c:numCache>
                <c:formatCode>#,##0_);\(#,##0\)</c:formatCode>
                <c:ptCount val="8"/>
                <c:pt idx="0">
                  <c:v>1086319.7054000001</c:v>
                </c:pt>
                <c:pt idx="1">
                  <c:v>792414.33689999999</c:v>
                </c:pt>
                <c:pt idx="2">
                  <c:v>686003.93309999991</c:v>
                </c:pt>
                <c:pt idx="3">
                  <c:v>632530.88099999994</c:v>
                </c:pt>
                <c:pt idx="4">
                  <c:v>655527.42949999997</c:v>
                </c:pt>
                <c:pt idx="5">
                  <c:v>907260.44000000006</c:v>
                </c:pt>
                <c:pt idx="6">
                  <c:v>939407.65600000008</c:v>
                </c:pt>
                <c:pt idx="7">
                  <c:v>1000000</c:v>
                </c:pt>
              </c:numCache>
            </c:numRef>
          </c:val>
          <c:extLst>
            <c:ext xmlns:c16="http://schemas.microsoft.com/office/drawing/2014/chart" uri="{C3380CC4-5D6E-409C-BE32-E72D297353CC}">
              <c16:uniqueId val="{00000009-0409-40C5-B4D2-BF07731B6741}"/>
            </c:ext>
          </c:extLst>
        </c:ser>
        <c:dLbls>
          <c:showLegendKey val="0"/>
          <c:showVal val="0"/>
          <c:showCatName val="0"/>
          <c:showSerName val="0"/>
          <c:showPercent val="0"/>
          <c:showBubbleSize val="0"/>
        </c:dLbls>
        <c:gapWidth val="150"/>
        <c:overlap val="100"/>
        <c:axId val="130656896"/>
        <c:axId val="43590016"/>
      </c:barChart>
      <c:lineChart>
        <c:grouping val="standard"/>
        <c:varyColors val="0"/>
        <c:ser>
          <c:idx val="5"/>
          <c:order val="2"/>
          <c:tx>
            <c:strRef>
              <c:f>'11'!$H$6:$H$7</c:f>
              <c:strCache>
                <c:ptCount val="2"/>
                <c:pt idx="0">
                  <c:v>Consumo aparente</c:v>
                </c:pt>
              </c:strCache>
            </c:strRef>
          </c:tx>
          <c:marker>
            <c:symbol val="none"/>
          </c:marker>
          <c:dLbls>
            <c:dLbl>
              <c:idx val="0"/>
              <c:layout>
                <c:manualLayout>
                  <c:x val="-3.5087719298245612E-2"/>
                  <c:y val="-2.68456375838931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409-40C5-B4D2-BF07731B6741}"/>
                </c:ext>
              </c:extLst>
            </c:dLbl>
            <c:dLbl>
              <c:idx val="1"/>
              <c:layout>
                <c:manualLayout>
                  <c:x val="-3.4880562727115969E-2"/>
                  <c:y val="-7.23002785852047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409-40C5-B4D2-BF07731B6741}"/>
                </c:ext>
              </c:extLst>
            </c:dLbl>
            <c:dLbl>
              <c:idx val="2"/>
              <c:layout>
                <c:manualLayout>
                  <c:x val="-3.0843828445150118E-2"/>
                  <c:y val="-6.65805818236434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409-40C5-B4D2-BF07731B6741}"/>
                </c:ext>
              </c:extLst>
            </c:dLbl>
            <c:dLbl>
              <c:idx val="3"/>
              <c:layout>
                <c:manualLayout>
                  <c:x val="-3.8779189840143731E-2"/>
                  <c:y val="-8.87736206735497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409-40C5-B4D2-BF07731B6741}"/>
                </c:ext>
              </c:extLst>
            </c:dLbl>
            <c:dLbl>
              <c:idx val="4"/>
              <c:layout>
                <c:manualLayout>
                  <c:x val="-3.6829955746903162E-2"/>
                  <c:y val="-5.81655136792478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409-40C5-B4D2-BF07731B6741}"/>
                </c:ext>
              </c:extLst>
            </c:dLbl>
            <c:dLbl>
              <c:idx val="5"/>
              <c:layout>
                <c:manualLayout>
                  <c:x val="-4.0935672514619881E-2"/>
                  <c:y val="-7.15883668903803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409-40C5-B4D2-BF07731B6741}"/>
                </c:ext>
              </c:extLst>
            </c:dLbl>
            <c:dLbl>
              <c:idx val="6"/>
              <c:layout>
                <c:manualLayout>
                  <c:x val="-3.6036753353151471E-2"/>
                  <c:y val="-7.19922047427254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409-40C5-B4D2-BF07731B6741}"/>
                </c:ext>
              </c:extLst>
            </c:dLbl>
            <c:dLbl>
              <c:idx val="7"/>
              <c:layout>
                <c:manualLayout>
                  <c:x val="-3.0275507114744218E-2"/>
                  <c:y val="-5.58269364968597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409-40C5-B4D2-BF07731B6741}"/>
                </c:ext>
              </c:extLst>
            </c:dLbl>
            <c:numFmt formatCode="#,##0.00" sourceLinked="0"/>
            <c:spPr>
              <a:noFill/>
              <a:ln w="25400">
                <a:noFill/>
              </a:ln>
            </c:spPr>
            <c:txPr>
              <a:bodyPr/>
              <a:lstStyle/>
              <a:p>
                <a:pPr>
                  <a:defRPr lang="es-ES" sz="900" b="1">
                    <a:latin typeface="Arial" pitchFamily="34" charset="0"/>
                    <a:cs typeface="Arial" pitchFamily="34" charset="0"/>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'11'!$B$8:$B$15</c:f>
              <c:strCache>
                <c:ptCount val="8"/>
                <c:pt idx="0">
                  <c:v>2007</c:v>
                </c:pt>
                <c:pt idx="1">
                  <c:v>2008</c:v>
                </c:pt>
                <c:pt idx="2">
                  <c:v>2009</c:v>
                </c:pt>
                <c:pt idx="3">
                  <c:v>2010</c:v>
                </c:pt>
                <c:pt idx="4">
                  <c:v>2011</c:v>
                </c:pt>
                <c:pt idx="5">
                  <c:v>2012</c:v>
                </c:pt>
                <c:pt idx="6">
                  <c:v>2013</c:v>
                </c:pt>
                <c:pt idx="7">
                  <c:v>2014 estimado</c:v>
                </c:pt>
              </c:strCache>
            </c:strRef>
          </c:cat>
          <c:val>
            <c:numRef>
              <c:f>'11'!$H$8:$H$15</c:f>
              <c:numCache>
                <c:formatCode>#,##0_);\(#,##0\)</c:formatCode>
                <c:ptCount val="8"/>
                <c:pt idx="0">
                  <c:v>2190864.6878000004</c:v>
                </c:pt>
                <c:pt idx="1">
                  <c:v>2030262.2868999999</c:v>
                </c:pt>
                <c:pt idx="2">
                  <c:v>1831289.7900999996</c:v>
                </c:pt>
                <c:pt idx="3">
                  <c:v>2156449.6461</c:v>
                </c:pt>
                <c:pt idx="4">
                  <c:v>2231238.6792000001</c:v>
                </c:pt>
                <c:pt idx="5">
                  <c:v>2120360.44</c:v>
                </c:pt>
                <c:pt idx="6">
                  <c:v>2414069.8360000001</c:v>
                </c:pt>
                <c:pt idx="7">
                  <c:v>2350000</c:v>
                </c:pt>
              </c:numCache>
            </c:numRef>
          </c:val>
          <c:smooth val="0"/>
          <c:extLst>
            <c:ext xmlns:c16="http://schemas.microsoft.com/office/drawing/2014/chart" uri="{C3380CC4-5D6E-409C-BE32-E72D297353CC}">
              <c16:uniqueId val="{00000012-0409-40C5-B4D2-BF07731B6741}"/>
            </c:ext>
          </c:extLst>
        </c:ser>
        <c:dLbls>
          <c:showLegendKey val="0"/>
          <c:showVal val="0"/>
          <c:showCatName val="0"/>
          <c:showSerName val="0"/>
          <c:showPercent val="0"/>
          <c:showBubbleSize val="0"/>
        </c:dLbls>
        <c:marker val="1"/>
        <c:smooth val="0"/>
        <c:axId val="130656896"/>
        <c:axId val="43590016"/>
      </c:lineChart>
      <c:catAx>
        <c:axId val="13065689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43590016"/>
        <c:crosses val="autoZero"/>
        <c:auto val="1"/>
        <c:lblAlgn val="ctr"/>
        <c:lblOffset val="100"/>
        <c:tickLblSkip val="1"/>
        <c:tickMarkSkip val="1"/>
        <c:noMultiLvlLbl val="0"/>
      </c:catAx>
      <c:valAx>
        <c:axId val="43590016"/>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sz="900"/>
                  <a:t>Millones de toneladas</a:t>
                </a:r>
              </a:p>
            </c:rich>
          </c:tx>
          <c:layout>
            <c:manualLayout>
              <c:xMode val="edge"/>
              <c:yMode val="edge"/>
              <c:x val="8.2088602561043496E-3"/>
              <c:y val="0.2817029165060661"/>
            </c:manualLayout>
          </c:layout>
          <c:overlay val="0"/>
          <c:spPr>
            <a:noFill/>
            <a:ln w="25400">
              <a:noFill/>
            </a:ln>
          </c:spPr>
        </c:title>
        <c:numFmt formatCode="#,##0.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30656896"/>
        <c:crosses val="autoZero"/>
        <c:crossBetween val="between"/>
        <c:dispUnits>
          <c:builtInUnit val="millions"/>
        </c:dispUnits>
      </c:valAx>
      <c:spPr>
        <a:noFill/>
        <a:ln w="25400">
          <a:noFill/>
        </a:ln>
      </c:spPr>
    </c:plotArea>
    <c:legend>
      <c:legendPos val="b"/>
      <c:layout>
        <c:manualLayout>
          <c:xMode val="edge"/>
          <c:yMode val="edge"/>
          <c:x val="2.8632478632478631E-2"/>
          <c:y val="0.87445983961949503"/>
          <c:w val="0.91837623662426815"/>
          <c:h val="6.7039403312211893E-2"/>
        </c:manualLayout>
      </c:layout>
      <c:overlay val="0"/>
      <c:txPr>
        <a:bodyPr/>
        <a:lstStyle/>
        <a:p>
          <a:pPr>
            <a:defRPr lang="es-ES" sz="900">
              <a:latin typeface="Arial" pitchFamily="34" charset="0"/>
              <a:cs typeface="Arial" pitchFamily="34" charset="0"/>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5. Producción, importación y consumo aparente de trigo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2007 - 2014</a:t>
            </a:r>
          </a:p>
          <a:p>
            <a:pPr>
              <a:defRPr sz="1400" b="0" i="0" u="none" strike="noStrike" baseline="0">
                <a:solidFill>
                  <a:srgbClr val="000000"/>
                </a:solidFill>
                <a:latin typeface="Arial MT"/>
                <a:ea typeface="Arial MT"/>
                <a:cs typeface="Arial MT"/>
              </a:defRPr>
            </a:pPr>
            <a:endParaRPr lang="es-CL"/>
          </a:p>
        </c:rich>
      </c:tx>
      <c:layout>
        <c:manualLayout>
          <c:xMode val="edge"/>
          <c:yMode val="edge"/>
          <c:x val="0.23327553139013274"/>
          <c:y val="4.3465904341575141E-5"/>
        </c:manualLayout>
      </c:layout>
      <c:overlay val="0"/>
      <c:spPr>
        <a:noFill/>
        <a:ln w="25400">
          <a:noFill/>
        </a:ln>
      </c:spPr>
    </c:title>
    <c:autoTitleDeleted val="0"/>
    <c:plotArea>
      <c:layout>
        <c:manualLayout>
          <c:layoutTarget val="inner"/>
          <c:xMode val="edge"/>
          <c:yMode val="edge"/>
          <c:x val="0.11627906976744186"/>
          <c:y val="0.14402173913043681"/>
          <c:w val="0.81121751025991751"/>
          <c:h val="0.61383028088339786"/>
        </c:manualLayout>
      </c:layout>
      <c:barChart>
        <c:barDir val="col"/>
        <c:grouping val="stacked"/>
        <c:varyColors val="0"/>
        <c:ser>
          <c:idx val="0"/>
          <c:order val="0"/>
          <c:tx>
            <c:strRef>
              <c:f>'11'!$C$6:$C$7</c:f>
              <c:strCache>
                <c:ptCount val="2"/>
                <c:pt idx="0">
                  <c:v>Producción</c:v>
                </c:pt>
              </c:strCache>
            </c:strRef>
          </c:tx>
          <c:invertIfNegative val="0"/>
          <c:dLbls>
            <c:dLbl>
              <c:idx val="0"/>
              <c:layout>
                <c:manualLayout>
                  <c:x val="5.0267989889093159E-2"/>
                  <c:y val="-9.8611836116438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77-46FF-AD8A-C581F87A9905}"/>
                </c:ext>
              </c:extLst>
            </c:dLbl>
            <c:dLbl>
              <c:idx val="1"/>
              <c:layout>
                <c:manualLayout>
                  <c:x val="5.2217223982333826E-2"/>
                  <c:y val="-0.1030864163612486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77-46FF-AD8A-C581F87A9905}"/>
                </c:ext>
              </c:extLst>
            </c:dLbl>
            <c:dLbl>
              <c:idx val="2"/>
              <c:layout>
                <c:manualLayout>
                  <c:x val="5.4235591123316773E-2"/>
                  <c:y val="-0.1080943563143232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77-46FF-AD8A-C581F87A9905}"/>
                </c:ext>
              </c:extLst>
            </c:dLbl>
            <c:dLbl>
              <c:idx val="3"/>
              <c:layout>
                <c:manualLayout>
                  <c:x val="5.0406097058031382E-2"/>
                  <c:y val="-0.1079163255325812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C77-46FF-AD8A-C581F87A9905}"/>
                </c:ext>
              </c:extLst>
            </c:dLbl>
            <c:dLbl>
              <c:idx val="4"/>
              <c:layout>
                <c:manualLayout>
                  <c:x val="5.0406097058031382E-2"/>
                  <c:y val="-0.1079163255325812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77-46FF-AD8A-C581F87A9905}"/>
                </c:ext>
              </c:extLst>
            </c:dLbl>
            <c:dLbl>
              <c:idx val="5"/>
              <c:layout>
                <c:manualLayout>
                  <c:x val="5.2424464199014184E-2"/>
                  <c:y val="-0.10308641636124863"/>
                </c:manualLayout>
              </c:layout>
              <c:tx>
                <c:rich>
                  <a:bodyPr/>
                  <a:lstStyle/>
                  <a:p>
                    <a:r>
                      <a:rPr lang="en-US"/>
                      <a:t>1,38</a:t>
                    </a:r>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77-46FF-AD8A-C581F87A9905}"/>
                </c:ext>
              </c:extLst>
            </c:dLbl>
            <c:dLbl>
              <c:idx val="6"/>
              <c:layout>
                <c:manualLayout>
                  <c:x val="5.2103591501561901E-2"/>
                  <c:y val="-0.1087214935537106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C77-46FF-AD8A-C581F87A9905}"/>
                </c:ext>
              </c:extLst>
            </c:dLbl>
            <c:dLbl>
              <c:idx val="7"/>
              <c:layout>
                <c:manualLayout>
                  <c:x val="4.8440746612430377E-2"/>
                  <c:y val="-0.1070016282856478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77-46FF-AD8A-C581F87A9905}"/>
                </c:ext>
              </c:extLst>
            </c:dLbl>
            <c:numFmt formatCode="#,##0.00" sourceLinked="0"/>
            <c:spPr>
              <a:noFill/>
              <a:ln w="25400">
                <a:noFill/>
              </a:ln>
            </c:spPr>
            <c:txPr>
              <a:bodyPr/>
              <a:lstStyle/>
              <a:p>
                <a:pPr>
                  <a:defRPr lang="es-ES" sz="900" b="1">
                    <a:latin typeface="Arial" pitchFamily="34" charset="0"/>
                    <a:cs typeface="Arial" pitchFamily="34" charset="0"/>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'[2]cons aparente'!$A$8:$A$15</c:f>
              <c:strCache>
                <c:ptCount val="8"/>
                <c:pt idx="0">
                  <c:v>2007</c:v>
                </c:pt>
                <c:pt idx="1">
                  <c:v>2008</c:v>
                </c:pt>
                <c:pt idx="2">
                  <c:v>2009</c:v>
                </c:pt>
                <c:pt idx="3">
                  <c:v>2010</c:v>
                </c:pt>
                <c:pt idx="4">
                  <c:v>2011</c:v>
                </c:pt>
                <c:pt idx="5">
                  <c:v>2012</c:v>
                </c:pt>
                <c:pt idx="6">
                  <c:v>2013</c:v>
                </c:pt>
                <c:pt idx="7">
                  <c:v>2014 estimado</c:v>
                </c:pt>
              </c:strCache>
            </c:strRef>
          </c:cat>
          <c:val>
            <c:numRef>
              <c:f>'11'!$C$8:$C$15</c:f>
              <c:numCache>
                <c:formatCode>#,##0_);\(#,##0\)</c:formatCode>
                <c:ptCount val="8"/>
                <c:pt idx="0">
                  <c:v>1104571</c:v>
                </c:pt>
                <c:pt idx="1">
                  <c:v>1237860.8</c:v>
                </c:pt>
                <c:pt idx="2">
                  <c:v>1145289.7</c:v>
                </c:pt>
                <c:pt idx="3">
                  <c:v>1523921.3</c:v>
                </c:pt>
                <c:pt idx="4">
                  <c:v>1575822</c:v>
                </c:pt>
                <c:pt idx="5">
                  <c:v>1213101</c:v>
                </c:pt>
                <c:pt idx="6">
                  <c:v>1474662.5</c:v>
                </c:pt>
                <c:pt idx="7">
                  <c:v>1350000</c:v>
                </c:pt>
              </c:numCache>
            </c:numRef>
          </c:val>
          <c:extLst>
            <c:ext xmlns:c16="http://schemas.microsoft.com/office/drawing/2014/chart" uri="{C3380CC4-5D6E-409C-BE32-E72D297353CC}">
              <c16:uniqueId val="{00000008-0C77-46FF-AD8A-C581F87A9905}"/>
            </c:ext>
          </c:extLst>
        </c:ser>
        <c:ser>
          <c:idx val="2"/>
          <c:order val="1"/>
          <c:tx>
            <c:strRef>
              <c:f>'11'!$E$6:$E$7</c:f>
              <c:strCache>
                <c:ptCount val="2"/>
                <c:pt idx="0">
                  <c:v>Importación</c:v>
                </c:pt>
              </c:strCache>
            </c:strRef>
          </c:tx>
          <c:invertIfNegative val="0"/>
          <c:cat>
            <c:strRef>
              <c:f>'[2]cons aparente'!$A$8:$A$15</c:f>
              <c:strCache>
                <c:ptCount val="8"/>
                <c:pt idx="0">
                  <c:v>2007</c:v>
                </c:pt>
                <c:pt idx="1">
                  <c:v>2008</c:v>
                </c:pt>
                <c:pt idx="2">
                  <c:v>2009</c:v>
                </c:pt>
                <c:pt idx="3">
                  <c:v>2010</c:v>
                </c:pt>
                <c:pt idx="4">
                  <c:v>2011</c:v>
                </c:pt>
                <c:pt idx="5">
                  <c:v>2012</c:v>
                </c:pt>
                <c:pt idx="6">
                  <c:v>2013</c:v>
                </c:pt>
                <c:pt idx="7">
                  <c:v>2014 estimado</c:v>
                </c:pt>
              </c:strCache>
            </c:strRef>
          </c:cat>
          <c:val>
            <c:numRef>
              <c:f>'11'!$E$8:$E$15</c:f>
              <c:numCache>
                <c:formatCode>#,##0_);\(#,##0\)</c:formatCode>
                <c:ptCount val="8"/>
                <c:pt idx="0">
                  <c:v>1086319.7054000001</c:v>
                </c:pt>
                <c:pt idx="1">
                  <c:v>792414.33689999999</c:v>
                </c:pt>
                <c:pt idx="2">
                  <c:v>686003.93309999991</c:v>
                </c:pt>
                <c:pt idx="3">
                  <c:v>632530.88099999994</c:v>
                </c:pt>
                <c:pt idx="4">
                  <c:v>655527.42949999997</c:v>
                </c:pt>
                <c:pt idx="5">
                  <c:v>907260.44000000006</c:v>
                </c:pt>
                <c:pt idx="6">
                  <c:v>939407.65600000008</c:v>
                </c:pt>
                <c:pt idx="7">
                  <c:v>1000000</c:v>
                </c:pt>
              </c:numCache>
            </c:numRef>
          </c:val>
          <c:extLst>
            <c:ext xmlns:c16="http://schemas.microsoft.com/office/drawing/2014/chart" uri="{C3380CC4-5D6E-409C-BE32-E72D297353CC}">
              <c16:uniqueId val="{00000009-0C77-46FF-AD8A-C581F87A9905}"/>
            </c:ext>
          </c:extLst>
        </c:ser>
        <c:dLbls>
          <c:showLegendKey val="0"/>
          <c:showVal val="0"/>
          <c:showCatName val="0"/>
          <c:showSerName val="0"/>
          <c:showPercent val="0"/>
          <c:showBubbleSize val="0"/>
        </c:dLbls>
        <c:gapWidth val="150"/>
        <c:overlap val="100"/>
        <c:axId val="43610880"/>
        <c:axId val="43612416"/>
      </c:barChart>
      <c:lineChart>
        <c:grouping val="standard"/>
        <c:varyColors val="0"/>
        <c:ser>
          <c:idx val="5"/>
          <c:order val="2"/>
          <c:tx>
            <c:strRef>
              <c:f>'11'!$H$6</c:f>
              <c:strCache>
                <c:ptCount val="1"/>
                <c:pt idx="0">
                  <c:v>Consumo aparente</c:v>
                </c:pt>
              </c:strCache>
            </c:strRef>
          </c:tx>
          <c:marker>
            <c:symbol val="none"/>
          </c:marker>
          <c:dLbls>
            <c:dLbl>
              <c:idx val="0"/>
              <c:layout>
                <c:manualLayout>
                  <c:x val="-3.5087719298245612E-2"/>
                  <c:y val="-2.68456375838931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C77-46FF-AD8A-C581F87A9905}"/>
                </c:ext>
              </c:extLst>
            </c:dLbl>
            <c:dLbl>
              <c:idx val="1"/>
              <c:layout>
                <c:manualLayout>
                  <c:x val="-3.4880562727115969E-2"/>
                  <c:y val="-7.23002785852047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C77-46FF-AD8A-C581F87A9905}"/>
                </c:ext>
              </c:extLst>
            </c:dLbl>
            <c:dLbl>
              <c:idx val="2"/>
              <c:layout>
                <c:manualLayout>
                  <c:x val="-3.0843828445150118E-2"/>
                  <c:y val="-6.65805818236434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77-46FF-AD8A-C581F87A9905}"/>
                </c:ext>
              </c:extLst>
            </c:dLbl>
            <c:dLbl>
              <c:idx val="3"/>
              <c:layout>
                <c:manualLayout>
                  <c:x val="-3.8779189840143731E-2"/>
                  <c:y val="-8.87736206735497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C77-46FF-AD8A-C581F87A9905}"/>
                </c:ext>
              </c:extLst>
            </c:dLbl>
            <c:dLbl>
              <c:idx val="4"/>
              <c:layout>
                <c:manualLayout>
                  <c:x val="-3.6829955746903162E-2"/>
                  <c:y val="-5.81655136792478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77-46FF-AD8A-C581F87A9905}"/>
                </c:ext>
              </c:extLst>
            </c:dLbl>
            <c:dLbl>
              <c:idx val="5"/>
              <c:layout>
                <c:manualLayout>
                  <c:x val="-4.0935672514619881E-2"/>
                  <c:y val="-7.15883668903803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77-46FF-AD8A-C581F87A9905}"/>
                </c:ext>
              </c:extLst>
            </c:dLbl>
            <c:dLbl>
              <c:idx val="6"/>
              <c:layout>
                <c:manualLayout>
                  <c:x val="-3.6036753353151471E-2"/>
                  <c:y val="-7.19922047427254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77-46FF-AD8A-C581F87A9905}"/>
                </c:ext>
              </c:extLst>
            </c:dLbl>
            <c:dLbl>
              <c:idx val="7"/>
              <c:layout>
                <c:manualLayout>
                  <c:x val="-3.0275507114744218E-2"/>
                  <c:y val="-5.58269364968597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C77-46FF-AD8A-C581F87A9905}"/>
                </c:ext>
              </c:extLst>
            </c:dLbl>
            <c:numFmt formatCode="#,##0.00" sourceLinked="0"/>
            <c:spPr>
              <a:noFill/>
              <a:ln w="25400">
                <a:noFill/>
              </a:ln>
            </c:spPr>
            <c:txPr>
              <a:bodyPr/>
              <a:lstStyle/>
              <a:p>
                <a:pPr>
                  <a:defRPr lang="es-ES" sz="900" b="1">
                    <a:latin typeface="Arial" pitchFamily="34" charset="0"/>
                    <a:cs typeface="Arial" pitchFamily="34" charset="0"/>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'[2]cons aparente'!$A$8:$A$15</c:f>
              <c:strCache>
                <c:ptCount val="8"/>
                <c:pt idx="0">
                  <c:v>2007</c:v>
                </c:pt>
                <c:pt idx="1">
                  <c:v>2008</c:v>
                </c:pt>
                <c:pt idx="2">
                  <c:v>2009</c:v>
                </c:pt>
                <c:pt idx="3">
                  <c:v>2010</c:v>
                </c:pt>
                <c:pt idx="4">
                  <c:v>2011</c:v>
                </c:pt>
                <c:pt idx="5">
                  <c:v>2012</c:v>
                </c:pt>
                <c:pt idx="6">
                  <c:v>2013</c:v>
                </c:pt>
                <c:pt idx="7">
                  <c:v>2014 estimado</c:v>
                </c:pt>
              </c:strCache>
            </c:strRef>
          </c:cat>
          <c:val>
            <c:numRef>
              <c:f>'11'!$H$8:$H$15</c:f>
              <c:numCache>
                <c:formatCode>#,##0_);\(#,##0\)</c:formatCode>
                <c:ptCount val="8"/>
                <c:pt idx="0">
                  <c:v>2190864.6878000004</c:v>
                </c:pt>
                <c:pt idx="1">
                  <c:v>2030262.2868999999</c:v>
                </c:pt>
                <c:pt idx="2">
                  <c:v>1831289.7900999996</c:v>
                </c:pt>
                <c:pt idx="3">
                  <c:v>2156449.6461</c:v>
                </c:pt>
                <c:pt idx="4">
                  <c:v>2231238.6792000001</c:v>
                </c:pt>
                <c:pt idx="5">
                  <c:v>2120360.44</c:v>
                </c:pt>
                <c:pt idx="6">
                  <c:v>2414069.8360000001</c:v>
                </c:pt>
                <c:pt idx="7">
                  <c:v>2350000</c:v>
                </c:pt>
              </c:numCache>
            </c:numRef>
          </c:val>
          <c:smooth val="0"/>
          <c:extLst>
            <c:ext xmlns:c16="http://schemas.microsoft.com/office/drawing/2014/chart" uri="{C3380CC4-5D6E-409C-BE32-E72D297353CC}">
              <c16:uniqueId val="{00000012-0C77-46FF-AD8A-C581F87A9905}"/>
            </c:ext>
          </c:extLst>
        </c:ser>
        <c:dLbls>
          <c:showLegendKey val="0"/>
          <c:showVal val="0"/>
          <c:showCatName val="0"/>
          <c:showSerName val="0"/>
          <c:showPercent val="0"/>
          <c:showBubbleSize val="0"/>
        </c:dLbls>
        <c:marker val="1"/>
        <c:smooth val="0"/>
        <c:axId val="43610880"/>
        <c:axId val="43612416"/>
      </c:lineChart>
      <c:catAx>
        <c:axId val="4361088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43612416"/>
        <c:crosses val="autoZero"/>
        <c:auto val="1"/>
        <c:lblAlgn val="ctr"/>
        <c:lblOffset val="100"/>
        <c:tickLblSkip val="1"/>
        <c:tickMarkSkip val="1"/>
        <c:noMultiLvlLbl val="0"/>
      </c:catAx>
      <c:valAx>
        <c:axId val="43612416"/>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sz="900"/>
                  <a:t>Millones de toneladas</a:t>
                </a:r>
              </a:p>
            </c:rich>
          </c:tx>
          <c:layout>
            <c:manualLayout>
              <c:xMode val="edge"/>
              <c:yMode val="edge"/>
              <c:x val="8.2088602561043496E-3"/>
              <c:y val="0.2817029165060661"/>
            </c:manualLayout>
          </c:layout>
          <c:overlay val="0"/>
          <c:spPr>
            <a:noFill/>
            <a:ln w="25400">
              <a:noFill/>
            </a:ln>
          </c:spPr>
        </c:title>
        <c:numFmt formatCode="#,##0.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43610880"/>
        <c:crosses val="autoZero"/>
        <c:crossBetween val="between"/>
        <c:dispUnits>
          <c:builtInUnit val="millions"/>
        </c:dispUnits>
      </c:valAx>
      <c:spPr>
        <a:noFill/>
        <a:ln w="25400">
          <a:noFill/>
        </a:ln>
      </c:spPr>
    </c:plotArea>
    <c:legend>
      <c:legendPos val="b"/>
      <c:layout>
        <c:manualLayout>
          <c:xMode val="edge"/>
          <c:yMode val="edge"/>
          <c:x val="2.8632478632478631E-2"/>
          <c:y val="0.87445983961949503"/>
          <c:w val="0.91837623662426815"/>
          <c:h val="6.7039403312211893E-2"/>
        </c:manualLayout>
      </c:layout>
      <c:overlay val="0"/>
      <c:txPr>
        <a:bodyPr/>
        <a:lstStyle/>
        <a:p>
          <a:pPr>
            <a:defRPr lang="es-ES" sz="900">
              <a:latin typeface="Arial" pitchFamily="34" charset="0"/>
              <a:cs typeface="Arial" pitchFamily="34" charset="0"/>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6. Chile. Evolución mensual de las importaciones de trigo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2012 - 2014</a:t>
            </a:r>
          </a:p>
          <a:p>
            <a:pPr>
              <a:defRPr sz="1400" b="0" i="0" u="none" strike="noStrike" baseline="0">
                <a:solidFill>
                  <a:srgbClr val="000000"/>
                </a:solidFill>
                <a:latin typeface="Arial MT"/>
                <a:ea typeface="Arial MT"/>
                <a:cs typeface="Arial MT"/>
              </a:defRPr>
            </a:pPr>
            <a:endParaRPr lang="es-CL"/>
          </a:p>
        </c:rich>
      </c:tx>
      <c:layout>
        <c:manualLayout>
          <c:xMode val="edge"/>
          <c:yMode val="edge"/>
          <c:x val="0.14171808508480491"/>
          <c:y val="3.2608501336713717E-2"/>
        </c:manualLayout>
      </c:layout>
      <c:overlay val="0"/>
      <c:spPr>
        <a:noFill/>
        <a:ln w="25400">
          <a:noFill/>
        </a:ln>
      </c:spPr>
    </c:title>
    <c:autoTitleDeleted val="0"/>
    <c:plotArea>
      <c:layout>
        <c:manualLayout>
          <c:layoutTarget val="inner"/>
          <c:xMode val="edge"/>
          <c:yMode val="edge"/>
          <c:x val="0.15234293549473241"/>
          <c:y val="0.14402176121173707"/>
          <c:w val="0.81121751025991751"/>
          <c:h val="0.59279845936417708"/>
        </c:manualLayout>
      </c:layout>
      <c:barChart>
        <c:barDir val="col"/>
        <c:grouping val="clustered"/>
        <c:varyColors val="0"/>
        <c:ser>
          <c:idx val="0"/>
          <c:order val="0"/>
          <c:tx>
            <c:strRef>
              <c:f>'12'!$D$5</c:f>
              <c:strCache>
                <c:ptCount val="1"/>
                <c:pt idx="0">
                  <c:v>2012</c:v>
                </c:pt>
              </c:strCache>
            </c:strRef>
          </c:tx>
          <c:spPr>
            <a:pattFill prst="pct60">
              <a:fgClr>
                <a:srgbClr val="0070C0"/>
              </a:fgClr>
              <a:bgClr>
                <a:schemeClr val="bg1"/>
              </a:bgClr>
            </a:pattFill>
            <a:ln>
              <a:solidFill>
                <a:srgbClr val="0070C0"/>
              </a:solidFill>
            </a:ln>
          </c:spPr>
          <c:invertIfNegative val="0"/>
          <c:cat>
            <c:strRef>
              <c:f>'12'!$B$6:$B$17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'12'!$D$6:$D$17</c:f>
              <c:numCache>
                <c:formatCode>#,##0</c:formatCode>
                <c:ptCount val="12"/>
                <c:pt idx="0">
                  <c:v>78688.66</c:v>
                </c:pt>
                <c:pt idx="1">
                  <c:v>71550.570000000007</c:v>
                </c:pt>
                <c:pt idx="2">
                  <c:v>130768.32000000001</c:v>
                </c:pt>
                <c:pt idx="3">
                  <c:v>43956.71</c:v>
                </c:pt>
                <c:pt idx="4">
                  <c:v>86514.650000000009</c:v>
                </c:pt>
                <c:pt idx="5">
                  <c:v>57157.393000000004</c:v>
                </c:pt>
                <c:pt idx="6">
                  <c:v>98486.747000000018</c:v>
                </c:pt>
                <c:pt idx="7">
                  <c:v>61637.77</c:v>
                </c:pt>
                <c:pt idx="8">
                  <c:v>75922.819999999992</c:v>
                </c:pt>
                <c:pt idx="9">
                  <c:v>95663.02</c:v>
                </c:pt>
                <c:pt idx="10">
                  <c:v>73924.3</c:v>
                </c:pt>
                <c:pt idx="11">
                  <c:v>32989.479999999996</c:v>
                </c:pt>
              </c:numCache>
            </c:numRef>
          </c:val>
          <c:extLst>
            <c:ext xmlns:c16="http://schemas.microsoft.com/office/drawing/2014/chart" uri="{C3380CC4-5D6E-409C-BE32-E72D297353CC}">
              <c16:uniqueId val="{00000000-7448-4495-A1CB-FB827CCF381E}"/>
            </c:ext>
          </c:extLst>
        </c:ser>
        <c:ser>
          <c:idx val="1"/>
          <c:order val="1"/>
          <c:tx>
            <c:strRef>
              <c:f>'12'!$E$5</c:f>
              <c:strCache>
                <c:ptCount val="1"/>
                <c:pt idx="0">
                  <c:v>2013</c:v>
                </c:pt>
              </c:strCache>
            </c:strRef>
          </c:tx>
          <c:spPr>
            <a:pattFill prst="ltUpDiag">
              <a:fgClr>
                <a:srgbClr val="C00000"/>
              </a:fgClr>
              <a:bgClr>
                <a:schemeClr val="bg1"/>
              </a:bgClr>
            </a:pattFill>
            <a:ln>
              <a:solidFill>
                <a:srgbClr val="C00000"/>
              </a:solidFill>
            </a:ln>
          </c:spPr>
          <c:invertIfNegative val="0"/>
          <c:cat>
            <c:strRef>
              <c:f>'12'!$B$6:$B$17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'12'!$E$6:$E$17</c:f>
              <c:numCache>
                <c:formatCode>#,##0</c:formatCode>
                <c:ptCount val="12"/>
                <c:pt idx="0">
                  <c:v>93168.319999999992</c:v>
                </c:pt>
                <c:pt idx="1">
                  <c:v>74919.214600000007</c:v>
                </c:pt>
                <c:pt idx="2">
                  <c:v>74661.027999999991</c:v>
                </c:pt>
                <c:pt idx="3">
                  <c:v>45942.360000000008</c:v>
                </c:pt>
                <c:pt idx="4">
                  <c:v>100508.9872</c:v>
                </c:pt>
                <c:pt idx="5">
                  <c:v>69045.900199999989</c:v>
                </c:pt>
                <c:pt idx="6">
                  <c:v>68119.706999999995</c:v>
                </c:pt>
                <c:pt idx="7">
                  <c:v>118521.9461</c:v>
                </c:pt>
                <c:pt idx="8">
                  <c:v>73784.482900000003</c:v>
                </c:pt>
                <c:pt idx="9">
                  <c:v>100325.76500000001</c:v>
                </c:pt>
                <c:pt idx="10">
                  <c:v>70277.440000000002</c:v>
                </c:pt>
                <c:pt idx="11">
                  <c:v>50132.50499999999</c:v>
                </c:pt>
              </c:numCache>
            </c:numRef>
          </c:val>
          <c:extLst>
            <c:ext xmlns:c16="http://schemas.microsoft.com/office/drawing/2014/chart" uri="{C3380CC4-5D6E-409C-BE32-E72D297353CC}">
              <c16:uniqueId val="{00000001-7448-4495-A1CB-FB827CCF381E}"/>
            </c:ext>
          </c:extLst>
        </c:ser>
        <c:ser>
          <c:idx val="2"/>
          <c:order val="2"/>
          <c:tx>
            <c:strRef>
              <c:f>'12'!$F$5</c:f>
              <c:strCache>
                <c:ptCount val="1"/>
                <c:pt idx="0">
                  <c:v>2014</c:v>
                </c:pt>
              </c:strCache>
            </c:strRef>
          </c:tx>
          <c:invertIfNegative val="0"/>
          <c:cat>
            <c:strRef>
              <c:f>'12'!$B$6:$B$17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'12'!$F$6:$F$17</c:f>
              <c:numCache>
                <c:formatCode>#,##0</c:formatCode>
                <c:ptCount val="12"/>
                <c:pt idx="0">
                  <c:v>27303.981</c:v>
                </c:pt>
                <c:pt idx="1">
                  <c:v>56703.123</c:v>
                </c:pt>
                <c:pt idx="2">
                  <c:v>65740.487000000008</c:v>
                </c:pt>
                <c:pt idx="3">
                  <c:v>26707.62</c:v>
                </c:pt>
                <c:pt idx="4">
                  <c:v>67403.527000000002</c:v>
                </c:pt>
                <c:pt idx="5">
                  <c:v>23915.511000000002</c:v>
                </c:pt>
                <c:pt idx="6">
                  <c:v>105798.06</c:v>
                </c:pt>
              </c:numCache>
            </c:numRef>
          </c:val>
          <c:extLst>
            <c:ext xmlns:c16="http://schemas.microsoft.com/office/drawing/2014/chart" uri="{C3380CC4-5D6E-409C-BE32-E72D297353CC}">
              <c16:uniqueId val="{00000002-7448-4495-A1CB-FB827CCF381E}"/>
            </c:ext>
          </c:extLst>
        </c:ser>
        <c:dLbls>
          <c:showLegendKey val="0"/>
          <c:showVal val="0"/>
          <c:showCatName val="0"/>
          <c:showSerName val="0"/>
          <c:showPercent val="0"/>
          <c:showBubbleSize val="0"/>
        </c:dLbls>
        <c:gapWidth val="150"/>
        <c:axId val="43651840"/>
        <c:axId val="43653376"/>
      </c:barChart>
      <c:catAx>
        <c:axId val="43651840"/>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43653376"/>
        <c:crosses val="autoZero"/>
        <c:auto val="1"/>
        <c:lblAlgn val="ctr"/>
        <c:lblOffset val="100"/>
        <c:tickLblSkip val="1"/>
        <c:tickMarkSkip val="1"/>
        <c:noMultiLvlLbl val="0"/>
      </c:catAx>
      <c:valAx>
        <c:axId val="43653376"/>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sz="900"/>
                  <a:t>Toneladas</a:t>
                </a:r>
              </a:p>
            </c:rich>
          </c:tx>
          <c:layout>
            <c:manualLayout>
              <c:xMode val="edge"/>
              <c:yMode val="edge"/>
              <c:x val="8.2089206934239604E-3"/>
              <c:y val="0.34942587732089048"/>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43651840"/>
        <c:crosses val="autoZero"/>
        <c:crossBetween val="between"/>
      </c:valAx>
      <c:spPr>
        <a:noFill/>
        <a:ln w="25400">
          <a:noFill/>
        </a:ln>
      </c:spPr>
    </c:plotArea>
    <c:legend>
      <c:legendPos val="r"/>
      <c:layout>
        <c:manualLayout>
          <c:xMode val="edge"/>
          <c:yMode val="edge"/>
          <c:x val="0.33032294484951708"/>
          <c:y val="0.87925796282935864"/>
          <c:w val="0.26064544867032208"/>
          <c:h val="5.882359610478103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7. Chile. Participación por país de origen en las importaciones de trigo  </a:t>
            </a:r>
          </a:p>
          <a:p>
            <a:pPr>
              <a:defRPr sz="1000" b="0" i="0" u="none" strike="noStrike" baseline="0">
                <a:solidFill>
                  <a:srgbClr val="000000"/>
                </a:solidFill>
                <a:latin typeface="Arial"/>
                <a:ea typeface="Arial"/>
                <a:cs typeface="Arial"/>
              </a:defRPr>
            </a:pPr>
            <a:r>
              <a:rPr lang="es-CL" sz="1000" b="1" i="0" u="none" strike="noStrike" baseline="0">
                <a:solidFill>
                  <a:srgbClr val="000066"/>
                </a:solidFill>
                <a:latin typeface="Arial"/>
                <a:cs typeface="Arial"/>
              </a:rPr>
              <a:t>enero - julio  de 2014  </a:t>
            </a:r>
            <a:r>
              <a:rPr lang="es-CL" sz="1000" b="1" i="0" u="none" strike="noStrike" baseline="0">
                <a:solidFill>
                  <a:srgbClr val="000000"/>
                </a:solidFill>
                <a:latin typeface="Arial"/>
                <a:cs typeface="Arial"/>
              </a:rPr>
              <a:t>(%)</a:t>
            </a:r>
            <a:endParaRPr lang="es-CL" sz="1000"/>
          </a:p>
        </c:rich>
      </c:tx>
      <c:layout>
        <c:manualLayout>
          <c:xMode val="edge"/>
          <c:yMode val="edge"/>
          <c:x val="8.3348979187820499E-2"/>
          <c:y val="7.0936107770390375E-2"/>
        </c:manualLayout>
      </c:layout>
      <c:overlay val="1"/>
    </c:title>
    <c:autoTitleDeleted val="0"/>
    <c:view3D>
      <c:rotX val="20"/>
      <c:rotY val="0"/>
      <c:rAngAx val="0"/>
      <c:perspective val="10"/>
    </c:view3D>
    <c:floor>
      <c:thickness val="0"/>
    </c:floor>
    <c:sideWall>
      <c:thickness val="0"/>
    </c:sideWall>
    <c:backWall>
      <c:thickness val="0"/>
    </c:backWall>
    <c:plotArea>
      <c:layout>
        <c:manualLayout>
          <c:layoutTarget val="inner"/>
          <c:xMode val="edge"/>
          <c:yMode val="edge"/>
          <c:x val="0"/>
          <c:y val="0.29841755848630375"/>
          <c:w val="0.97089603382910805"/>
          <c:h val="0.46595767579264064"/>
        </c:manualLayout>
      </c:layout>
      <c:pie3DChart>
        <c:varyColors val="1"/>
        <c:ser>
          <c:idx val="0"/>
          <c:order val="0"/>
          <c:tx>
            <c:strRef>
              <c:f>'13'!$X$2</c:f>
              <c:strCache>
                <c:ptCount val="1"/>
                <c:pt idx="0">
                  <c:v>2013</c:v>
                </c:pt>
              </c:strCache>
            </c:strRef>
          </c:tx>
          <c:spPr>
            <a:blipFill>
              <a:blip xmlns:r="http://schemas.openxmlformats.org/officeDocument/2006/relationships" r:embed="rId1"/>
              <a:stretch>
                <a:fillRect/>
              </a:stretch>
            </a:blipFill>
          </c:spPr>
          <c:explosion val="25"/>
          <c:dPt>
            <c:idx val="0"/>
            <c:bubble3D val="0"/>
            <c:spPr>
              <a:blipFill>
                <a:blip xmlns:r="http://schemas.openxmlformats.org/officeDocument/2006/relationships" r:embed="rId2"/>
                <a:stretch>
                  <a:fillRect/>
                </a:stretch>
              </a:blipFill>
            </c:spPr>
            <c:pictureOptions>
              <c:pictureFormat val="stretch"/>
            </c:pictureOptions>
            <c:extLst>
              <c:ext xmlns:c16="http://schemas.microsoft.com/office/drawing/2014/chart" uri="{C3380CC4-5D6E-409C-BE32-E72D297353CC}">
                <c16:uniqueId val="{00000001-1AFD-4968-945D-8D85C3892A91}"/>
              </c:ext>
            </c:extLst>
          </c:dPt>
          <c:dPt>
            <c:idx val="1"/>
            <c:bubble3D val="0"/>
            <c:spPr>
              <a:blipFill>
                <a:blip xmlns:r="http://schemas.openxmlformats.org/officeDocument/2006/relationships" r:embed="rId3"/>
                <a:stretch>
                  <a:fillRect/>
                </a:stretch>
              </a:blipFill>
            </c:spPr>
            <c:pictureOptions>
              <c:pictureFormat val="stretch"/>
            </c:pictureOptions>
            <c:extLst>
              <c:ext xmlns:c16="http://schemas.microsoft.com/office/drawing/2014/chart" uri="{C3380CC4-5D6E-409C-BE32-E72D297353CC}">
                <c16:uniqueId val="{00000003-1AFD-4968-945D-8D85C3892A91}"/>
              </c:ext>
            </c:extLst>
          </c:dPt>
          <c:dPt>
            <c:idx val="2"/>
            <c:bubble3D val="0"/>
            <c:spPr>
              <a:blipFill>
                <a:blip xmlns:r="http://schemas.openxmlformats.org/officeDocument/2006/relationships" r:embed="rId4"/>
                <a:stretch>
                  <a:fillRect/>
                </a:stretch>
              </a:blipFill>
            </c:spPr>
            <c:pictureOptions>
              <c:pictureFormat val="stretch"/>
            </c:pictureOptions>
            <c:extLst>
              <c:ext xmlns:c16="http://schemas.microsoft.com/office/drawing/2014/chart" uri="{C3380CC4-5D6E-409C-BE32-E72D297353CC}">
                <c16:uniqueId val="{00000005-1AFD-4968-945D-8D85C3892A91}"/>
              </c:ext>
            </c:extLst>
          </c:dPt>
          <c:dPt>
            <c:idx val="3"/>
            <c:bubble3D val="0"/>
            <c:spPr>
              <a:solidFill>
                <a:schemeClr val="bg2">
                  <a:lumMod val="50000"/>
                </a:schemeClr>
              </a:solidFill>
            </c:spPr>
            <c:extLst>
              <c:ext xmlns:c16="http://schemas.microsoft.com/office/drawing/2014/chart" uri="{C3380CC4-5D6E-409C-BE32-E72D297353CC}">
                <c16:uniqueId val="{00000007-1AFD-4968-945D-8D85C3892A91}"/>
              </c:ext>
            </c:extLst>
          </c:dPt>
          <c:dLbls>
            <c:dLbl>
              <c:idx val="0"/>
              <c:layout>
                <c:manualLayout>
                  <c:x val="0.11688075943061862"/>
                  <c:y val="1.268916385451820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AFD-4968-945D-8D85C3892A91}"/>
                </c:ext>
              </c:extLst>
            </c:dLbl>
            <c:dLbl>
              <c:idx val="1"/>
              <c:layout>
                <c:manualLayout>
                  <c:x val="9.2087508222056191E-2"/>
                  <c:y val="-1.402195042622554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AFD-4968-945D-8D85C3892A91}"/>
                </c:ext>
              </c:extLst>
            </c:dLbl>
            <c:dLbl>
              <c:idx val="2"/>
              <c:layout>
                <c:manualLayout>
                  <c:x val="4.2173952393881796E-2"/>
                  <c:y val="2.341507311586060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AFD-4968-945D-8D85C3892A91}"/>
                </c:ext>
              </c:extLst>
            </c:dLbl>
            <c:dLbl>
              <c:idx val="3"/>
              <c:layout>
                <c:manualLayout>
                  <c:x val="-0.11742357479037747"/>
                  <c:y val="3.183839520059992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AFD-4968-945D-8D85C3892A91}"/>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AFD-4968-945D-8D85C3892A9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CL"/>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'13'!$Y$1:$AB$1</c:f>
              <c:strCache>
                <c:ptCount val="4"/>
                <c:pt idx="0">
                  <c:v>Argentina</c:v>
                </c:pt>
                <c:pt idx="1">
                  <c:v>Canadá</c:v>
                </c:pt>
                <c:pt idx="2">
                  <c:v>EE.UU.</c:v>
                </c:pt>
                <c:pt idx="3">
                  <c:v>Otros</c:v>
                </c:pt>
              </c:strCache>
            </c:strRef>
          </c:cat>
          <c:val>
            <c:numRef>
              <c:f>'13'!$Y$2:$AB$2</c:f>
              <c:numCache>
                <c:formatCode>#,##0.00</c:formatCode>
                <c:ptCount val="4"/>
                <c:pt idx="0">
                  <c:v>1344</c:v>
                </c:pt>
                <c:pt idx="1">
                  <c:v>93928.49</c:v>
                </c:pt>
                <c:pt idx="2">
                  <c:v>162493.61500000002</c:v>
                </c:pt>
                <c:pt idx="3" formatCode="#,##0">
                  <c:v>110174.88999999997</c:v>
                </c:pt>
              </c:numCache>
            </c:numRef>
          </c:val>
          <c:extLst>
            <c:ext xmlns:c16="http://schemas.microsoft.com/office/drawing/2014/chart" uri="{C3380CC4-5D6E-409C-BE32-E72D297353CC}">
              <c16:uniqueId val="{00000009-1AFD-4968-945D-8D85C3892A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5"/>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8. Chile. Participación por tipo en las importaciones de trigo  </a:t>
            </a:r>
          </a:p>
          <a:p>
            <a:pPr>
              <a:defRPr sz="1000" b="0" i="0" u="none" strike="noStrike" baseline="0">
                <a:solidFill>
                  <a:srgbClr val="000000"/>
                </a:solidFill>
                <a:latin typeface="Arial"/>
                <a:ea typeface="Arial"/>
                <a:cs typeface="Arial"/>
              </a:defRPr>
            </a:pPr>
            <a:r>
              <a:rPr lang="es-CL" sz="1000" b="1" i="0" u="none" strike="noStrike" baseline="0">
                <a:solidFill>
                  <a:srgbClr val="000066"/>
                </a:solidFill>
                <a:latin typeface="Arial"/>
                <a:cs typeface="Arial"/>
              </a:rPr>
              <a:t>Enero - julio  de 2014  </a:t>
            </a:r>
            <a:r>
              <a:rPr lang="es-CL" sz="1000" b="1" i="0" u="none" strike="noStrike" baseline="0">
                <a:solidFill>
                  <a:srgbClr val="000000"/>
                </a:solidFill>
                <a:latin typeface="Arial"/>
                <a:cs typeface="Arial"/>
              </a:rPr>
              <a:t>(%)</a:t>
            </a:r>
            <a:endParaRPr lang="es-CL" sz="1000"/>
          </a:p>
        </c:rich>
      </c:tx>
      <c:layout>
        <c:manualLayout>
          <c:xMode val="edge"/>
          <c:yMode val="edge"/>
          <c:x val="0.10159715437030226"/>
          <c:y val="4.2117663966355794E-2"/>
        </c:manualLayout>
      </c:layout>
      <c:overlay val="1"/>
    </c:title>
    <c:autoTitleDeleted val="0"/>
    <c:view3D>
      <c:rotX val="20"/>
      <c:rotY val="0"/>
      <c:rAngAx val="0"/>
      <c:perspective val="10"/>
    </c:view3D>
    <c:floor>
      <c:thickness val="0"/>
    </c:floor>
    <c:sideWall>
      <c:thickness val="0"/>
    </c:sideWall>
    <c:backWall>
      <c:thickness val="0"/>
    </c:backWall>
    <c:plotArea>
      <c:layout>
        <c:manualLayout>
          <c:layoutTarget val="inner"/>
          <c:xMode val="edge"/>
          <c:yMode val="edge"/>
          <c:x val="0"/>
          <c:y val="0.29841755848630375"/>
          <c:w val="0.97089603382910805"/>
          <c:h val="0.46595767579264064"/>
        </c:manualLayout>
      </c:layout>
      <c:pie3DChart>
        <c:varyColors val="1"/>
        <c:ser>
          <c:idx val="0"/>
          <c:order val="0"/>
          <c:tx>
            <c:strRef>
              <c:f>'14'!$W$2</c:f>
              <c:strCache>
                <c:ptCount val="1"/>
                <c:pt idx="0">
                  <c:v>2013</c:v>
                </c:pt>
              </c:strCache>
            </c:strRef>
          </c:tx>
          <c:spPr>
            <a:blipFill>
              <a:blip xmlns:r="http://schemas.openxmlformats.org/officeDocument/2006/relationships" r:embed="rId1"/>
              <a:stretch>
                <a:fillRect/>
              </a:stretch>
            </a:blipFill>
          </c:spPr>
          <c:explosion val="25"/>
          <c:dPt>
            <c:idx val="0"/>
            <c:bubble3D val="0"/>
            <c:spPr>
              <a:solidFill>
                <a:srgbClr val="92D050"/>
              </a:solidFill>
            </c:spPr>
            <c:extLst>
              <c:ext xmlns:c16="http://schemas.microsoft.com/office/drawing/2014/chart" uri="{C3380CC4-5D6E-409C-BE32-E72D297353CC}">
                <c16:uniqueId val="{00000001-4503-496E-9C08-8D7A49266FDB}"/>
              </c:ext>
            </c:extLst>
          </c:dPt>
          <c:dPt>
            <c:idx val="1"/>
            <c:bubble3D val="0"/>
            <c:spPr>
              <a:solidFill>
                <a:srgbClr val="FFC000"/>
              </a:solidFill>
            </c:spPr>
            <c:extLst>
              <c:ext xmlns:c16="http://schemas.microsoft.com/office/drawing/2014/chart" uri="{C3380CC4-5D6E-409C-BE32-E72D297353CC}">
                <c16:uniqueId val="{00000003-4503-496E-9C08-8D7A49266FDB}"/>
              </c:ext>
            </c:extLst>
          </c:dPt>
          <c:dPt>
            <c:idx val="2"/>
            <c:bubble3D val="0"/>
            <c:spPr>
              <a:solidFill>
                <a:srgbClr val="7030A0"/>
              </a:solidFill>
            </c:spPr>
            <c:extLst>
              <c:ext xmlns:c16="http://schemas.microsoft.com/office/drawing/2014/chart" uri="{C3380CC4-5D6E-409C-BE32-E72D297353CC}">
                <c16:uniqueId val="{00000005-4503-496E-9C08-8D7A49266FDB}"/>
              </c:ext>
            </c:extLst>
          </c:dPt>
          <c:dPt>
            <c:idx val="3"/>
            <c:bubble3D val="0"/>
            <c:spPr>
              <a:solidFill>
                <a:schemeClr val="bg2">
                  <a:lumMod val="50000"/>
                </a:schemeClr>
              </a:solidFill>
            </c:spPr>
            <c:extLst>
              <c:ext xmlns:c16="http://schemas.microsoft.com/office/drawing/2014/chart" uri="{C3380CC4-5D6E-409C-BE32-E72D297353CC}">
                <c16:uniqueId val="{00000007-4503-496E-9C08-8D7A49266FDB}"/>
              </c:ext>
            </c:extLst>
          </c:dPt>
          <c:dLbls>
            <c:dLbl>
              <c:idx val="0"/>
              <c:layout>
                <c:manualLayout>
                  <c:x val="5.605350882234611E-2"/>
                  <c:y val="-3.534154772440188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503-496E-9C08-8D7A49266FDB}"/>
                </c:ext>
              </c:extLst>
            </c:dLbl>
            <c:dLbl>
              <c:idx val="1"/>
              <c:layout>
                <c:manualLayout>
                  <c:x val="9.2087508222056191E-2"/>
                  <c:y val="-1.402195042622554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503-496E-9C08-8D7A49266FDB}"/>
                </c:ext>
              </c:extLst>
            </c:dLbl>
            <c:dLbl>
              <c:idx val="2"/>
              <c:layout>
                <c:manualLayout>
                  <c:x val="-4.245279102885862E-2"/>
                  <c:y val="-2.350405046631419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503-496E-9C08-8D7A49266FDB}"/>
                </c:ext>
              </c:extLst>
            </c:dLbl>
            <c:dLbl>
              <c:idx val="3"/>
              <c:layout>
                <c:manualLayout>
                  <c:x val="-8.0927384076990419E-2"/>
                  <c:y val="-1.171874409070621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503-496E-9C08-8D7A49266FDB}"/>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503-496E-9C08-8D7A49266FD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CL"/>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'14'!$X$1:$AA$1</c:f>
              <c:strCache>
                <c:ptCount val="4"/>
                <c:pt idx="0">
                  <c:v>Suave</c:v>
                </c:pt>
                <c:pt idx="1">
                  <c:v>Intermedio</c:v>
                </c:pt>
                <c:pt idx="2">
                  <c:v>Fuerte</c:v>
                </c:pt>
                <c:pt idx="3">
                  <c:v>Otros</c:v>
                </c:pt>
              </c:strCache>
            </c:strRef>
          </c:cat>
          <c:val>
            <c:numRef>
              <c:f>'14'!$X$2:$AA$2</c:f>
              <c:numCache>
                <c:formatCode>#,##0.00</c:formatCode>
                <c:ptCount val="4"/>
                <c:pt idx="0">
                  <c:v>120121.34699999999</c:v>
                </c:pt>
                <c:pt idx="1">
                  <c:v>100697.678</c:v>
                </c:pt>
                <c:pt idx="2">
                  <c:v>136143.53999999998</c:v>
                </c:pt>
                <c:pt idx="3" formatCode="#,##0">
                  <c:v>10978.430000000008</c:v>
                </c:pt>
              </c:numCache>
            </c:numRef>
          </c:val>
          <c:extLst>
            <c:ext xmlns:c16="http://schemas.microsoft.com/office/drawing/2014/chart" uri="{C3380CC4-5D6E-409C-BE32-E72D297353CC}">
              <c16:uniqueId val="{00000009-4503-496E-9C08-8D7A49266FD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53340</xdr:rowOff>
    </xdr:from>
    <xdr:to>
      <xdr:col>2</xdr:col>
      <xdr:colOff>30480</xdr:colOff>
      <xdr:row>7</xdr:row>
      <xdr:rowOff>45720</xdr:rowOff>
    </xdr:to>
    <xdr:pic>
      <xdr:nvPicPr>
        <xdr:cNvPr id="1025" name="Picture 2" descr="LOGO_ODEPA">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 y="53340"/>
          <a:ext cx="2171700" cy="153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41</xdr:row>
      <xdr:rowOff>53340</xdr:rowOff>
    </xdr:from>
    <xdr:to>
      <xdr:col>2</xdr:col>
      <xdr:colOff>381000</xdr:colOff>
      <xdr:row>41</xdr:row>
      <xdr:rowOff>167640</xdr:rowOff>
    </xdr:to>
    <xdr:pic>
      <xdr:nvPicPr>
        <xdr:cNvPr id="1026" name="Picture 1" descr="LOGO_FUCOA">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45157" b="48161"/>
        <a:stretch>
          <a:fillRect/>
        </a:stretch>
      </xdr:blipFill>
      <xdr:spPr bwMode="auto">
        <a:xfrm>
          <a:off x="0" y="9166860"/>
          <a:ext cx="257556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85</xdr:row>
      <xdr:rowOff>53340</xdr:rowOff>
    </xdr:from>
    <xdr:to>
      <xdr:col>1</xdr:col>
      <xdr:colOff>441960</xdr:colOff>
      <xdr:row>85</xdr:row>
      <xdr:rowOff>114300</xdr:rowOff>
    </xdr:to>
    <xdr:pic>
      <xdr:nvPicPr>
        <xdr:cNvPr id="1027" name="Picture 41" descr="pie">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8889980"/>
          <a:ext cx="1539240"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0.92374</cdr:y>
    </cdr:from>
    <cdr:to>
      <cdr:x>1</cdr:x>
      <cdr:y>0.98302</cdr:y>
    </cdr:to>
    <cdr:sp macro="" textlink="">
      <cdr:nvSpPr>
        <cdr:cNvPr id="2" name="1 CuadroTexto"/>
        <cdr:cNvSpPr txBox="1"/>
      </cdr:nvSpPr>
      <cdr:spPr>
        <a:xfrm xmlns:a="http://schemas.openxmlformats.org/drawingml/2006/main">
          <a:off x="0" y="2316982"/>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800" i="1">
              <a:latin typeface="Arial"/>
            </a:rPr>
            <a:t>Fuente</a:t>
          </a:r>
          <a:r>
            <a:rPr lang="es-ES" sz="800">
              <a:latin typeface="Arial"/>
            </a:rPr>
            <a:t>: elaborado por Odepa con antecedentes</a:t>
          </a:r>
          <a:r>
            <a:rPr lang="es-ES" sz="800" baseline="0">
              <a:latin typeface="Arial"/>
            </a:rPr>
            <a:t> </a:t>
          </a:r>
          <a:r>
            <a:rPr lang="es-ES" sz="800">
              <a:latin typeface="Arial"/>
            </a:rPr>
            <a:t>del INE.</a:t>
          </a: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0</xdr:colOff>
      <xdr:row>18</xdr:row>
      <xdr:rowOff>83820</xdr:rowOff>
    </xdr:from>
    <xdr:to>
      <xdr:col>8</xdr:col>
      <xdr:colOff>739140</xdr:colOff>
      <xdr:row>32</xdr:row>
      <xdr:rowOff>167640</xdr:rowOff>
    </xdr:to>
    <xdr:graphicFrame macro="">
      <xdr:nvGraphicFramePr>
        <xdr:cNvPr id="6145" name="Chart 3">
          <a:extLst>
            <a:ext uri="{FF2B5EF4-FFF2-40B4-BE49-F238E27FC236}">
              <a16:creationId xmlns:a16="http://schemas.microsoft.com/office/drawing/2014/main" id="{00000000-0008-0000-09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18</xdr:row>
      <xdr:rowOff>83820</xdr:rowOff>
    </xdr:from>
    <xdr:to>
      <xdr:col>8</xdr:col>
      <xdr:colOff>739140</xdr:colOff>
      <xdr:row>32</xdr:row>
      <xdr:rowOff>167640</xdr:rowOff>
    </xdr:to>
    <xdr:graphicFrame macro="">
      <xdr:nvGraphicFramePr>
        <xdr:cNvPr id="5" name="Chart 3">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0.01094</cdr:x>
      <cdr:y>0.93537</cdr:y>
    </cdr:from>
    <cdr:to>
      <cdr:x>0.79939</cdr:x>
      <cdr:y>0.98895</cdr:y>
    </cdr:to>
    <cdr:sp macro="" textlink="">
      <cdr:nvSpPr>
        <cdr:cNvPr id="2" name="1 CuadroTexto"/>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i="1">
              <a:latin typeface="Arial" pitchFamily="34" charset="0"/>
              <a:cs typeface="Arial" pitchFamily="34" charset="0"/>
            </a:rPr>
            <a:t>Fuente</a:t>
          </a:r>
          <a:r>
            <a:rPr lang="es-CL" sz="800">
              <a:solidFill>
                <a:sysClr val="windowText" lastClr="000000"/>
              </a:solidFill>
              <a:latin typeface="Arial" pitchFamily="34" charset="0"/>
              <a:cs typeface="Arial" pitchFamily="34" charset="0"/>
            </a:rPr>
            <a:t>: elaborado</a:t>
          </a:r>
          <a:r>
            <a:rPr lang="es-CL" sz="800" baseline="0">
              <a:solidFill>
                <a:sysClr val="windowText" lastClr="000000"/>
              </a:solidFill>
              <a:latin typeface="Arial" pitchFamily="34" charset="0"/>
              <a:cs typeface="Arial" pitchFamily="34" charset="0"/>
            </a:rPr>
            <a:t> por Odepa con información del </a:t>
          </a:r>
          <a:r>
            <a:rPr lang="es-ES" sz="800" baseline="0">
              <a:solidFill>
                <a:sysClr val="windowText" lastClr="000000"/>
              </a:solidFill>
              <a:latin typeface="Arial" pitchFamily="34" charset="0"/>
              <a:ea typeface="+mn-ea"/>
              <a:cs typeface="Arial" pitchFamily="34" charset="0"/>
            </a:rPr>
            <a:t>Servicio Nacional de Aduanas</a:t>
          </a:r>
          <a:r>
            <a:rPr lang="es-CL" sz="800" baseline="0">
              <a:solidFill>
                <a:sysClr val="windowText" lastClr="000000"/>
              </a:solidFill>
              <a:latin typeface="Arial" pitchFamily="34" charset="0"/>
              <a:ea typeface="+mn-ea"/>
              <a:cs typeface="Arial" pitchFamily="34" charset="0"/>
            </a:rPr>
            <a:t>, INE y SAG.</a:t>
          </a:r>
        </a:p>
      </cdr:txBody>
    </cdr:sp>
  </cdr:relSizeAnchor>
</c:userShapes>
</file>

<file path=xl/drawings/drawing13.xml><?xml version="1.0" encoding="utf-8"?>
<c:userShapes xmlns:c="http://schemas.openxmlformats.org/drawingml/2006/chart">
  <cdr:relSizeAnchor xmlns:cdr="http://schemas.openxmlformats.org/drawingml/2006/chartDrawing">
    <cdr:from>
      <cdr:x>0.01094</cdr:x>
      <cdr:y>0.93537</cdr:y>
    </cdr:from>
    <cdr:to>
      <cdr:x>0.79939</cdr:x>
      <cdr:y>0.98895</cdr:y>
    </cdr:to>
    <cdr:sp macro="" textlink="">
      <cdr:nvSpPr>
        <cdr:cNvPr id="2" name="1 CuadroTexto"/>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i="1">
              <a:latin typeface="Arial" pitchFamily="34" charset="0"/>
              <a:cs typeface="Arial" pitchFamily="34" charset="0"/>
            </a:rPr>
            <a:t>Fuente</a:t>
          </a:r>
          <a:r>
            <a:rPr lang="es-CL" sz="800">
              <a:solidFill>
                <a:sysClr val="windowText" lastClr="000000"/>
              </a:solidFill>
              <a:latin typeface="Arial" pitchFamily="34" charset="0"/>
              <a:cs typeface="Arial" pitchFamily="34" charset="0"/>
            </a:rPr>
            <a:t>: elaborado</a:t>
          </a:r>
          <a:r>
            <a:rPr lang="es-CL" sz="800" baseline="0">
              <a:solidFill>
                <a:sysClr val="windowText" lastClr="000000"/>
              </a:solidFill>
              <a:latin typeface="Arial" pitchFamily="34" charset="0"/>
              <a:cs typeface="Arial" pitchFamily="34" charset="0"/>
            </a:rPr>
            <a:t> por Odepa con información del </a:t>
          </a:r>
          <a:r>
            <a:rPr lang="es-ES" sz="800" baseline="0">
              <a:solidFill>
                <a:sysClr val="windowText" lastClr="000000"/>
              </a:solidFill>
              <a:latin typeface="Arial" pitchFamily="34" charset="0"/>
              <a:ea typeface="+mn-ea"/>
              <a:cs typeface="Arial" pitchFamily="34" charset="0"/>
            </a:rPr>
            <a:t>Servicio Nacional de Aduanas</a:t>
          </a:r>
          <a:r>
            <a:rPr lang="es-CL" sz="800" baseline="0">
              <a:solidFill>
                <a:sysClr val="windowText" lastClr="000000"/>
              </a:solidFill>
              <a:latin typeface="Arial" pitchFamily="34" charset="0"/>
              <a:ea typeface="+mn-ea"/>
              <a:cs typeface="Arial" pitchFamily="34" charset="0"/>
            </a:rPr>
            <a:t>, INE y SAG.</a:t>
          </a: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121920</xdr:colOff>
      <xdr:row>21</xdr:row>
      <xdr:rowOff>60960</xdr:rowOff>
    </xdr:from>
    <xdr:to>
      <xdr:col>5</xdr:col>
      <xdr:colOff>1059180</xdr:colOff>
      <xdr:row>35</xdr:row>
      <xdr:rowOff>114300</xdr:rowOff>
    </xdr:to>
    <xdr:graphicFrame macro="">
      <xdr:nvGraphicFramePr>
        <xdr:cNvPr id="5121" name="Chart 3">
          <a:extLst>
            <a:ext uri="{FF2B5EF4-FFF2-40B4-BE49-F238E27FC236}">
              <a16:creationId xmlns:a16="http://schemas.microsoft.com/office/drawing/2014/main" id="{00000000-0008-0000-0A00-000001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0.01094</cdr:x>
      <cdr:y>0.92767</cdr:y>
    </cdr:from>
    <cdr:to>
      <cdr:x>0.80086</cdr:x>
      <cdr:y>0.98991</cdr:y>
    </cdr:to>
    <cdr:sp macro="" textlink="">
      <cdr:nvSpPr>
        <cdr:cNvPr id="2" name="1 CuadroTexto"/>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i="1">
              <a:latin typeface="Arial" pitchFamily="34" charset="0"/>
              <a:cs typeface="Arial" pitchFamily="34" charset="0"/>
            </a:rPr>
            <a:t>Fuente</a:t>
          </a:r>
          <a:r>
            <a:rPr lang="es-CL" sz="800">
              <a:latin typeface="Arial" pitchFamily="34" charset="0"/>
              <a:cs typeface="Arial" pitchFamily="34" charset="0"/>
            </a:rPr>
            <a:t>: elaborado</a:t>
          </a:r>
          <a:r>
            <a:rPr lang="es-CL" sz="800" baseline="0">
              <a:latin typeface="Arial" pitchFamily="34" charset="0"/>
              <a:cs typeface="Arial" pitchFamily="34" charset="0"/>
            </a:rPr>
            <a:t> por Odepa con información del </a:t>
          </a:r>
          <a:r>
            <a:rPr lang="es-ES" sz="800" baseline="0">
              <a:latin typeface="Arial" pitchFamily="34" charset="0"/>
              <a:ea typeface="+mn-ea"/>
              <a:cs typeface="Arial" pitchFamily="34" charset="0"/>
            </a:rPr>
            <a:t>Servicio Nacional de Aduanas</a:t>
          </a:r>
          <a:r>
            <a:rPr lang="es-CL" sz="800" baseline="0">
              <a:latin typeface="Arial" pitchFamily="34" charset="0"/>
              <a:ea typeface="+mn-ea"/>
              <a:cs typeface="Arial" pitchFamily="34" charset="0"/>
            </a:rPr>
            <a:t>.</a:t>
          </a:r>
        </a:p>
      </cdr:txBody>
    </cdr:sp>
  </cdr:relSizeAnchor>
</c:userShapes>
</file>

<file path=xl/drawings/drawing16.xml><?xml version="1.0" encoding="utf-8"?>
<xdr:wsDr xmlns:xdr="http://schemas.openxmlformats.org/drawingml/2006/spreadsheetDrawing" xmlns:a="http://schemas.openxmlformats.org/drawingml/2006/main">
  <xdr:twoCellAnchor>
    <xdr:from>
      <xdr:col>1</xdr:col>
      <xdr:colOff>53340</xdr:colOff>
      <xdr:row>24</xdr:row>
      <xdr:rowOff>76200</xdr:rowOff>
    </xdr:from>
    <xdr:to>
      <xdr:col>11</xdr:col>
      <xdr:colOff>15240</xdr:colOff>
      <xdr:row>38</xdr:row>
      <xdr:rowOff>76200</xdr:rowOff>
    </xdr:to>
    <xdr:graphicFrame macro="">
      <xdr:nvGraphicFramePr>
        <xdr:cNvPr id="3" name="3 Gráfic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0.00075</cdr:x>
      <cdr:y>0.93745</cdr:y>
    </cdr:from>
    <cdr:to>
      <cdr:x>0.001</cdr:x>
      <cdr:y>0.93745</cdr:y>
    </cdr:to>
    <cdr:sp macro="" textlink="">
      <cdr:nvSpPr>
        <cdr:cNvPr id="2" name="1 CuadroTexto"/>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800" i="1">
              <a:latin typeface="Arial"/>
            </a:rPr>
            <a:t>Fuente</a:t>
          </a:r>
          <a:r>
            <a:rPr lang="es-ES" sz="800">
              <a:latin typeface="Arial"/>
            </a:rPr>
            <a:t>: </a:t>
          </a:r>
          <a:r>
            <a:rPr lang="es-ES" sz="800">
              <a:latin typeface="Arial"/>
              <a:ea typeface="+mn-ea"/>
              <a:cs typeface="+mn-cs"/>
            </a:rPr>
            <a:t>elaborado por Odepa con antecedentes</a:t>
          </a:r>
          <a:r>
            <a:rPr lang="es-ES" sz="800" baseline="0">
              <a:latin typeface="Arial"/>
              <a:ea typeface="+mn-ea"/>
              <a:cs typeface="+mn-cs"/>
            </a:rPr>
            <a:t> </a:t>
          </a:r>
          <a:r>
            <a:rPr lang="es-ES" sz="800">
              <a:latin typeface="Arial"/>
              <a:ea typeface="+mn-ea"/>
              <a:cs typeface="+mn-cs"/>
            </a:rPr>
            <a:t>del Servicio Nacional de Aduanas.</a:t>
          </a:r>
          <a:endParaRPr lang="es-ES" sz="800">
            <a:latin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0</xdr:colOff>
      <xdr:row>25</xdr:row>
      <xdr:rowOff>22860</xdr:rowOff>
    </xdr:from>
    <xdr:to>
      <xdr:col>9</xdr:col>
      <xdr:colOff>502920</xdr:colOff>
      <xdr:row>39</xdr:row>
      <xdr:rowOff>0</xdr:rowOff>
    </xdr:to>
    <xdr:graphicFrame macro="">
      <xdr:nvGraphicFramePr>
        <xdr:cNvPr id="2" name="3 Gráfico">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0.00075</cdr:x>
      <cdr:y>0.93745</cdr:y>
    </cdr:from>
    <cdr:to>
      <cdr:x>0.001</cdr:x>
      <cdr:y>0.93745</cdr:y>
    </cdr:to>
    <cdr:sp macro="" textlink="">
      <cdr:nvSpPr>
        <cdr:cNvPr id="2" name="1 CuadroTexto"/>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800" i="1">
              <a:latin typeface="Arial"/>
            </a:rPr>
            <a:t>Fuente</a:t>
          </a:r>
          <a:r>
            <a:rPr lang="es-ES" sz="800">
              <a:latin typeface="Arial"/>
            </a:rPr>
            <a:t>: </a:t>
          </a:r>
          <a:r>
            <a:rPr lang="es-ES" sz="800">
              <a:latin typeface="Arial"/>
              <a:ea typeface="+mn-ea"/>
              <a:cs typeface="+mn-cs"/>
            </a:rPr>
            <a:t>elaborado por Odepa con antecedentes</a:t>
          </a:r>
          <a:r>
            <a:rPr lang="es-ES" sz="800" baseline="0">
              <a:latin typeface="Arial"/>
              <a:ea typeface="+mn-ea"/>
              <a:cs typeface="+mn-cs"/>
            </a:rPr>
            <a:t> </a:t>
          </a:r>
          <a:r>
            <a:rPr lang="es-ES" sz="800">
              <a:latin typeface="Arial"/>
              <a:ea typeface="+mn-ea"/>
              <a:cs typeface="+mn-cs"/>
            </a:rPr>
            <a:t>del Servicio Nacional de Aduanas.</a:t>
          </a:r>
          <a:endParaRPr lang="es-ES" sz="800">
            <a:latin typeface="Arial"/>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40</xdr:row>
      <xdr:rowOff>60960</xdr:rowOff>
    </xdr:from>
    <xdr:to>
      <xdr:col>1</xdr:col>
      <xdr:colOff>419100</xdr:colOff>
      <xdr:row>40</xdr:row>
      <xdr:rowOff>121920</xdr:rowOff>
    </xdr:to>
    <xdr:pic>
      <xdr:nvPicPr>
        <xdr:cNvPr id="2049" name="Picture 41" descr="pie">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0440"/>
          <a:ext cx="1013460"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23</xdr:row>
      <xdr:rowOff>2541</xdr:rowOff>
    </xdr:from>
    <xdr:to>
      <xdr:col>10</xdr:col>
      <xdr:colOff>571500</xdr:colOff>
      <xdr:row>34</xdr:row>
      <xdr:rowOff>113453</xdr:rowOff>
    </xdr:to>
    <xdr:graphicFrame macro="">
      <xdr:nvGraphicFramePr>
        <xdr:cNvPr id="8193" name="Chart 1">
          <a:extLst>
            <a:ext uri="{FF2B5EF4-FFF2-40B4-BE49-F238E27FC236}">
              <a16:creationId xmlns:a16="http://schemas.microsoft.com/office/drawing/2014/main" id="{00000000-0008-0000-0D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0.95775</cdr:y>
    </cdr:from>
    <cdr:to>
      <cdr:x>0</cdr:x>
      <cdr:y>0.9592</cdr:y>
    </cdr:to>
    <cdr:sp macro="" textlink="">
      <cdr:nvSpPr>
        <cdr:cNvPr id="2" name="1 CuadroTexto"/>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userShapes>
</file>

<file path=xl/drawings/drawing22.xml><?xml version="1.0" encoding="utf-8"?>
<xdr:wsDr xmlns:xdr="http://schemas.openxmlformats.org/drawingml/2006/spreadsheetDrawing" xmlns:a="http://schemas.openxmlformats.org/drawingml/2006/main">
  <xdr:twoCellAnchor>
    <xdr:from>
      <xdr:col>1</xdr:col>
      <xdr:colOff>25400</xdr:colOff>
      <xdr:row>22</xdr:row>
      <xdr:rowOff>59267</xdr:rowOff>
    </xdr:from>
    <xdr:to>
      <xdr:col>11</xdr:col>
      <xdr:colOff>0</xdr:colOff>
      <xdr:row>27</xdr:row>
      <xdr:rowOff>339512</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cdr:x>
      <cdr:y>0.95775</cdr:y>
    </cdr:from>
    <cdr:to>
      <cdr:x>0</cdr:x>
      <cdr:y>0.9592</cdr:y>
    </cdr:to>
    <cdr:sp macro="" textlink="">
      <cdr:nvSpPr>
        <cdr:cNvPr id="2" name="1 CuadroTexto"/>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0</xdr:colOff>
      <xdr:row>28</xdr:row>
      <xdr:rowOff>381000</xdr:rowOff>
    </xdr:from>
    <xdr:to>
      <xdr:col>0</xdr:col>
      <xdr:colOff>0</xdr:colOff>
      <xdr:row>49</xdr:row>
      <xdr:rowOff>236220</xdr:rowOff>
    </xdr:to>
    <xdr:graphicFrame macro="">
      <xdr:nvGraphicFramePr>
        <xdr:cNvPr id="36533249" name="Chart 1">
          <a:extLst>
            <a:ext uri="{FF2B5EF4-FFF2-40B4-BE49-F238E27FC236}">
              <a16:creationId xmlns:a16="http://schemas.microsoft.com/office/drawing/2014/main" id="{00000000-0008-0000-0F00-000001742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51</xdr:row>
      <xdr:rowOff>0</xdr:rowOff>
    </xdr:from>
    <xdr:to>
      <xdr:col>0</xdr:col>
      <xdr:colOff>0</xdr:colOff>
      <xdr:row>78</xdr:row>
      <xdr:rowOff>716280</xdr:rowOff>
    </xdr:to>
    <xdr:graphicFrame macro="">
      <xdr:nvGraphicFramePr>
        <xdr:cNvPr id="36533250" name="Chart 2">
          <a:extLst>
            <a:ext uri="{FF2B5EF4-FFF2-40B4-BE49-F238E27FC236}">
              <a16:creationId xmlns:a16="http://schemas.microsoft.com/office/drawing/2014/main" id="{00000000-0008-0000-0F00-000002742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53340</xdr:colOff>
      <xdr:row>29</xdr:row>
      <xdr:rowOff>7620</xdr:rowOff>
    </xdr:from>
    <xdr:to>
      <xdr:col>5</xdr:col>
      <xdr:colOff>1120140</xdr:colOff>
      <xdr:row>43</xdr:row>
      <xdr:rowOff>152400</xdr:rowOff>
    </xdr:to>
    <xdr:graphicFrame macro="">
      <xdr:nvGraphicFramePr>
        <xdr:cNvPr id="36534273" name="Chart 4">
          <a:extLst>
            <a:ext uri="{FF2B5EF4-FFF2-40B4-BE49-F238E27FC236}">
              <a16:creationId xmlns:a16="http://schemas.microsoft.com/office/drawing/2014/main" id="{00000000-0008-0000-1000-000001782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0.00575</cdr:x>
      <cdr:y>0.92979</cdr:y>
    </cdr:from>
    <cdr:to>
      <cdr:x>0.85407</cdr:x>
      <cdr:y>0.99903</cdr:y>
    </cdr:to>
    <cdr:sp macro="" textlink="">
      <cdr:nvSpPr>
        <cdr:cNvPr id="2" name="1 CuadroTexto"/>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cs typeface="Arial" pitchFamily="34" charset="0"/>
            </a:rPr>
            <a:t>Fuente</a:t>
          </a:r>
          <a:r>
            <a:rPr lang="es-CL" sz="800">
              <a:latin typeface="Arial" pitchFamily="34" charset="0"/>
              <a:cs typeface="Arial" pitchFamily="34" charset="0"/>
            </a:rPr>
            <a:t>: </a:t>
          </a:r>
          <a:r>
            <a:rPr lang="es-CL" sz="800">
              <a:solidFill>
                <a:sysClr val="windowText" lastClr="000000"/>
              </a:solidFill>
              <a:latin typeface="Arial" pitchFamily="34" charset="0"/>
              <a:cs typeface="Arial" pitchFamily="34" charset="0"/>
            </a:rPr>
            <a:t>e</a:t>
          </a:r>
          <a:r>
            <a:rPr lang="es-ES" sz="800">
              <a:solidFill>
                <a:sysClr val="windowText" lastClr="000000"/>
              </a:solidFill>
              <a:latin typeface="Arial" pitchFamily="34" charset="0"/>
              <a:ea typeface="+mn-ea"/>
              <a:cs typeface="Arial" pitchFamily="34" charset="0"/>
            </a:rPr>
            <a:t>laborado </a:t>
          </a:r>
          <a:r>
            <a:rPr lang="es-ES" sz="800">
              <a:latin typeface="Arial" pitchFamily="34" charset="0"/>
              <a:ea typeface="+mn-ea"/>
              <a:cs typeface="Arial" pitchFamily="34" charset="0"/>
            </a:rPr>
            <a:t>por Odepa con información de Cotrisa, bolsas y Reuters.</a:t>
          </a:r>
          <a:endParaRPr lang="es-CL" sz="800">
            <a:latin typeface="Arial" pitchFamily="34" charset="0"/>
            <a:ea typeface="+mn-ea"/>
            <a:cs typeface="Arial" pitchFamily="34" charset="0"/>
          </a:endParaRP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19</xdr:row>
      <xdr:rowOff>0</xdr:rowOff>
    </xdr:from>
    <xdr:to>
      <xdr:col>0</xdr:col>
      <xdr:colOff>0</xdr:colOff>
      <xdr:row>38</xdr:row>
      <xdr:rowOff>0</xdr:rowOff>
    </xdr:to>
    <xdr:graphicFrame macro="">
      <xdr:nvGraphicFramePr>
        <xdr:cNvPr id="36535297" name="Chart 2">
          <a:extLst>
            <a:ext uri="{FF2B5EF4-FFF2-40B4-BE49-F238E27FC236}">
              <a16:creationId xmlns:a16="http://schemas.microsoft.com/office/drawing/2014/main" id="{00000000-0008-0000-1100-0000017C2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36536321" name="Chart 2">
          <a:extLst>
            <a:ext uri="{FF2B5EF4-FFF2-40B4-BE49-F238E27FC236}">
              <a16:creationId xmlns:a16="http://schemas.microsoft.com/office/drawing/2014/main" id="{00000000-0008-0000-1200-000001802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0</xdr:row>
      <xdr:rowOff>68580</xdr:rowOff>
    </xdr:from>
    <xdr:to>
      <xdr:col>5</xdr:col>
      <xdr:colOff>1095375</xdr:colOff>
      <xdr:row>1</xdr:row>
      <xdr:rowOff>116205</xdr:rowOff>
    </xdr:to>
    <xdr:graphicFrame macro="">
      <xdr:nvGraphicFramePr>
        <xdr:cNvPr id="36536322" name="Chart 4">
          <a:extLst>
            <a:ext uri="{FF2B5EF4-FFF2-40B4-BE49-F238E27FC236}">
              <a16:creationId xmlns:a16="http://schemas.microsoft.com/office/drawing/2014/main" id="{00000000-0008-0000-1200-000002802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0.00525</cdr:x>
      <cdr:y>0.93434</cdr:y>
    </cdr:from>
    <cdr:to>
      <cdr:x>0.86241</cdr:x>
      <cdr:y>0.99712</cdr:y>
    </cdr:to>
    <cdr:sp macro="" textlink="">
      <cdr:nvSpPr>
        <cdr:cNvPr id="2" name="1 CuadroTexto"/>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cs typeface="Arial" pitchFamily="34" charset="0"/>
            </a:rPr>
            <a:t>Fuente</a:t>
          </a:r>
          <a:r>
            <a:rPr lang="es-CL" sz="800">
              <a:latin typeface="Arial" pitchFamily="34" charset="0"/>
              <a:cs typeface="Arial" pitchFamily="34" charset="0"/>
            </a:rPr>
            <a:t>: </a:t>
          </a:r>
          <a:r>
            <a:rPr lang="es-CL" sz="800">
              <a:solidFill>
                <a:sysClr val="windowText" lastClr="000000"/>
              </a:solidFill>
              <a:latin typeface="Arial" pitchFamily="34" charset="0"/>
              <a:cs typeface="Arial" pitchFamily="34" charset="0"/>
            </a:rPr>
            <a:t>e</a:t>
          </a:r>
          <a:r>
            <a:rPr lang="es-ES" sz="800">
              <a:solidFill>
                <a:sysClr val="windowText" lastClr="000000"/>
              </a:solidFill>
              <a:latin typeface="Arial" pitchFamily="34" charset="0"/>
              <a:ea typeface="+mn-ea"/>
              <a:cs typeface="Arial" pitchFamily="34" charset="0"/>
            </a:rPr>
            <a:t>laborado </a:t>
          </a:r>
          <a:r>
            <a:rPr lang="es-ES" sz="800">
              <a:latin typeface="Arial" pitchFamily="34" charset="0"/>
              <a:ea typeface="+mn-ea"/>
              <a:cs typeface="Arial" pitchFamily="34" charset="0"/>
            </a:rPr>
            <a:t>por Odepa con información de Reuters.</a:t>
          </a:r>
          <a:endParaRPr lang="es-CL" sz="800">
            <a:latin typeface="Arial" pitchFamily="34" charset="0"/>
            <a:ea typeface="+mn-ea"/>
            <a:cs typeface="Arial"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53340</xdr:colOff>
      <xdr:row>19</xdr:row>
      <xdr:rowOff>91440</xdr:rowOff>
    </xdr:from>
    <xdr:to>
      <xdr:col>5</xdr:col>
      <xdr:colOff>990600</xdr:colOff>
      <xdr:row>34</xdr:row>
      <xdr:rowOff>266700</xdr:rowOff>
    </xdr:to>
    <xdr:graphicFrame macro="">
      <xdr:nvGraphicFramePr>
        <xdr:cNvPr id="36530178" name="3 Gráfico">
          <a:extLst>
            <a:ext uri="{FF2B5EF4-FFF2-40B4-BE49-F238E27FC236}">
              <a16:creationId xmlns:a16="http://schemas.microsoft.com/office/drawing/2014/main" id="{00000000-0008-0000-0200-000002682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0.91397</cdr:y>
    </cdr:from>
    <cdr:to>
      <cdr:x>0.99975</cdr:x>
      <cdr:y>0.99592</cdr:y>
    </cdr:to>
    <cdr:sp macro="" textlink="">
      <cdr:nvSpPr>
        <cdr:cNvPr id="2" name="1 CuadroTexto"/>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800" b="0" i="1" baseline="0">
              <a:latin typeface="Arial" pitchFamily="34" charset="0"/>
            </a:rPr>
            <a:t>Fuente</a:t>
          </a:r>
          <a:r>
            <a:rPr lang="es-ES" sz="800" b="0" i="0" baseline="0">
              <a:latin typeface="Arial" pitchFamily="34" charset="0"/>
            </a:rPr>
            <a:t>: elaborado por Odepa con información de </a:t>
          </a:r>
          <a:r>
            <a:rPr lang="es-ES" sz="800" b="0" i="1" baseline="0">
              <a:latin typeface="Arial" pitchFamily="34" charset="0"/>
            </a:rPr>
            <a:t>World Agricultural Supply and Demand Estimates  (USDA).</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38100</xdr:colOff>
      <xdr:row>11</xdr:row>
      <xdr:rowOff>60960</xdr:rowOff>
    </xdr:from>
    <xdr:to>
      <xdr:col>7</xdr:col>
      <xdr:colOff>7620</xdr:colOff>
      <xdr:row>26</xdr:row>
      <xdr:rowOff>7620</xdr:rowOff>
    </xdr:to>
    <xdr:graphicFrame macro="">
      <xdr:nvGraphicFramePr>
        <xdr:cNvPr id="36224013" name="3 Gráfico">
          <a:extLst>
            <a:ext uri="{FF2B5EF4-FFF2-40B4-BE49-F238E27FC236}">
              <a16:creationId xmlns:a16="http://schemas.microsoft.com/office/drawing/2014/main" id="{00000000-0008-0000-0300-00000DBC2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0.90327</cdr:y>
    </cdr:from>
    <cdr:to>
      <cdr:x>0.86483</cdr:x>
      <cdr:y>1</cdr:y>
    </cdr:to>
    <cdr:sp macro="" textlink="">
      <cdr:nvSpPr>
        <cdr:cNvPr id="2" name="1 CuadroTexto"/>
        <cdr:cNvSpPr txBox="1"/>
      </cdr:nvSpPr>
      <cdr:spPr>
        <a:xfrm xmlns:a="http://schemas.openxmlformats.org/drawingml/2006/main">
          <a:off x="0" y="2472690"/>
          <a:ext cx="5426869" cy="264795"/>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800" b="0" i="1" baseline="0">
              <a:latin typeface="Arial" pitchFamily="34" charset="0"/>
            </a:rPr>
            <a:t>Fuente</a:t>
          </a:r>
          <a:r>
            <a:rPr lang="es-ES" sz="800" b="0" i="0" baseline="0">
              <a:latin typeface="Arial" pitchFamily="34" charset="0"/>
            </a:rPr>
            <a:t>: elaborado por Odepa con información de </a:t>
          </a:r>
          <a:r>
            <a:rPr lang="es-ES" sz="800" b="0" i="1" baseline="0">
              <a:latin typeface="Arial" pitchFamily="34" charset="0"/>
            </a:rPr>
            <a:t>World Agricultural Supply and Demand Estimates  (USDA</a:t>
          </a:r>
          <a:r>
            <a:rPr lang="es-ES" sz="800" b="0" i="0" baseline="0">
              <a:latin typeface="Arial" pitchFamily="34" charset="0"/>
            </a:rPr>
            <a:t>).</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0</xdr:colOff>
      <xdr:row>14</xdr:row>
      <xdr:rowOff>0</xdr:rowOff>
    </xdr:from>
    <xdr:to>
      <xdr:col>10</xdr:col>
      <xdr:colOff>510540</xdr:colOff>
      <xdr:row>27</xdr:row>
      <xdr:rowOff>146685</xdr:rowOff>
    </xdr:to>
    <xdr:graphicFrame macro="">
      <xdr:nvGraphicFramePr>
        <xdr:cNvPr id="2" name="8 Gráfico">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0.88817</cdr:y>
    </cdr:from>
    <cdr:to>
      <cdr:x>1</cdr:x>
      <cdr:y>0.98837</cdr:y>
    </cdr:to>
    <cdr:sp macro="" textlink="">
      <cdr:nvSpPr>
        <cdr:cNvPr id="2" name="1 CuadroTexto"/>
        <cdr:cNvSpPr txBox="1"/>
      </cdr:nvSpPr>
      <cdr:spPr>
        <a:xfrm xmlns:a="http://schemas.openxmlformats.org/drawingml/2006/main">
          <a:off x="0" y="2622550"/>
          <a:ext cx="5381626" cy="295860"/>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800" b="0" i="1" baseline="0">
              <a:latin typeface="Arial" pitchFamily="34" charset="0"/>
            </a:rPr>
            <a:t>Fuente</a:t>
          </a:r>
          <a:r>
            <a:rPr lang="es-ES" sz="800" b="0" i="0" baseline="0">
              <a:latin typeface="Arial" pitchFamily="34" charset="0"/>
            </a:rPr>
            <a:t>: elaborado por Odepa con información de </a:t>
          </a:r>
          <a:r>
            <a:rPr lang="es-ES" sz="800" b="0" i="1" baseline="0">
              <a:latin typeface="Arial" pitchFamily="34" charset="0"/>
            </a:rPr>
            <a:t>World Agricultural Supply and Demand Estimates  (USDA).</a:t>
          </a: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22860</xdr:colOff>
      <xdr:row>21</xdr:row>
      <xdr:rowOff>53340</xdr:rowOff>
    </xdr:from>
    <xdr:to>
      <xdr:col>5</xdr:col>
      <xdr:colOff>22860</xdr:colOff>
      <xdr:row>37</xdr:row>
      <xdr:rowOff>140970</xdr:rowOff>
    </xdr:to>
    <xdr:graphicFrame macro="">
      <xdr:nvGraphicFramePr>
        <xdr:cNvPr id="2" name="5 Gráfico">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munoz/Documents/2014/1Cereales%202014/calculos/1Maiz%20inf%20%200107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amunate/AppData/Local/Microsoft/Windows/Temporary%20Internet%20Files/Content.Outlook/O7UOPW8C/Bolet&#237;n%20del%20trigo%202014%20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 ext dia"/>
      <sheetName val="precios semanales"/>
      <sheetName val="precio mes US$"/>
      <sheetName val="precio mes $"/>
      <sheetName val="cotrisa precio nac sem"/>
      <sheetName val="precios nac reg"/>
      <sheetName val="CIP Cotrisa"/>
      <sheetName val="CIP APA"/>
      <sheetName val="CIP odepa"/>
      <sheetName val="imp pais mes"/>
      <sheetName val="imp pais mes (partido)"/>
      <sheetName val="imp pais mes sorgo"/>
      <sheetName val="imp pais mes mezclas)"/>
      <sheetName val="Importacion pais año"/>
      <sheetName val="Stock mes"/>
      <sheetName val="insumos mes"/>
      <sheetName val="Prod reg año"/>
      <sheetName val="prod nac año"/>
      <sheetName val="consumo"/>
      <sheetName val="censo07"/>
      <sheetName val="Horiz"/>
      <sheetName val="vert"/>
      <sheetName val="fyo"/>
      <sheetName val="Hoja1"/>
      <sheetName val="Hoja2"/>
      <sheetName val="Hoja4"/>
      <sheetName val="siembra y cos"/>
      <sheetName val="prod cerpoll"/>
      <sheetName val="Hoja7"/>
      <sheetName val="Almacenaje"/>
      <sheetName val="alm teo mes"/>
      <sheetName val="empresas alimentos"/>
      <sheetName val="dif ent y part dumping"/>
      <sheetName val="Sup sem"/>
      <sheetName val="Hoja6"/>
      <sheetName val="Mov barcos"/>
      <sheetName val="calc guard cotrisa corr"/>
      <sheetName val="Ind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01">
          <cell r="A101" t="str">
            <v>2012/13</v>
          </cell>
        </row>
        <row r="102">
          <cell r="A102" t="str">
            <v>2013/14 estimado</v>
          </cell>
        </row>
        <row r="103">
          <cell r="A103" t="str">
            <v>2014/15 proyectado</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ontenido"/>
      <sheetName val="proy dda"/>
      <sheetName val="rel dda cons"/>
      <sheetName val="6. Exportaciones mundiales"/>
      <sheetName val="sup prod rdto año"/>
      <sheetName val="sup reg TP"/>
      <sheetName val="sup reg TC"/>
      <sheetName val="Res costos prod"/>
      <sheetName val="cons aparente"/>
      <sheetName val="importaciones mes"/>
      <sheetName val="imp por pais"/>
      <sheetName val="imp por tipo"/>
      <sheetName val="costo imp"/>
      <sheetName val="precio nac"/>
      <sheetName val="12"/>
      <sheetName val="13"/>
      <sheetName val="14"/>
      <sheetName val="15"/>
      <sheetName val="Molienda nacional"/>
      <sheetName val="Molienda regional"/>
    </sheetNames>
    <sheetDataSet>
      <sheetData sheetId="0"/>
      <sheetData sheetId="1"/>
      <sheetData sheetId="2"/>
      <sheetData sheetId="3"/>
      <sheetData sheetId="4"/>
      <sheetData sheetId="5"/>
      <sheetData sheetId="6"/>
      <sheetData sheetId="7"/>
      <sheetData sheetId="8"/>
      <sheetData sheetId="9">
        <row r="8">
          <cell r="A8">
            <v>2007</v>
          </cell>
        </row>
        <row r="9">
          <cell r="A9">
            <v>2008</v>
          </cell>
        </row>
        <row r="10">
          <cell r="A10">
            <v>2009</v>
          </cell>
        </row>
        <row r="11">
          <cell r="A11">
            <v>2010</v>
          </cell>
        </row>
        <row r="12">
          <cell r="A12">
            <v>2011</v>
          </cell>
        </row>
        <row r="13">
          <cell r="A13">
            <v>2012</v>
          </cell>
        </row>
        <row r="14">
          <cell r="A14">
            <v>2013</v>
          </cell>
        </row>
        <row r="15">
          <cell r="A15" t="str">
            <v>2014 estimado</v>
          </cell>
        </row>
      </sheetData>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6"/>
  <sheetViews>
    <sheetView tabSelected="1" topLeftCell="A18" workbookViewId="0">
      <selection activeCell="B28" sqref="B28"/>
    </sheetView>
  </sheetViews>
  <sheetFormatPr baseColWidth="10" defaultRowHeight="18"/>
  <cols>
    <col min="5" max="5" width="13.36328125" customWidth="1"/>
    <col min="6" max="6" width="9.453125" customWidth="1"/>
    <col min="7" max="13" width="10.90625" hidden="1" customWidth="1"/>
    <col min="14" max="14" width="3.08984375" customWidth="1"/>
  </cols>
  <sheetData>
    <row r="1" spans="1:13">
      <c r="A1" s="93"/>
      <c r="B1" s="91"/>
      <c r="C1" s="91"/>
      <c r="D1" s="91"/>
      <c r="E1" s="91"/>
      <c r="F1" s="91"/>
      <c r="G1" s="91"/>
      <c r="H1" s="95"/>
      <c r="I1" s="95"/>
      <c r="J1" s="95"/>
      <c r="K1" s="95"/>
      <c r="L1" s="95"/>
      <c r="M1" s="95"/>
    </row>
    <row r="2" spans="1:13">
      <c r="A2" s="91"/>
      <c r="B2" s="91"/>
      <c r="C2" s="91"/>
      <c r="D2" s="91"/>
      <c r="E2" s="91"/>
      <c r="F2" s="91"/>
      <c r="G2" s="91"/>
      <c r="H2" s="95"/>
      <c r="I2" s="95"/>
      <c r="J2" s="95"/>
      <c r="K2" s="95"/>
      <c r="L2" s="95"/>
      <c r="M2" s="95"/>
    </row>
    <row r="3" spans="1:13">
      <c r="A3" s="93"/>
      <c r="B3" s="91"/>
      <c r="C3" s="91"/>
      <c r="D3" s="91"/>
      <c r="E3" s="91"/>
      <c r="F3" s="91"/>
      <c r="G3" s="91"/>
      <c r="H3" s="95"/>
      <c r="I3" s="95"/>
      <c r="J3" s="95"/>
      <c r="K3" s="95"/>
      <c r="L3" s="95"/>
      <c r="M3" s="95"/>
    </row>
    <row r="4" spans="1:13">
      <c r="A4" s="91"/>
      <c r="B4" s="91"/>
      <c r="C4" s="91"/>
      <c r="D4" s="94"/>
      <c r="E4" s="91"/>
      <c r="F4" s="91"/>
      <c r="G4" s="91"/>
      <c r="H4" s="95"/>
      <c r="I4" s="95"/>
      <c r="J4" s="95"/>
      <c r="K4" s="95"/>
      <c r="L4" s="95"/>
      <c r="M4" s="95"/>
    </row>
    <row r="5" spans="1:13">
      <c r="A5" s="93"/>
      <c r="B5" s="91"/>
      <c r="C5" s="91"/>
      <c r="D5" s="96"/>
      <c r="E5" s="91"/>
      <c r="F5" s="91"/>
      <c r="G5" s="91"/>
      <c r="H5" s="95"/>
      <c r="I5" s="95"/>
      <c r="J5" s="95"/>
      <c r="K5" s="95"/>
      <c r="L5" s="95"/>
      <c r="M5" s="95"/>
    </row>
    <row r="6" spans="1:13">
      <c r="A6" s="93"/>
      <c r="B6" s="91"/>
      <c r="C6" s="91"/>
      <c r="D6" s="91"/>
      <c r="E6" s="91"/>
      <c r="F6" s="91"/>
      <c r="G6" s="91"/>
      <c r="H6" s="95"/>
      <c r="I6" s="95"/>
      <c r="J6" s="95"/>
      <c r="K6" s="95"/>
      <c r="L6" s="95"/>
      <c r="M6" s="95"/>
    </row>
    <row r="7" spans="1:13">
      <c r="A7" s="93"/>
      <c r="B7" s="91"/>
      <c r="C7" s="91"/>
      <c r="D7" s="91"/>
      <c r="E7" s="91"/>
      <c r="F7" s="91"/>
      <c r="G7" s="91"/>
      <c r="H7" s="95"/>
      <c r="I7" s="95"/>
      <c r="J7" s="95"/>
      <c r="K7" s="95"/>
      <c r="L7" s="95"/>
      <c r="M7" s="95"/>
    </row>
    <row r="8" spans="1:13">
      <c r="A8" s="91"/>
      <c r="B8" s="91"/>
      <c r="C8" s="91"/>
      <c r="D8" s="94"/>
      <c r="E8" s="91"/>
      <c r="F8" s="91"/>
      <c r="G8" s="91"/>
      <c r="H8" s="95"/>
      <c r="I8" s="95"/>
      <c r="J8" s="95"/>
      <c r="K8" s="95"/>
      <c r="L8" s="95"/>
      <c r="M8" s="95"/>
    </row>
    <row r="9" spans="1:13">
      <c r="A9" s="97"/>
      <c r="B9" s="91"/>
      <c r="C9" s="91"/>
      <c r="D9" s="91"/>
      <c r="E9" s="91"/>
      <c r="F9" s="91"/>
      <c r="G9" s="91"/>
      <c r="H9" s="95"/>
      <c r="I9" s="95"/>
      <c r="J9" s="95"/>
      <c r="K9" s="95"/>
      <c r="L9" s="95"/>
      <c r="M9" s="95"/>
    </row>
    <row r="10" spans="1:13">
      <c r="A10" s="93"/>
      <c r="B10" s="91"/>
      <c r="C10" s="91"/>
      <c r="D10" s="91"/>
      <c r="E10" s="91"/>
      <c r="F10" s="91"/>
      <c r="G10" s="91"/>
      <c r="H10" s="95"/>
      <c r="I10" s="95"/>
      <c r="J10" s="95"/>
      <c r="K10" s="95"/>
      <c r="L10" s="95"/>
      <c r="M10" s="95"/>
    </row>
    <row r="11" spans="1:13">
      <c r="A11" s="93"/>
      <c r="B11" s="91"/>
      <c r="C11" s="91"/>
      <c r="D11" s="91"/>
      <c r="E11" s="91"/>
      <c r="F11" s="91"/>
      <c r="G11" s="91"/>
      <c r="H11" s="95"/>
      <c r="I11" s="95"/>
      <c r="J11" s="95"/>
      <c r="K11" s="95"/>
      <c r="L11" s="95"/>
      <c r="M11" s="95"/>
    </row>
    <row r="12" spans="1:13">
      <c r="A12" s="93"/>
      <c r="B12" s="91"/>
      <c r="C12" s="91"/>
      <c r="D12" s="91"/>
      <c r="E12" s="91"/>
      <c r="F12" s="91"/>
      <c r="G12" s="91"/>
      <c r="H12" s="95"/>
      <c r="I12" s="95"/>
      <c r="J12" s="95"/>
      <c r="K12" s="95"/>
      <c r="L12" s="95"/>
      <c r="M12" s="95"/>
    </row>
    <row r="13" spans="1:13">
      <c r="A13" s="93"/>
      <c r="B13" s="91"/>
      <c r="C13" s="91"/>
      <c r="D13" s="91"/>
      <c r="E13" s="91"/>
      <c r="F13" s="91"/>
      <c r="G13" s="91"/>
      <c r="H13" s="95"/>
      <c r="I13" s="95"/>
      <c r="J13" s="95"/>
      <c r="K13" s="95"/>
      <c r="L13" s="95"/>
      <c r="M13" s="95"/>
    </row>
    <row r="14" spans="1:13">
      <c r="A14" s="93"/>
      <c r="B14" s="91"/>
      <c r="C14" s="91"/>
      <c r="D14" s="91"/>
      <c r="E14" s="91"/>
      <c r="F14" s="91"/>
      <c r="G14" s="91"/>
      <c r="H14" s="95"/>
      <c r="I14" s="95"/>
      <c r="J14" s="95"/>
      <c r="K14" s="95"/>
      <c r="L14" s="95"/>
      <c r="M14" s="95"/>
    </row>
    <row r="15" spans="1:13">
      <c r="A15" s="93"/>
      <c r="B15" s="91"/>
      <c r="C15" s="91"/>
      <c r="D15" s="91"/>
      <c r="E15" s="91"/>
      <c r="F15" s="91"/>
      <c r="G15" s="91"/>
      <c r="H15" s="95"/>
      <c r="I15" s="95"/>
      <c r="J15" s="95"/>
      <c r="K15" s="95"/>
      <c r="L15" s="95"/>
      <c r="M15" s="95"/>
    </row>
    <row r="16" spans="1:13">
      <c r="A16" s="93"/>
      <c r="B16" s="91"/>
      <c r="C16" s="91"/>
      <c r="D16" s="91"/>
      <c r="E16" s="91"/>
      <c r="F16" s="91"/>
      <c r="G16" s="91"/>
      <c r="H16" s="95"/>
      <c r="I16" s="95"/>
      <c r="J16" s="95"/>
      <c r="K16" s="95"/>
      <c r="L16" s="95"/>
      <c r="M16" s="95"/>
    </row>
    <row r="17" spans="1:13">
      <c r="A17" s="93"/>
      <c r="B17" s="91"/>
      <c r="C17" s="91"/>
      <c r="D17" s="91"/>
      <c r="E17" s="91"/>
      <c r="F17" s="91"/>
      <c r="G17" s="91"/>
      <c r="H17" s="95"/>
      <c r="I17" s="95"/>
      <c r="J17" s="95"/>
      <c r="K17" s="95"/>
      <c r="L17" s="95"/>
      <c r="M17" s="95"/>
    </row>
    <row r="18" spans="1:13" ht="19.149999999999999" customHeight="1">
      <c r="A18" s="91"/>
      <c r="B18" s="376" t="s">
        <v>147</v>
      </c>
      <c r="C18" s="376"/>
      <c r="D18" s="376"/>
      <c r="E18" s="376"/>
      <c r="F18" s="376"/>
      <c r="G18" s="376"/>
      <c r="H18" s="376"/>
      <c r="I18" s="95"/>
      <c r="J18" s="95"/>
      <c r="K18" s="95"/>
      <c r="L18" s="95"/>
      <c r="M18" s="95"/>
    </row>
    <row r="19" spans="1:13" ht="19.5">
      <c r="A19" s="91"/>
      <c r="B19" s="91"/>
      <c r="C19" s="378"/>
      <c r="D19" s="378"/>
      <c r="E19" s="378"/>
      <c r="F19" s="378"/>
      <c r="G19" s="378"/>
      <c r="H19" s="378"/>
      <c r="I19" s="95"/>
      <c r="J19" s="95"/>
      <c r="K19" s="95"/>
      <c r="L19" s="95"/>
      <c r="M19" s="95"/>
    </row>
    <row r="20" spans="1:13">
      <c r="A20" s="91"/>
      <c r="B20" s="91"/>
      <c r="C20" s="91"/>
      <c r="D20" s="91"/>
      <c r="E20" s="91"/>
      <c r="F20" s="91"/>
      <c r="G20" s="91"/>
      <c r="H20" s="95"/>
      <c r="I20" s="95"/>
      <c r="J20" s="95"/>
      <c r="K20" s="95"/>
      <c r="L20" s="95"/>
      <c r="M20" s="95"/>
    </row>
    <row r="21" spans="1:13">
      <c r="A21" s="91"/>
      <c r="B21" s="91"/>
      <c r="C21" s="91"/>
      <c r="D21" s="92"/>
      <c r="E21" s="91"/>
      <c r="F21" s="91"/>
      <c r="G21" s="91"/>
      <c r="H21" s="95"/>
      <c r="I21" s="95"/>
      <c r="J21" s="95"/>
      <c r="K21" s="95"/>
      <c r="L21" s="95"/>
      <c r="M21" s="95"/>
    </row>
    <row r="22" spans="1:13">
      <c r="A22" s="91"/>
      <c r="B22" s="377" t="s">
        <v>218</v>
      </c>
      <c r="C22" s="377"/>
      <c r="D22" s="377"/>
      <c r="E22" s="377"/>
      <c r="F22" s="377"/>
      <c r="G22" s="98"/>
      <c r="H22" s="95"/>
      <c r="I22" s="95"/>
      <c r="J22" s="95"/>
      <c r="K22" s="95"/>
      <c r="L22" s="95"/>
      <c r="M22" s="95"/>
    </row>
    <row r="23" spans="1:13">
      <c r="A23" s="91"/>
      <c r="B23" s="91"/>
      <c r="C23" s="91"/>
      <c r="D23" s="91"/>
      <c r="E23" s="91"/>
      <c r="F23" s="91"/>
      <c r="G23" s="91"/>
      <c r="H23" s="95"/>
      <c r="I23" s="95"/>
      <c r="J23" s="95"/>
      <c r="K23" s="95"/>
      <c r="L23" s="95"/>
      <c r="M23" s="95"/>
    </row>
    <row r="24" spans="1:13">
      <c r="A24" s="93"/>
      <c r="B24" s="91"/>
      <c r="C24" s="91"/>
      <c r="D24" s="91"/>
      <c r="E24" s="91"/>
      <c r="F24" s="91"/>
      <c r="G24" s="91"/>
      <c r="H24" s="95"/>
      <c r="I24" s="95"/>
      <c r="J24" s="95"/>
      <c r="K24" s="95"/>
      <c r="L24" s="95"/>
      <c r="M24" s="95"/>
    </row>
    <row r="25" spans="1:13">
      <c r="A25" s="93"/>
      <c r="B25" s="91"/>
      <c r="C25" s="91"/>
      <c r="D25" s="94"/>
      <c r="E25" s="91"/>
      <c r="F25" s="91"/>
      <c r="G25" s="91"/>
      <c r="H25" s="95"/>
      <c r="I25" s="95"/>
      <c r="J25" s="95"/>
      <c r="K25" s="95"/>
      <c r="L25" s="95"/>
      <c r="M25" s="95"/>
    </row>
    <row r="26" spans="1:13">
      <c r="A26" s="93"/>
      <c r="B26" s="91"/>
      <c r="C26" s="91"/>
      <c r="D26" s="92"/>
      <c r="E26" s="91"/>
      <c r="F26" s="91"/>
      <c r="G26" s="91"/>
      <c r="H26" s="95"/>
      <c r="I26" s="95"/>
      <c r="J26" s="95"/>
      <c r="K26" s="95"/>
      <c r="L26" s="95"/>
      <c r="M26" s="95"/>
    </row>
    <row r="27" spans="1:13">
      <c r="A27" s="93"/>
      <c r="B27" s="91"/>
      <c r="C27" s="91"/>
      <c r="D27" s="91"/>
      <c r="E27" s="91"/>
      <c r="F27" s="91"/>
      <c r="G27" s="91"/>
      <c r="H27" s="95"/>
      <c r="I27" s="95"/>
      <c r="J27" s="95"/>
      <c r="K27" s="95"/>
      <c r="L27" s="95"/>
      <c r="M27" s="95"/>
    </row>
    <row r="28" spans="1:13">
      <c r="A28" s="93"/>
      <c r="B28" s="91"/>
      <c r="C28" s="91"/>
      <c r="D28" s="91"/>
      <c r="E28" s="91"/>
      <c r="F28" s="91"/>
      <c r="G28" s="91"/>
      <c r="H28" s="95"/>
      <c r="I28" s="95"/>
      <c r="J28" s="95"/>
      <c r="K28" s="95"/>
      <c r="L28" s="95"/>
      <c r="M28" s="95"/>
    </row>
    <row r="29" spans="1:13">
      <c r="A29" s="93"/>
      <c r="B29" s="91"/>
      <c r="C29" s="91"/>
      <c r="D29" s="91"/>
      <c r="E29" s="91"/>
      <c r="F29" s="91"/>
      <c r="G29" s="91"/>
      <c r="H29" s="95"/>
      <c r="I29" s="95"/>
      <c r="J29" s="95"/>
      <c r="K29" s="95"/>
      <c r="L29" s="95"/>
      <c r="M29" s="95"/>
    </row>
    <row r="30" spans="1:13">
      <c r="A30" s="93"/>
      <c r="B30" s="91"/>
      <c r="C30" s="91"/>
      <c r="D30" s="94"/>
      <c r="E30" s="91"/>
      <c r="F30" s="91"/>
      <c r="G30" s="91"/>
      <c r="H30" s="95"/>
      <c r="I30" s="95"/>
      <c r="J30" s="95"/>
      <c r="K30" s="95"/>
      <c r="L30" s="95"/>
      <c r="M30" s="95"/>
    </row>
    <row r="31" spans="1:13">
      <c r="A31" s="93"/>
      <c r="B31" s="91"/>
      <c r="C31" s="91"/>
      <c r="D31" s="91"/>
      <c r="E31" s="91"/>
      <c r="F31" s="91"/>
      <c r="G31" s="91"/>
      <c r="H31" s="95"/>
      <c r="I31" s="95"/>
      <c r="J31" s="95"/>
      <c r="K31" s="95"/>
      <c r="L31" s="95"/>
      <c r="M31" s="95"/>
    </row>
    <row r="32" spans="1:13">
      <c r="A32" s="93"/>
      <c r="B32" s="91"/>
      <c r="C32" s="91"/>
      <c r="D32" s="91"/>
      <c r="E32" s="91"/>
      <c r="F32" s="91"/>
      <c r="G32" s="91"/>
      <c r="H32" s="95"/>
      <c r="I32" s="95"/>
      <c r="J32" s="95"/>
      <c r="K32" s="95"/>
      <c r="L32" s="95"/>
      <c r="M32" s="95"/>
    </row>
    <row r="33" spans="1:13">
      <c r="A33" s="93"/>
      <c r="B33" s="91"/>
      <c r="C33" s="91"/>
      <c r="D33" s="91"/>
      <c r="E33" s="91"/>
      <c r="F33" s="91"/>
      <c r="G33" s="91"/>
      <c r="H33" s="95"/>
      <c r="I33" s="95"/>
      <c r="J33" s="95"/>
      <c r="K33" s="95"/>
      <c r="L33" s="95"/>
      <c r="M33" s="95"/>
    </row>
    <row r="34" spans="1:13">
      <c r="A34" s="93"/>
      <c r="B34" s="91"/>
      <c r="C34" s="91"/>
      <c r="D34" s="91"/>
      <c r="E34" s="91"/>
      <c r="F34" s="91"/>
      <c r="G34" s="91"/>
      <c r="H34" s="95"/>
      <c r="I34" s="95"/>
      <c r="J34" s="95"/>
      <c r="K34" s="95"/>
      <c r="L34" s="95"/>
      <c r="M34" s="95"/>
    </row>
    <row r="35" spans="1:13">
      <c r="A35" s="95"/>
      <c r="B35" s="95"/>
      <c r="C35" s="95"/>
      <c r="D35" s="95"/>
      <c r="E35" s="95"/>
      <c r="F35" s="91"/>
      <c r="G35" s="91"/>
      <c r="H35" s="95"/>
      <c r="I35" s="95"/>
      <c r="J35" s="95"/>
      <c r="K35" s="95"/>
      <c r="L35" s="95"/>
      <c r="M35" s="95"/>
    </row>
    <row r="36" spans="1:13">
      <c r="A36" s="95"/>
      <c r="B36" s="95"/>
      <c r="C36" s="95"/>
      <c r="D36" s="95"/>
      <c r="E36" s="95"/>
      <c r="F36" s="91"/>
      <c r="G36" s="91"/>
      <c r="H36" s="95"/>
      <c r="I36" s="95"/>
      <c r="J36" s="95"/>
      <c r="K36" s="95"/>
      <c r="L36" s="95"/>
      <c r="M36" s="95"/>
    </row>
    <row r="37" spans="1:13">
      <c r="A37" s="93"/>
      <c r="B37" s="91"/>
      <c r="C37" s="91"/>
      <c r="D37" s="91"/>
      <c r="E37" s="91"/>
      <c r="F37" s="91"/>
      <c r="G37" s="91"/>
      <c r="H37" s="95"/>
      <c r="I37" s="95"/>
      <c r="J37" s="95"/>
      <c r="K37" s="95"/>
      <c r="L37" s="95"/>
      <c r="M37" s="95"/>
    </row>
    <row r="38" spans="1:13">
      <c r="A38" s="93"/>
      <c r="B38" s="91"/>
      <c r="C38" s="91"/>
      <c r="D38" s="91"/>
      <c r="E38" s="91"/>
      <c r="F38" s="91"/>
      <c r="G38" s="91"/>
      <c r="H38" s="95"/>
      <c r="I38" s="95"/>
      <c r="J38" s="95"/>
      <c r="K38" s="95"/>
      <c r="L38" s="95"/>
      <c r="M38" s="95"/>
    </row>
    <row r="39" spans="1:13">
      <c r="A39" s="93"/>
      <c r="B39" s="91"/>
      <c r="C39" s="91"/>
      <c r="D39" s="91"/>
      <c r="E39" s="91"/>
      <c r="F39" s="91"/>
      <c r="G39" s="91"/>
      <c r="H39" s="95"/>
      <c r="I39" s="95"/>
      <c r="J39" s="95"/>
      <c r="K39" s="95"/>
      <c r="L39" s="95"/>
      <c r="M39" s="95"/>
    </row>
    <row r="40" spans="1:13">
      <c r="A40" s="99"/>
      <c r="B40" s="91"/>
      <c r="C40" s="99"/>
      <c r="D40" s="100"/>
      <c r="E40" s="91"/>
      <c r="F40" s="91"/>
      <c r="G40" s="91"/>
      <c r="H40" s="95"/>
      <c r="I40" s="95"/>
      <c r="J40" s="95"/>
      <c r="K40" s="95"/>
      <c r="L40" s="95"/>
      <c r="M40" s="95"/>
    </row>
    <row r="41" spans="1:13">
      <c r="A41" s="93"/>
      <c r="B41" s="95"/>
      <c r="C41" s="95"/>
      <c r="D41" s="95"/>
      <c r="E41" s="91"/>
      <c r="F41" s="91"/>
      <c r="G41" s="91"/>
      <c r="H41" s="95"/>
      <c r="I41" s="95"/>
      <c r="J41" s="95"/>
      <c r="K41" s="95"/>
      <c r="L41" s="95"/>
      <c r="M41" s="95"/>
    </row>
    <row r="42" spans="1:13">
      <c r="A42" s="95"/>
      <c r="B42" s="95"/>
      <c r="C42" s="93" t="s">
        <v>219</v>
      </c>
      <c r="D42" s="100"/>
      <c r="E42" s="91"/>
      <c r="F42" s="91"/>
      <c r="G42" s="91"/>
      <c r="H42" s="95"/>
      <c r="I42" s="95"/>
      <c r="J42" s="95"/>
      <c r="K42" s="95"/>
      <c r="L42" s="95"/>
      <c r="M42" s="95"/>
    </row>
    <row r="43" spans="1:13">
      <c r="A43" s="95"/>
      <c r="B43" s="95"/>
      <c r="C43" s="95"/>
      <c r="D43" s="95"/>
      <c r="E43" s="95"/>
      <c r="F43" s="95"/>
      <c r="G43" s="95"/>
      <c r="H43" s="95"/>
      <c r="I43" s="95"/>
      <c r="J43" s="95"/>
      <c r="K43" s="95"/>
      <c r="L43" s="95"/>
      <c r="M43" s="95"/>
    </row>
    <row r="44" spans="1:13">
      <c r="A44" s="95"/>
      <c r="B44" s="95"/>
      <c r="C44" s="95"/>
      <c r="D44" s="95"/>
      <c r="E44" s="95"/>
      <c r="F44" s="95"/>
      <c r="G44" s="95"/>
      <c r="H44" s="95"/>
      <c r="I44" s="95"/>
      <c r="J44" s="95"/>
      <c r="K44" s="95"/>
      <c r="L44" s="95"/>
      <c r="M44" s="95"/>
    </row>
    <row r="45" spans="1:13">
      <c r="A45" s="95"/>
      <c r="B45" s="95"/>
      <c r="C45" s="95"/>
      <c r="D45" s="95"/>
      <c r="E45" s="95"/>
      <c r="F45" s="95"/>
      <c r="G45" s="95"/>
      <c r="H45" s="95"/>
      <c r="I45" s="95"/>
      <c r="J45" s="95"/>
      <c r="K45" s="95"/>
      <c r="L45" s="95"/>
      <c r="M45" s="95"/>
    </row>
    <row r="46" spans="1:13">
      <c r="A46" s="95"/>
      <c r="B46" s="95"/>
      <c r="C46" s="95"/>
      <c r="D46" s="95"/>
      <c r="E46" s="95"/>
      <c r="F46" s="95"/>
      <c r="G46" s="95"/>
      <c r="H46" s="95"/>
      <c r="I46" s="95"/>
      <c r="J46" s="95"/>
      <c r="K46" s="95"/>
      <c r="L46" s="95"/>
      <c r="M46" s="95"/>
    </row>
    <row r="47" spans="1:13">
      <c r="A47" s="95"/>
      <c r="B47" s="95"/>
      <c r="C47" s="95"/>
      <c r="D47" s="95"/>
      <c r="E47" s="95"/>
      <c r="F47" s="95"/>
      <c r="G47" s="95"/>
      <c r="H47" s="95"/>
      <c r="I47" s="95"/>
      <c r="J47" s="95"/>
      <c r="K47" s="95"/>
      <c r="L47" s="95"/>
      <c r="M47" s="95"/>
    </row>
    <row r="48" spans="1:13">
      <c r="A48" s="95"/>
      <c r="B48" s="95"/>
      <c r="C48" s="95"/>
      <c r="D48" s="95"/>
      <c r="E48" s="95"/>
      <c r="F48" s="95"/>
      <c r="G48" s="95"/>
      <c r="H48" s="95"/>
      <c r="I48" s="95"/>
      <c r="J48" s="95"/>
      <c r="K48" s="95"/>
      <c r="L48" s="95"/>
      <c r="M48" s="95"/>
    </row>
    <row r="49" spans="1:13">
      <c r="A49" s="95"/>
      <c r="B49" s="95"/>
      <c r="C49" s="95"/>
      <c r="D49" s="95"/>
      <c r="E49" s="95"/>
      <c r="F49" s="95"/>
      <c r="G49" s="95"/>
      <c r="H49" s="95"/>
      <c r="I49" s="95"/>
      <c r="J49" s="95"/>
      <c r="K49" s="95"/>
      <c r="L49" s="95"/>
      <c r="M49" s="95"/>
    </row>
    <row r="50" spans="1:13">
      <c r="A50" s="95"/>
      <c r="B50" s="95"/>
      <c r="C50" s="95"/>
      <c r="D50" s="95"/>
      <c r="E50" s="95"/>
      <c r="F50" s="95"/>
      <c r="G50" s="95"/>
      <c r="H50" s="95"/>
      <c r="I50" s="95"/>
      <c r="J50" s="95"/>
      <c r="K50" s="95"/>
      <c r="L50" s="95"/>
      <c r="M50" s="95"/>
    </row>
    <row r="51" spans="1:13">
      <c r="A51" s="379" t="s">
        <v>148</v>
      </c>
      <c r="B51" s="379"/>
      <c r="C51" s="379"/>
      <c r="D51" s="379"/>
      <c r="E51" s="379"/>
      <c r="F51" s="379"/>
      <c r="G51" s="379"/>
      <c r="H51" s="95"/>
      <c r="I51" s="95"/>
      <c r="J51" s="95"/>
      <c r="K51" s="95"/>
      <c r="L51" s="95"/>
      <c r="M51" s="95"/>
    </row>
    <row r="52" spans="1:13">
      <c r="A52" s="375" t="str">
        <f>B22</f>
        <v xml:space="preserve">          Avance a julio de 2014</v>
      </c>
      <c r="B52" s="375"/>
      <c r="C52" s="375"/>
      <c r="D52" s="375"/>
      <c r="E52" s="375"/>
      <c r="F52" s="375"/>
      <c r="G52" s="375"/>
      <c r="H52" s="95"/>
      <c r="I52" s="95"/>
      <c r="J52" s="95"/>
      <c r="K52" s="95"/>
      <c r="L52" s="95"/>
      <c r="M52" s="95"/>
    </row>
    <row r="53" spans="1:13">
      <c r="A53" s="93"/>
      <c r="B53" s="91"/>
      <c r="C53" s="91"/>
      <c r="D53" s="91"/>
      <c r="E53" s="91"/>
      <c r="F53" s="91"/>
      <c r="G53" s="91"/>
      <c r="H53" s="95"/>
      <c r="I53" s="95"/>
      <c r="J53" s="95"/>
      <c r="K53" s="95"/>
      <c r="L53" s="95"/>
      <c r="M53" s="95"/>
    </row>
    <row r="54" spans="1:13">
      <c r="A54" s="371"/>
      <c r="B54" s="371"/>
      <c r="C54" s="371"/>
      <c r="D54" s="371"/>
      <c r="E54" s="371"/>
      <c r="F54" s="371"/>
      <c r="G54" s="371"/>
      <c r="H54" s="371"/>
      <c r="I54" s="371"/>
      <c r="J54" s="371"/>
      <c r="K54" s="371"/>
      <c r="L54" s="371"/>
      <c r="M54" s="371"/>
    </row>
    <row r="55" spans="1:13">
      <c r="A55" s="91"/>
      <c r="B55" s="91"/>
      <c r="C55" s="91"/>
      <c r="D55" s="92"/>
      <c r="E55" s="91"/>
      <c r="F55" s="91"/>
      <c r="G55" s="91"/>
      <c r="H55" s="95"/>
      <c r="I55" s="95"/>
      <c r="J55" s="95"/>
      <c r="K55" s="95"/>
      <c r="L55" s="95"/>
      <c r="M55" s="95"/>
    </row>
    <row r="56" spans="1:13">
      <c r="A56" s="371" t="s">
        <v>59</v>
      </c>
      <c r="B56" s="371"/>
      <c r="C56" s="371"/>
      <c r="D56" s="371"/>
      <c r="E56" s="371"/>
      <c r="F56" s="371"/>
      <c r="G56" s="371"/>
      <c r="H56" s="371"/>
      <c r="I56" s="371"/>
      <c r="J56" s="371"/>
      <c r="K56" s="371"/>
      <c r="L56" s="371"/>
      <c r="M56" s="371"/>
    </row>
    <row r="57" spans="1:13">
      <c r="A57" s="371"/>
      <c r="B57" s="371"/>
      <c r="C57" s="371"/>
      <c r="D57" s="371"/>
      <c r="E57" s="371"/>
      <c r="F57" s="371"/>
      <c r="G57" s="371"/>
      <c r="H57" s="371"/>
      <c r="I57" s="371"/>
      <c r="J57" s="371"/>
      <c r="K57" s="371"/>
      <c r="L57" s="371"/>
      <c r="M57" s="371"/>
    </row>
    <row r="58" spans="1:13">
      <c r="A58" s="374"/>
      <c r="B58" s="371"/>
      <c r="C58" s="371"/>
      <c r="D58" s="371"/>
      <c r="E58" s="371"/>
      <c r="F58" s="371"/>
      <c r="G58" s="371"/>
      <c r="H58" s="371"/>
      <c r="I58" s="371"/>
      <c r="J58" s="371"/>
      <c r="K58" s="371"/>
      <c r="L58" s="371"/>
      <c r="M58" s="371"/>
    </row>
    <row r="59" spans="1:13">
      <c r="A59" s="93"/>
      <c r="B59" s="91"/>
      <c r="C59" s="91"/>
      <c r="D59" s="91"/>
      <c r="E59" s="91"/>
      <c r="F59" s="91"/>
      <c r="G59" s="91"/>
      <c r="H59" s="95"/>
      <c r="I59" s="95"/>
      <c r="J59" s="95"/>
      <c r="K59" s="95"/>
      <c r="L59" s="95"/>
      <c r="M59" s="95"/>
    </row>
    <row r="60" spans="1:13">
      <c r="A60" s="91"/>
      <c r="B60" s="91"/>
      <c r="C60" s="91"/>
      <c r="D60" s="91"/>
      <c r="E60" s="91"/>
      <c r="F60" s="91"/>
      <c r="G60" s="91"/>
      <c r="H60" s="95"/>
      <c r="I60" s="95"/>
      <c r="J60" s="95"/>
      <c r="K60" s="95"/>
      <c r="L60" s="95"/>
      <c r="M60" s="95"/>
    </row>
    <row r="61" spans="1:13">
      <c r="A61" s="91"/>
      <c r="B61" s="91"/>
      <c r="C61" s="91"/>
      <c r="D61" s="91"/>
      <c r="E61" s="91"/>
      <c r="F61" s="91"/>
      <c r="G61" s="91"/>
      <c r="H61" s="95"/>
      <c r="I61" s="95"/>
      <c r="J61" s="95"/>
      <c r="K61" s="95"/>
      <c r="L61" s="95"/>
      <c r="M61" s="95"/>
    </row>
    <row r="62" spans="1:13">
      <c r="A62" s="373" t="s">
        <v>60</v>
      </c>
      <c r="B62" s="373"/>
      <c r="C62" s="373"/>
      <c r="D62" s="373"/>
      <c r="E62" s="373"/>
      <c r="F62" s="373"/>
      <c r="G62" s="373"/>
      <c r="H62" s="95"/>
      <c r="I62" s="95"/>
      <c r="J62" s="95"/>
      <c r="K62" s="95"/>
      <c r="L62" s="95"/>
      <c r="M62" s="95"/>
    </row>
    <row r="63" spans="1:13">
      <c r="A63" s="371" t="s">
        <v>61</v>
      </c>
      <c r="B63" s="371"/>
      <c r="C63" s="371"/>
      <c r="D63" s="371"/>
      <c r="E63" s="371"/>
      <c r="F63" s="371"/>
      <c r="G63" s="371"/>
      <c r="H63" s="95"/>
      <c r="I63" s="95"/>
      <c r="J63" s="95"/>
      <c r="K63" s="95"/>
      <c r="L63" s="95"/>
      <c r="M63" s="95"/>
    </row>
    <row r="64" spans="1:13">
      <c r="A64" s="91"/>
      <c r="B64" s="91"/>
      <c r="C64" s="91"/>
      <c r="D64" s="91"/>
      <c r="E64" s="91"/>
      <c r="F64" s="91"/>
      <c r="G64" s="91"/>
      <c r="H64" s="95"/>
      <c r="I64" s="95"/>
      <c r="J64" s="95"/>
      <c r="K64" s="95"/>
      <c r="L64" s="95"/>
      <c r="M64" s="95"/>
    </row>
    <row r="65" spans="1:13">
      <c r="A65" s="91"/>
      <c r="B65" s="91"/>
      <c r="C65" s="91"/>
      <c r="D65" s="91"/>
      <c r="E65" s="91"/>
      <c r="F65" s="91"/>
      <c r="G65" s="91"/>
      <c r="H65" s="95"/>
      <c r="I65" s="95"/>
      <c r="J65" s="95"/>
      <c r="K65" s="95"/>
      <c r="L65" s="95"/>
      <c r="M65" s="95"/>
    </row>
    <row r="66" spans="1:13">
      <c r="A66" s="91"/>
      <c r="B66" s="91"/>
      <c r="C66" s="91"/>
      <c r="D66" s="91"/>
      <c r="E66" s="91"/>
      <c r="F66" s="91"/>
      <c r="G66" s="91"/>
      <c r="H66" s="95"/>
      <c r="I66" s="95"/>
      <c r="J66" s="95"/>
      <c r="K66" s="95"/>
      <c r="L66" s="95"/>
      <c r="M66" s="95"/>
    </row>
    <row r="67" spans="1:13">
      <c r="A67" s="91"/>
      <c r="B67" s="91"/>
      <c r="C67" s="91"/>
      <c r="D67" s="91"/>
      <c r="E67" s="91"/>
      <c r="F67" s="91"/>
      <c r="G67" s="91"/>
      <c r="H67" s="95"/>
      <c r="I67" s="95"/>
      <c r="J67" s="95"/>
      <c r="K67" s="95"/>
      <c r="L67" s="95"/>
      <c r="M67" s="95"/>
    </row>
    <row r="68" spans="1:13">
      <c r="A68" s="93"/>
      <c r="B68" s="91"/>
      <c r="C68" s="91"/>
      <c r="D68" s="91"/>
      <c r="E68" s="91"/>
      <c r="F68" s="91"/>
      <c r="G68" s="91"/>
      <c r="H68" s="95"/>
      <c r="I68" s="95"/>
      <c r="J68" s="95"/>
      <c r="K68" s="95"/>
      <c r="L68" s="95"/>
      <c r="M68" s="95"/>
    </row>
    <row r="69" spans="1:13">
      <c r="A69" s="93"/>
      <c r="B69" s="372" t="s">
        <v>62</v>
      </c>
      <c r="C69" s="372"/>
      <c r="D69" s="372"/>
      <c r="E69" s="372"/>
      <c r="F69" s="91"/>
      <c r="G69" s="91"/>
      <c r="H69" s="95"/>
      <c r="I69" s="95"/>
      <c r="J69" s="95"/>
      <c r="K69" s="95"/>
      <c r="L69" s="95"/>
      <c r="M69" s="95"/>
    </row>
    <row r="70" spans="1:13">
      <c r="A70" s="93"/>
      <c r="B70" s="372" t="s">
        <v>107</v>
      </c>
      <c r="C70" s="372"/>
      <c r="D70" s="372"/>
      <c r="E70" s="372"/>
      <c r="F70" s="91"/>
      <c r="G70" s="91"/>
      <c r="H70" s="95"/>
      <c r="I70" s="95"/>
      <c r="J70" s="95"/>
      <c r="K70" s="95"/>
      <c r="L70" s="95"/>
      <c r="M70" s="95"/>
    </row>
    <row r="71" spans="1:13">
      <c r="A71" s="93"/>
      <c r="B71" s="91"/>
      <c r="C71" s="91"/>
      <c r="D71" s="91"/>
      <c r="E71" s="91"/>
      <c r="F71" s="91"/>
      <c r="G71" s="91"/>
      <c r="H71" s="95"/>
      <c r="I71" s="95"/>
      <c r="J71" s="95"/>
      <c r="K71" s="95"/>
      <c r="L71" s="95"/>
      <c r="M71" s="95"/>
    </row>
    <row r="72" spans="1:13">
      <c r="A72" s="93"/>
      <c r="B72" s="91"/>
      <c r="C72" s="91"/>
      <c r="D72" s="91"/>
      <c r="E72" s="91"/>
      <c r="F72" s="91"/>
      <c r="G72" s="91"/>
      <c r="H72" s="95"/>
      <c r="I72" s="95"/>
      <c r="J72" s="95"/>
      <c r="K72" s="95"/>
      <c r="L72" s="95"/>
      <c r="M72" s="95"/>
    </row>
    <row r="73" spans="1:13">
      <c r="A73" s="93"/>
      <c r="B73" s="91"/>
      <c r="C73" s="91"/>
      <c r="D73" s="91"/>
      <c r="E73" s="91"/>
      <c r="F73" s="91"/>
      <c r="G73" s="91"/>
      <c r="H73" s="95"/>
      <c r="I73" s="95"/>
      <c r="J73" s="95"/>
      <c r="K73" s="95"/>
      <c r="L73" s="95"/>
      <c r="M73" s="95"/>
    </row>
    <row r="74" spans="1:13">
      <c r="A74" s="93"/>
      <c r="B74" s="372" t="s">
        <v>63</v>
      </c>
      <c r="C74" s="372"/>
      <c r="D74" s="372"/>
      <c r="E74" s="372"/>
      <c r="F74" s="91"/>
      <c r="G74" s="91"/>
      <c r="H74" s="95"/>
      <c r="I74" s="95"/>
      <c r="J74" s="95"/>
      <c r="K74" s="95"/>
      <c r="L74" s="95"/>
      <c r="M74" s="95"/>
    </row>
    <row r="75" spans="1:13">
      <c r="A75" s="93"/>
      <c r="B75" s="91"/>
      <c r="C75" s="91"/>
      <c r="D75" s="91"/>
      <c r="E75" s="91"/>
      <c r="F75" s="91"/>
      <c r="G75" s="91"/>
      <c r="H75" s="95"/>
      <c r="I75" s="95"/>
      <c r="J75" s="95"/>
      <c r="K75" s="95"/>
      <c r="L75" s="95"/>
    </row>
    <row r="76" spans="1:13">
      <c r="A76" s="93"/>
      <c r="B76" s="91"/>
      <c r="C76" s="91"/>
      <c r="D76" s="91"/>
      <c r="E76" s="91"/>
      <c r="F76" s="91"/>
      <c r="G76" s="91"/>
      <c r="H76" s="95"/>
      <c r="I76" s="95"/>
      <c r="J76" s="95"/>
      <c r="K76" s="95"/>
      <c r="L76" s="95"/>
    </row>
    <row r="77" spans="1:13">
      <c r="A77" s="93"/>
      <c r="B77" s="91"/>
      <c r="C77" s="91"/>
      <c r="D77" s="91"/>
      <c r="E77" s="91"/>
      <c r="F77" s="91"/>
      <c r="G77" s="91"/>
      <c r="H77" s="95"/>
      <c r="I77" s="95"/>
      <c r="J77" s="95"/>
      <c r="K77" s="95"/>
      <c r="L77" s="95"/>
    </row>
    <row r="78" spans="1:13">
      <c r="A78" s="93"/>
      <c r="B78" s="91"/>
      <c r="C78" s="91"/>
      <c r="D78" s="91"/>
      <c r="E78" s="91"/>
      <c r="F78" s="91"/>
      <c r="G78" s="91"/>
      <c r="H78" s="95"/>
      <c r="I78" s="95"/>
      <c r="J78" s="95"/>
      <c r="K78" s="95"/>
      <c r="L78" s="95"/>
    </row>
    <row r="79" spans="1:13">
      <c r="A79" s="93"/>
      <c r="B79" s="91"/>
      <c r="C79" s="91"/>
      <c r="D79" s="91"/>
      <c r="E79" s="91"/>
      <c r="F79" s="91"/>
      <c r="G79" s="91"/>
      <c r="H79" s="95"/>
      <c r="I79" s="95"/>
      <c r="J79" s="95"/>
      <c r="K79" s="95"/>
      <c r="L79" s="95"/>
    </row>
    <row r="80" spans="1:13">
      <c r="A80" s="93"/>
      <c r="B80" s="91"/>
      <c r="C80" s="91"/>
      <c r="D80" s="91"/>
      <c r="E80" s="91"/>
      <c r="F80" s="91"/>
      <c r="G80" s="91"/>
      <c r="H80" s="95"/>
      <c r="I80" s="95"/>
      <c r="J80" s="95"/>
      <c r="K80" s="95"/>
      <c r="L80" s="95"/>
    </row>
    <row r="81" spans="1:12">
      <c r="A81" s="32"/>
      <c r="B81" s="32"/>
      <c r="C81" s="91"/>
      <c r="D81" s="91"/>
      <c r="E81" s="91"/>
      <c r="F81" s="91"/>
      <c r="G81" s="91"/>
      <c r="H81" s="95"/>
      <c r="I81" s="95"/>
      <c r="J81" s="95"/>
      <c r="K81" s="95"/>
      <c r="L81" s="95"/>
    </row>
    <row r="82" spans="1:12">
      <c r="A82" s="33" t="s">
        <v>29</v>
      </c>
      <c r="B82" s="95"/>
      <c r="C82" s="91"/>
      <c r="D82" s="91"/>
      <c r="E82" s="91"/>
      <c r="F82" s="91"/>
      <c r="G82" s="91"/>
      <c r="H82" s="95"/>
      <c r="I82" s="95"/>
      <c r="J82" s="95"/>
      <c r="K82" s="95"/>
      <c r="L82" s="95"/>
    </row>
    <row r="83" spans="1:12">
      <c r="A83" s="33" t="s">
        <v>90</v>
      </c>
      <c r="B83" s="95"/>
      <c r="C83" s="91"/>
      <c r="D83" s="91"/>
      <c r="E83" s="91"/>
      <c r="F83" s="91"/>
      <c r="G83" s="91"/>
      <c r="H83" s="95"/>
      <c r="I83" s="95"/>
      <c r="J83" s="95"/>
      <c r="K83" s="95"/>
      <c r="L83" s="95"/>
    </row>
    <row r="84" spans="1:12">
      <c r="A84" s="33" t="s">
        <v>91</v>
      </c>
      <c r="B84" s="95"/>
      <c r="C84" s="99"/>
      <c r="D84" s="100"/>
      <c r="E84" s="91"/>
      <c r="F84" s="91"/>
      <c r="G84" s="91"/>
      <c r="H84" s="95"/>
      <c r="I84" s="95"/>
      <c r="J84" s="95"/>
      <c r="K84" s="95"/>
      <c r="L84" s="95"/>
    </row>
    <row r="85" spans="1:12">
      <c r="A85" s="34" t="s">
        <v>30</v>
      </c>
      <c r="B85" s="35"/>
      <c r="C85" s="91"/>
      <c r="D85" s="91"/>
      <c r="E85" s="91"/>
      <c r="F85" s="91"/>
      <c r="G85" s="91"/>
      <c r="H85" s="95"/>
      <c r="I85" s="95"/>
      <c r="J85" s="95"/>
      <c r="K85" s="95"/>
      <c r="L85" s="95"/>
    </row>
    <row r="86" spans="1:12">
      <c r="A86" s="95"/>
      <c r="B86" s="95"/>
      <c r="C86" s="91"/>
      <c r="D86" s="91"/>
      <c r="E86" s="91"/>
      <c r="F86" s="91"/>
      <c r="G86" s="91"/>
      <c r="H86" s="95"/>
      <c r="I86" s="95"/>
      <c r="J86" s="95"/>
      <c r="K86" s="95"/>
      <c r="L86" s="95"/>
    </row>
  </sheetData>
  <customSheetViews>
    <customSheetView guid="{5CDC6F58-B038-4A0E-A13D-C643B013E119}" hiddenColumns="1">
      <selection activeCell="E42" sqref="E42"/>
      <pageMargins left="0.18" right="0.7" top="0.31" bottom="0.3" header="0.31" footer="0.22"/>
      <pageSetup orientation="portrait" r:id="rId1"/>
    </customSheetView>
  </customSheetViews>
  <mergeCells count="18">
    <mergeCell ref="A56:G56"/>
    <mergeCell ref="H56:M56"/>
    <mergeCell ref="A52:G52"/>
    <mergeCell ref="A54:G54"/>
    <mergeCell ref="B18:H18"/>
    <mergeCell ref="B22:F22"/>
    <mergeCell ref="C19:H19"/>
    <mergeCell ref="A51:G51"/>
    <mergeCell ref="H54:M54"/>
    <mergeCell ref="A57:G57"/>
    <mergeCell ref="H57:M57"/>
    <mergeCell ref="B69:E69"/>
    <mergeCell ref="B70:E70"/>
    <mergeCell ref="B74:E74"/>
    <mergeCell ref="H58:M58"/>
    <mergeCell ref="A62:G62"/>
    <mergeCell ref="A63:G63"/>
    <mergeCell ref="A58:G58"/>
  </mergeCells>
  <pageMargins left="0.18" right="0.7" top="0.31" bottom="0.3" header="0.31" footer="0.22"/>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O48"/>
  <sheetViews>
    <sheetView zoomScaleNormal="100" workbookViewId="0">
      <selection activeCell="A15" sqref="A15"/>
    </sheetView>
  </sheetViews>
  <sheetFormatPr baseColWidth="10" defaultColWidth="9.6328125" defaultRowHeight="12"/>
  <cols>
    <col min="1" max="1" width="1.7265625" style="2" customWidth="1"/>
    <col min="2" max="2" width="9.1796875" style="2" customWidth="1"/>
    <col min="3" max="3" width="9.08984375" style="2" customWidth="1"/>
    <col min="4" max="4" width="6.6328125" style="2" customWidth="1"/>
    <col min="5" max="5" width="8.453125" style="2" customWidth="1"/>
    <col min="6" max="6" width="6.08984375" style="2" customWidth="1"/>
    <col min="7" max="7" width="7.81640625" style="2" customWidth="1"/>
    <col min="8" max="8" width="10.08984375" style="2" customWidth="1"/>
    <col min="9" max="9" width="7.1796875" style="2" customWidth="1"/>
    <col min="10" max="11" width="2.1796875" style="2" customWidth="1"/>
    <col min="12" max="12" width="7.36328125" style="2" customWidth="1"/>
    <col min="13" max="13" width="7.54296875" style="2" customWidth="1"/>
    <col min="14" max="16384" width="9.6328125" style="2"/>
  </cols>
  <sheetData>
    <row r="1" spans="2:15" s="46" customFormat="1" ht="12.75">
      <c r="C1" s="51"/>
      <c r="D1" s="51"/>
      <c r="E1" s="51" t="s">
        <v>132</v>
      </c>
      <c r="F1" s="51"/>
      <c r="G1" s="51"/>
      <c r="H1" s="51"/>
      <c r="I1" s="51"/>
    </row>
    <row r="2" spans="2:15" s="46" customFormat="1" ht="12.75"/>
    <row r="3" spans="2:15" s="46" customFormat="1" ht="12.75">
      <c r="B3" s="460" t="s">
        <v>178</v>
      </c>
      <c r="C3" s="460"/>
      <c r="D3" s="460"/>
      <c r="E3" s="460"/>
      <c r="F3" s="460"/>
      <c r="G3" s="460"/>
      <c r="H3" s="460"/>
      <c r="I3" s="460"/>
    </row>
    <row r="4" spans="2:15" s="46" customFormat="1" ht="12.75">
      <c r="B4" s="460" t="s">
        <v>108</v>
      </c>
      <c r="C4" s="460"/>
      <c r="D4" s="460"/>
      <c r="E4" s="460"/>
      <c r="F4" s="460"/>
      <c r="G4" s="460"/>
      <c r="H4" s="460"/>
      <c r="I4" s="460"/>
    </row>
    <row r="5" spans="2:15" s="46" customFormat="1" ht="12.75">
      <c r="B5" s="461" t="s">
        <v>12</v>
      </c>
      <c r="C5" s="461"/>
      <c r="D5" s="461"/>
      <c r="E5" s="461"/>
      <c r="F5" s="461"/>
      <c r="G5" s="461"/>
      <c r="H5" s="461"/>
      <c r="I5" s="461"/>
    </row>
    <row r="6" spans="2:15" s="36" customFormat="1" ht="28.5" customHeight="1">
      <c r="B6" s="457" t="s">
        <v>5</v>
      </c>
      <c r="C6" s="459" t="s">
        <v>6</v>
      </c>
      <c r="D6" s="88" t="s">
        <v>51</v>
      </c>
      <c r="E6" s="457" t="s">
        <v>14</v>
      </c>
      <c r="F6" s="88" t="s">
        <v>51</v>
      </c>
      <c r="G6" s="457" t="s">
        <v>179</v>
      </c>
      <c r="H6" s="253" t="s">
        <v>79</v>
      </c>
      <c r="I6" s="88" t="s">
        <v>51</v>
      </c>
    </row>
    <row r="7" spans="2:15" s="36" customFormat="1" ht="12.75">
      <c r="B7" s="457"/>
      <c r="C7" s="458"/>
      <c r="D7" s="89" t="s">
        <v>52</v>
      </c>
      <c r="E7" s="458"/>
      <c r="F7" s="89" t="s">
        <v>52</v>
      </c>
      <c r="G7" s="458"/>
      <c r="H7" s="291"/>
      <c r="I7" s="225" t="s">
        <v>52</v>
      </c>
      <c r="K7" s="66"/>
    </row>
    <row r="8" spans="2:15" s="36" customFormat="1" ht="18" customHeight="1">
      <c r="B8" s="113">
        <v>2007</v>
      </c>
      <c r="C8" s="292">
        <v>1104571</v>
      </c>
      <c r="D8" s="73"/>
      <c r="E8" s="101">
        <v>1086319.7054000001</v>
      </c>
      <c r="F8" s="73"/>
      <c r="G8" s="101">
        <v>26.017600000000002</v>
      </c>
      <c r="H8" s="293">
        <f>C8+E8-G8</f>
        <v>2190864.6878000004</v>
      </c>
      <c r="I8" s="73">
        <v>-0.28299999999999997</v>
      </c>
    </row>
    <row r="9" spans="2:15" s="36" customFormat="1" ht="18" customHeight="1">
      <c r="B9" s="113">
        <v>2008</v>
      </c>
      <c r="C9" s="292">
        <v>1237860.8</v>
      </c>
      <c r="D9" s="73">
        <f t="shared" ref="D9:D15" si="0">(C9-C8)/C8</f>
        <v>0.12067110217450942</v>
      </c>
      <c r="E9" s="101">
        <v>792414.33689999999</v>
      </c>
      <c r="F9" s="73">
        <f t="shared" ref="F9:F15" si="1">(E9-E8)/E8</f>
        <v>-0.27055144727562452</v>
      </c>
      <c r="G9" s="101">
        <v>12.85</v>
      </c>
      <c r="H9" s="293">
        <f t="shared" ref="H9:H15" si="2">C9+E9-G9</f>
        <v>2030262.2868999999</v>
      </c>
      <c r="I9" s="73">
        <f t="shared" ref="I9:I15" si="3">(H9-H8)/H8</f>
        <v>-7.3305486091554337E-2</v>
      </c>
      <c r="K9" s="66"/>
    </row>
    <row r="10" spans="2:15" s="36" customFormat="1" ht="18" customHeight="1">
      <c r="B10" s="113">
        <v>2009</v>
      </c>
      <c r="C10" s="292">
        <v>1145289.7</v>
      </c>
      <c r="D10" s="73">
        <f t="shared" si="0"/>
        <v>-7.4783125857123905E-2</v>
      </c>
      <c r="E10" s="101">
        <v>686003.93309999991</v>
      </c>
      <c r="F10" s="73">
        <f t="shared" si="1"/>
        <v>-0.13428631821111123</v>
      </c>
      <c r="G10" s="101">
        <v>3.843</v>
      </c>
      <c r="H10" s="293">
        <f t="shared" si="2"/>
        <v>1831289.7900999996</v>
      </c>
      <c r="I10" s="73">
        <f t="shared" si="3"/>
        <v>-9.8003345717370682E-2</v>
      </c>
    </row>
    <row r="11" spans="2:15" s="36" customFormat="1" ht="18" customHeight="1">
      <c r="B11" s="113">
        <v>2010</v>
      </c>
      <c r="C11" s="292">
        <v>1523921.3</v>
      </c>
      <c r="D11" s="73">
        <f t="shared" si="0"/>
        <v>0.33059897421586881</v>
      </c>
      <c r="E11" s="101">
        <v>632530.88099999994</v>
      </c>
      <c r="F11" s="73">
        <f t="shared" si="1"/>
        <v>-7.7948608630214827E-2</v>
      </c>
      <c r="G11" s="101">
        <v>2.5348999999999999</v>
      </c>
      <c r="H11" s="293">
        <f t="shared" si="2"/>
        <v>2156449.6461</v>
      </c>
      <c r="I11" s="73">
        <f t="shared" si="3"/>
        <v>0.17755783806463785</v>
      </c>
      <c r="K11" s="66"/>
    </row>
    <row r="12" spans="2:15" s="36" customFormat="1" ht="18" customHeight="1">
      <c r="B12" s="113">
        <v>2011</v>
      </c>
      <c r="C12" s="292">
        <v>1575822</v>
      </c>
      <c r="D12" s="73">
        <f t="shared" si="0"/>
        <v>3.4057336162963241E-2</v>
      </c>
      <c r="E12" s="101">
        <v>655527.42949999997</v>
      </c>
      <c r="F12" s="73">
        <f t="shared" si="1"/>
        <v>3.6356404391898828E-2</v>
      </c>
      <c r="G12" s="101">
        <v>110.75030000000001</v>
      </c>
      <c r="H12" s="293">
        <f t="shared" si="2"/>
        <v>2231238.6792000001</v>
      </c>
      <c r="I12" s="73">
        <f t="shared" si="3"/>
        <v>3.4681557825965562E-2</v>
      </c>
      <c r="N12" s="212"/>
    </row>
    <row r="13" spans="2:15" s="36" customFormat="1" ht="18" customHeight="1">
      <c r="B13" s="113">
        <v>2012</v>
      </c>
      <c r="C13" s="292">
        <v>1213101</v>
      </c>
      <c r="D13" s="73">
        <f t="shared" si="0"/>
        <v>-0.23017891614662062</v>
      </c>
      <c r="E13" s="101">
        <v>907260.44000000006</v>
      </c>
      <c r="F13" s="73">
        <f t="shared" si="1"/>
        <v>0.38401598342270454</v>
      </c>
      <c r="G13" s="101">
        <v>1</v>
      </c>
      <c r="H13" s="293">
        <f t="shared" si="2"/>
        <v>2120360.44</v>
      </c>
      <c r="I13" s="73">
        <f t="shared" si="3"/>
        <v>-4.9693580625697578E-2</v>
      </c>
      <c r="L13" s="156"/>
      <c r="M13" s="156"/>
      <c r="N13" s="319"/>
    </row>
    <row r="14" spans="2:15" s="36" customFormat="1" ht="18" customHeight="1">
      <c r="B14" s="113">
        <v>2013</v>
      </c>
      <c r="C14" s="292">
        <v>1474662.5</v>
      </c>
      <c r="D14" s="73">
        <f t="shared" si="0"/>
        <v>0.21561395135277278</v>
      </c>
      <c r="E14" s="101">
        <v>939407.65600000008</v>
      </c>
      <c r="F14" s="73">
        <f t="shared" si="1"/>
        <v>3.5433283082418991E-2</v>
      </c>
      <c r="G14" s="101">
        <v>0.32</v>
      </c>
      <c r="H14" s="293">
        <f t="shared" si="2"/>
        <v>2414069.8360000001</v>
      </c>
      <c r="I14" s="73">
        <f t="shared" si="3"/>
        <v>0.13851861714605473</v>
      </c>
      <c r="M14" s="156"/>
      <c r="N14" s="212"/>
      <c r="O14" s="156"/>
    </row>
    <row r="15" spans="2:15" s="36" customFormat="1" ht="18" customHeight="1">
      <c r="B15" s="113" t="s">
        <v>187</v>
      </c>
      <c r="C15" s="292">
        <v>1350000</v>
      </c>
      <c r="D15" s="73">
        <f t="shared" si="0"/>
        <v>-8.4536292202453109E-2</v>
      </c>
      <c r="E15" s="101">
        <v>1000000</v>
      </c>
      <c r="F15" s="73">
        <f t="shared" si="1"/>
        <v>6.4500585675448141E-2</v>
      </c>
      <c r="G15" s="101">
        <v>0</v>
      </c>
      <c r="H15" s="293">
        <f t="shared" si="2"/>
        <v>2350000</v>
      </c>
      <c r="I15" s="73">
        <f t="shared" si="3"/>
        <v>-2.6540175037421794E-2</v>
      </c>
      <c r="L15" s="57"/>
    </row>
    <row r="16" spans="2:15" s="36" customFormat="1" ht="12.75">
      <c r="B16" s="119" t="s">
        <v>99</v>
      </c>
      <c r="C16" s="119"/>
      <c r="D16" s="119"/>
      <c r="E16" s="119"/>
      <c r="F16" s="119"/>
      <c r="G16" s="119"/>
      <c r="H16" s="119"/>
      <c r="I16" s="119"/>
    </row>
    <row r="17" spans="2:14" ht="3.75" customHeight="1">
      <c r="B17" s="5"/>
      <c r="C17" s="5"/>
      <c r="D17" s="5"/>
      <c r="E17" s="5"/>
      <c r="F17" s="5"/>
      <c r="G17" s="5"/>
      <c r="H17" s="5"/>
      <c r="I17" s="5"/>
    </row>
    <row r="18" spans="2:14" ht="3" customHeight="1"/>
    <row r="19" spans="2:14" ht="15" customHeight="1"/>
    <row r="20" spans="2:14" ht="15.75" customHeight="1"/>
    <row r="21" spans="2:14" ht="15" customHeight="1"/>
    <row r="22" spans="2:14" ht="15" customHeight="1"/>
    <row r="23" spans="2:14" ht="15" customHeight="1"/>
    <row r="24" spans="2:14" ht="15" customHeight="1"/>
    <row r="25" spans="2:14" ht="15" customHeight="1"/>
    <row r="26" spans="2:14" ht="15" customHeight="1">
      <c r="I26" s="28"/>
    </row>
    <row r="27" spans="2:14" ht="15" customHeight="1">
      <c r="I27" s="29"/>
      <c r="N27" s="4"/>
    </row>
    <row r="28" spans="2:14" ht="15" customHeight="1">
      <c r="N28" s="4"/>
    </row>
    <row r="29" spans="2:14" ht="15" customHeight="1">
      <c r="N29" s="4"/>
    </row>
    <row r="30" spans="2:14" ht="15" customHeight="1"/>
    <row r="31" spans="2:14" ht="15" customHeight="1"/>
    <row r="32" spans="2:14" ht="15" customHeight="1"/>
    <row r="33" spans="2:13" ht="15" customHeight="1">
      <c r="K33" s="67"/>
    </row>
    <row r="34" spans="2:13" ht="7.5" customHeight="1"/>
    <row r="35" spans="2:13" ht="55.15" customHeight="1">
      <c r="B35" s="456" t="s">
        <v>262</v>
      </c>
      <c r="C35" s="456"/>
      <c r="D35" s="456"/>
      <c r="E35" s="456"/>
      <c r="F35" s="456"/>
      <c r="G35" s="456"/>
      <c r="H35" s="456"/>
      <c r="I35" s="456"/>
    </row>
    <row r="48" spans="2:13">
      <c r="B48" s="254"/>
      <c r="C48" s="254"/>
      <c r="D48" s="254"/>
      <c r="E48" s="254"/>
      <c r="F48" s="254"/>
      <c r="G48" s="254"/>
      <c r="H48" s="254"/>
      <c r="I48" s="254"/>
      <c r="J48" s="254"/>
      <c r="K48" s="254"/>
      <c r="L48" s="254"/>
      <c r="M48" s="254"/>
    </row>
  </sheetData>
  <customSheetViews>
    <customSheetView guid="{5CDC6F58-B038-4A0E-A13D-C643B013E119}" topLeftCell="A16">
      <selection activeCell="D35" sqref="D35"/>
      <pageMargins left="0.39370078740157483" right="0.39370078740157483"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8">
    <mergeCell ref="B35:I35"/>
    <mergeCell ref="B6:B7"/>
    <mergeCell ref="E6:E7"/>
    <mergeCell ref="C6:C7"/>
    <mergeCell ref="B3:I3"/>
    <mergeCell ref="B4:I4"/>
    <mergeCell ref="B5:I5"/>
    <mergeCell ref="G6:G7"/>
  </mergeCells>
  <printOptions horizontalCentered="1"/>
  <pageMargins left="0.39370078740157483" right="0.39370078740157483" top="1.299212598425197" bottom="0.78740157480314965" header="0.51181102362204722" footer="0.59055118110236227"/>
  <pageSetup firstPageNumber="0" orientation="portrait" r:id="rId2"/>
  <headerFooter alignWithMargins="0">
    <oddFooter>&amp;C&amp;10 11</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6"/>
  <sheetViews>
    <sheetView zoomScaleNormal="100" workbookViewId="0">
      <selection activeCell="I26" sqref="I26"/>
    </sheetView>
  </sheetViews>
  <sheetFormatPr baseColWidth="10" defaultColWidth="10.90625" defaultRowHeight="18"/>
  <cols>
    <col min="1" max="1" width="1.36328125" style="2" customWidth="1"/>
    <col min="2" max="2" width="13.90625" customWidth="1"/>
    <col min="3" max="6" width="12.08984375" customWidth="1"/>
    <col min="7" max="7" width="1.26953125" style="2" customWidth="1"/>
    <col min="8" max="11" width="7.90625" style="2" customWidth="1"/>
    <col min="12" max="16384" width="10.90625" style="2"/>
  </cols>
  <sheetData>
    <row r="1" spans="1:11" s="46" customFormat="1" ht="16.5" customHeight="1">
      <c r="B1" s="400" t="s">
        <v>4</v>
      </c>
      <c r="C1" s="400"/>
      <c r="D1" s="400"/>
      <c r="E1" s="400"/>
      <c r="F1" s="47"/>
    </row>
    <row r="2" spans="1:11" s="46" customFormat="1" ht="11.25" customHeight="1">
      <c r="A2" s="48"/>
      <c r="B2" s="48"/>
      <c r="C2" s="48"/>
      <c r="D2" s="48"/>
      <c r="E2" s="47"/>
      <c r="F2" s="47"/>
    </row>
    <row r="3" spans="1:11" s="46" customFormat="1" ht="15.75" customHeight="1">
      <c r="B3" s="400" t="s">
        <v>157</v>
      </c>
      <c r="C3" s="400"/>
      <c r="D3" s="400"/>
      <c r="E3" s="400"/>
      <c r="F3" s="47"/>
    </row>
    <row r="4" spans="1:11" s="46" customFormat="1" ht="15.75" customHeight="1">
      <c r="B4" s="462" t="s">
        <v>104</v>
      </c>
      <c r="C4" s="462"/>
      <c r="D4" s="462"/>
      <c r="E4" s="462"/>
      <c r="F4" s="47"/>
    </row>
    <row r="5" spans="1:11" s="36" customFormat="1" ht="15.75" customHeight="1">
      <c r="B5" s="117" t="s">
        <v>26</v>
      </c>
      <c r="C5" s="118">
        <v>2011</v>
      </c>
      <c r="D5" s="118">
        <v>2012</v>
      </c>
      <c r="E5" s="118">
        <v>2013</v>
      </c>
      <c r="F5" s="255">
        <v>2014</v>
      </c>
    </row>
    <row r="6" spans="1:11" s="36" customFormat="1" ht="15.75" customHeight="1">
      <c r="B6" s="111" t="str">
        <f>'13'!B7</f>
        <v>Enero</v>
      </c>
      <c r="C6" s="37">
        <v>17790.894</v>
      </c>
      <c r="D6" s="37">
        <v>78688.66</v>
      </c>
      <c r="E6" s="37">
        <v>93168.319999999992</v>
      </c>
      <c r="F6" s="37">
        <v>27303.981</v>
      </c>
      <c r="G6" s="87"/>
      <c r="H6" s="87"/>
    </row>
    <row r="7" spans="1:11" s="36" customFormat="1" ht="15.75" customHeight="1">
      <c r="B7" s="111" t="str">
        <f>'13'!B8</f>
        <v>Febrero</v>
      </c>
      <c r="C7" s="37">
        <v>47308.160000000003</v>
      </c>
      <c r="D7" s="37">
        <v>71550.570000000007</v>
      </c>
      <c r="E7" s="37">
        <v>74919.214600000007</v>
      </c>
      <c r="F7" s="37">
        <v>56703.123</v>
      </c>
      <c r="G7" s="87"/>
      <c r="H7" s="180"/>
      <c r="I7" s="87"/>
    </row>
    <row r="8" spans="1:11" s="36" customFormat="1" ht="15.75" customHeight="1">
      <c r="B8" s="111" t="str">
        <f>'13'!B9</f>
        <v>Marzo</v>
      </c>
      <c r="C8" s="37">
        <v>37353.6679</v>
      </c>
      <c r="D8" s="37">
        <v>130768.32000000001</v>
      </c>
      <c r="E8" s="37">
        <v>74661.027999999991</v>
      </c>
      <c r="F8" s="37">
        <v>65740.487000000008</v>
      </c>
      <c r="G8" s="87"/>
      <c r="H8" s="152"/>
      <c r="I8" s="152"/>
    </row>
    <row r="9" spans="1:11" s="36" customFormat="1" ht="15.75" customHeight="1">
      <c r="B9" s="111" t="str">
        <f>'13'!B10</f>
        <v>Abril</v>
      </c>
      <c r="C9" s="37">
        <v>6338.8</v>
      </c>
      <c r="D9" s="37">
        <v>43956.71</v>
      </c>
      <c r="E9" s="37">
        <v>45942.360000000008</v>
      </c>
      <c r="F9" s="37">
        <v>26707.62</v>
      </c>
      <c r="G9" s="57"/>
      <c r="H9" s="57"/>
    </row>
    <row r="10" spans="1:11" s="36" customFormat="1" ht="15.75" customHeight="1">
      <c r="B10" s="111" t="str">
        <f>'13'!B11</f>
        <v>Mayo</v>
      </c>
      <c r="C10" s="37">
        <v>21634.99</v>
      </c>
      <c r="D10" s="37">
        <v>86514.650000000009</v>
      </c>
      <c r="E10" s="37">
        <v>100508.9872</v>
      </c>
      <c r="F10" s="37">
        <v>67403.527000000002</v>
      </c>
      <c r="G10" s="178"/>
      <c r="K10" s="149"/>
    </row>
    <row r="11" spans="1:11" s="36" customFormat="1" ht="15.75" customHeight="1">
      <c r="B11" s="111" t="str">
        <f>'13'!B12</f>
        <v>Junio</v>
      </c>
      <c r="C11" s="37">
        <v>44754.464999999997</v>
      </c>
      <c r="D11" s="37">
        <v>57157.393000000004</v>
      </c>
      <c r="E11" s="37">
        <v>69045.900199999989</v>
      </c>
      <c r="F11" s="37">
        <v>23915.511000000002</v>
      </c>
      <c r="G11" s="75"/>
      <c r="H11" s="75"/>
      <c r="I11" s="75"/>
      <c r="J11" s="75"/>
      <c r="K11" s="149"/>
    </row>
    <row r="12" spans="1:11" s="36" customFormat="1" ht="15.75" customHeight="1">
      <c r="B12" s="111" t="str">
        <f>'13'!B13</f>
        <v>Julio</v>
      </c>
      <c r="C12" s="37">
        <v>66847.845000000001</v>
      </c>
      <c r="D12" s="37">
        <v>98486.747000000018</v>
      </c>
      <c r="E12" s="37">
        <v>68119.706999999995</v>
      </c>
      <c r="F12" s="37">
        <v>105798.06</v>
      </c>
      <c r="G12" s="75"/>
      <c r="H12" s="75"/>
      <c r="K12" s="149"/>
    </row>
    <row r="13" spans="1:11" s="36" customFormat="1" ht="15.75" customHeight="1">
      <c r="B13" s="111" t="str">
        <f>'13'!B14</f>
        <v>Agosto</v>
      </c>
      <c r="C13" s="37">
        <v>34923.462</v>
      </c>
      <c r="D13" s="37">
        <v>61637.77</v>
      </c>
      <c r="E13" s="37">
        <v>118521.9461</v>
      </c>
      <c r="F13" s="161"/>
      <c r="G13" s="87"/>
      <c r="K13" s="149"/>
    </row>
    <row r="14" spans="1:11" s="36" customFormat="1" ht="15.75" customHeight="1">
      <c r="B14" s="111" t="str">
        <f>'13'!B15</f>
        <v>Septiembre</v>
      </c>
      <c r="C14" s="37">
        <v>107796.70600000001</v>
      </c>
      <c r="D14" s="37">
        <v>75922.819999999992</v>
      </c>
      <c r="E14" s="37">
        <v>73784.482900000003</v>
      </c>
      <c r="F14" s="161"/>
      <c r="H14" s="75"/>
      <c r="I14" s="75"/>
      <c r="J14" s="75"/>
      <c r="K14" s="105"/>
    </row>
    <row r="15" spans="1:11" s="36" customFormat="1" ht="15.75" customHeight="1">
      <c r="B15" s="111" t="str">
        <f>'13'!B16</f>
        <v>Octubre</v>
      </c>
      <c r="C15" s="37">
        <v>59124.359599999996</v>
      </c>
      <c r="D15" s="37">
        <v>95663.02</v>
      </c>
      <c r="E15" s="37">
        <v>100325.76500000001</v>
      </c>
      <c r="F15" s="161"/>
    </row>
    <row r="16" spans="1:11" s="36" customFormat="1" ht="15.75" customHeight="1">
      <c r="B16" s="111" t="str">
        <f>'13'!B17</f>
        <v>Noviembre</v>
      </c>
      <c r="C16" s="37">
        <v>130695.25</v>
      </c>
      <c r="D16" s="37">
        <v>73924.3</v>
      </c>
      <c r="E16" s="37">
        <v>70277.440000000002</v>
      </c>
      <c r="F16" s="161"/>
    </row>
    <row r="17" spans="2:12" s="36" customFormat="1" ht="15.75" customHeight="1">
      <c r="B17" s="112" t="str">
        <f>'13'!B18</f>
        <v>Diciembre</v>
      </c>
      <c r="C17" s="37">
        <v>80958.83</v>
      </c>
      <c r="D17" s="37">
        <v>32989.479999999996</v>
      </c>
      <c r="E17" s="37">
        <v>50132.50499999999</v>
      </c>
      <c r="F17" s="162"/>
      <c r="H17" s="75"/>
    </row>
    <row r="18" spans="2:12" s="36" customFormat="1" ht="15.75" customHeight="1">
      <c r="B18" s="77" t="s">
        <v>93</v>
      </c>
      <c r="C18" s="210">
        <f>SUM(C6:C17)</f>
        <v>655527.42949999997</v>
      </c>
      <c r="D18" s="210">
        <f>SUM(D6:D17)</f>
        <v>907260.44000000006</v>
      </c>
      <c r="E18" s="210">
        <f t="shared" ref="E18:F18" si="0">SUM(E6:E17)</f>
        <v>939407.65600000008</v>
      </c>
      <c r="F18" s="210">
        <f t="shared" si="0"/>
        <v>373572.30900000001</v>
      </c>
    </row>
    <row r="19" spans="2:12" ht="15" customHeight="1">
      <c r="B19" s="135" t="s">
        <v>87</v>
      </c>
      <c r="C19" s="2"/>
      <c r="D19" s="2"/>
      <c r="E19" s="2"/>
      <c r="F19" s="2"/>
      <c r="G19" s="6"/>
      <c r="H19" s="6"/>
      <c r="I19" s="6"/>
    </row>
    <row r="20" spans="2:12" ht="12">
      <c r="B20" s="2"/>
      <c r="C20" s="341"/>
      <c r="D20" s="341"/>
      <c r="E20" s="341"/>
      <c r="F20" s="2"/>
    </row>
    <row r="21" spans="2:12" ht="12" customHeight="1">
      <c r="B21" s="2"/>
      <c r="C21" s="6"/>
      <c r="D21" s="6"/>
      <c r="E21" s="6"/>
      <c r="F21" s="6"/>
    </row>
    <row r="22" spans="2:12" ht="42" customHeight="1">
      <c r="B22" s="2"/>
      <c r="C22" s="2"/>
      <c r="D22" s="2"/>
      <c r="E22" s="2"/>
      <c r="F22" s="2"/>
    </row>
    <row r="23" spans="2:12" ht="12">
      <c r="B23" s="2"/>
      <c r="C23" s="2"/>
      <c r="D23" s="2"/>
      <c r="E23" s="2"/>
      <c r="F23" s="2"/>
    </row>
    <row r="24" spans="2:12" ht="12">
      <c r="B24" s="2"/>
      <c r="C24" s="2"/>
      <c r="D24" s="2"/>
      <c r="E24" s="2"/>
      <c r="F24" s="2"/>
    </row>
    <row r="25" spans="2:12" ht="12">
      <c r="B25" s="2"/>
      <c r="C25" s="2"/>
      <c r="D25" s="2"/>
      <c r="E25" s="2"/>
      <c r="F25" s="2"/>
    </row>
    <row r="26" spans="2:12" ht="12">
      <c r="B26" s="2"/>
      <c r="C26" s="2"/>
      <c r="D26" s="2"/>
      <c r="E26" s="2"/>
      <c r="F26" s="2"/>
    </row>
    <row r="27" spans="2:12" ht="12">
      <c r="B27" s="2"/>
      <c r="C27" s="2"/>
      <c r="D27" s="2"/>
      <c r="E27" s="2"/>
      <c r="F27" s="2"/>
      <c r="L27" s="31"/>
    </row>
    <row r="28" spans="2:12" ht="12">
      <c r="B28" s="2"/>
      <c r="C28" s="2"/>
      <c r="D28" s="2"/>
      <c r="E28" s="2"/>
      <c r="F28" s="2"/>
    </row>
    <row r="29" spans="2:12" ht="12">
      <c r="B29" s="2"/>
      <c r="C29" s="2"/>
      <c r="D29" s="2"/>
      <c r="E29" s="2"/>
      <c r="F29" s="2"/>
    </row>
    <row r="30" spans="2:12" ht="12">
      <c r="B30" s="2"/>
      <c r="C30" s="2"/>
      <c r="D30" s="2"/>
      <c r="E30" s="2"/>
      <c r="F30" s="2"/>
    </row>
    <row r="31" spans="2:12" ht="12">
      <c r="B31" s="2"/>
      <c r="C31" s="2"/>
      <c r="D31" s="2"/>
      <c r="E31" s="2"/>
      <c r="F31" s="2"/>
    </row>
    <row r="32" spans="2:12" ht="12">
      <c r="B32" s="2"/>
      <c r="C32" s="2"/>
      <c r="D32" s="2"/>
      <c r="E32" s="2"/>
      <c r="F32" s="2"/>
    </row>
    <row r="33" spans="1:12" ht="12">
      <c r="B33" s="2"/>
      <c r="C33" s="2"/>
      <c r="D33" s="2"/>
      <c r="E33" s="2"/>
      <c r="F33" s="2"/>
    </row>
    <row r="34" spans="1:12" ht="12">
      <c r="B34" s="2"/>
      <c r="C34" s="2"/>
      <c r="D34" s="2"/>
      <c r="E34" s="2"/>
      <c r="F34" s="2"/>
    </row>
    <row r="35" spans="1:12" ht="12">
      <c r="B35" s="2"/>
      <c r="C35" s="2"/>
      <c r="D35" s="2"/>
      <c r="E35" s="2"/>
      <c r="F35" s="2"/>
    </row>
    <row r="36" spans="1:12" ht="22.15" customHeight="1">
      <c r="B36" s="2"/>
      <c r="C36" s="2"/>
      <c r="D36" s="2"/>
      <c r="E36" s="2"/>
      <c r="F36" s="2"/>
    </row>
    <row r="37" spans="1:12" ht="12">
      <c r="B37" s="2"/>
      <c r="C37" s="2"/>
      <c r="D37" s="2"/>
      <c r="E37" s="2"/>
      <c r="F37" s="2"/>
      <c r="I37" s="6"/>
      <c r="J37" s="6"/>
      <c r="K37" s="6"/>
      <c r="L37" s="6"/>
    </row>
    <row r="38" spans="1:12" ht="97.15" customHeight="1">
      <c r="B38" s="463" t="s">
        <v>263</v>
      </c>
      <c r="C38" s="464"/>
      <c r="D38" s="464"/>
      <c r="E38" s="464"/>
      <c r="F38" s="465"/>
    </row>
    <row r="39" spans="1:12" ht="12">
      <c r="B39" s="2"/>
      <c r="C39" s="2"/>
      <c r="D39" s="2"/>
      <c r="E39" s="2"/>
      <c r="F39" s="2"/>
    </row>
    <row r="40" spans="1:12" ht="12">
      <c r="B40" s="2"/>
      <c r="C40" s="2"/>
      <c r="D40" s="2"/>
      <c r="E40" s="2"/>
      <c r="F40" s="2"/>
    </row>
    <row r="41" spans="1:12" ht="12">
      <c r="B41" s="2"/>
      <c r="C41" s="2"/>
      <c r="D41" s="2"/>
      <c r="E41" s="2"/>
      <c r="F41" s="2"/>
    </row>
    <row r="42" spans="1:12" ht="5.25" customHeight="1">
      <c r="G42" s="27"/>
      <c r="H42" s="27"/>
    </row>
    <row r="43" spans="1:12" ht="12">
      <c r="B43" s="2"/>
      <c r="C43" s="2"/>
      <c r="D43" s="2"/>
      <c r="E43" s="2"/>
      <c r="F43" s="2"/>
    </row>
    <row r="46" spans="1:12" ht="18" customHeight="1">
      <c r="A46" s="24"/>
      <c r="B46" s="24"/>
      <c r="C46" s="24"/>
      <c r="D46" s="24"/>
      <c r="E46" s="24"/>
      <c r="F46" s="24"/>
      <c r="G46" s="24"/>
      <c r="H46" s="24"/>
      <c r="I46" s="24"/>
      <c r="J46" s="24"/>
      <c r="K46" s="24"/>
      <c r="L46" s="24"/>
    </row>
  </sheetData>
  <customSheetViews>
    <customSheetView guid="{5CDC6F58-B038-4A0E-A13D-C643B013E119}" scale="98" topLeftCell="A18">
      <selection activeCell="E38" sqref="E38"/>
      <pageMargins left="0.55118110236220474" right="0.43307086614173229"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4">
    <mergeCell ref="B3:E3"/>
    <mergeCell ref="B4:E4"/>
    <mergeCell ref="B1:E1"/>
    <mergeCell ref="B38:F38"/>
  </mergeCells>
  <printOptions horizontalCentered="1"/>
  <pageMargins left="0.55118110236220474" right="0.43307086614173229" top="1.299212598425197" bottom="0.78740157480314965" header="0.51181102362204722" footer="0.59055118110236227"/>
  <pageSetup firstPageNumber="0" orientation="portrait" r:id="rId2"/>
  <headerFooter alignWithMargins="0">
    <oddFooter>&amp;C&amp;10&amp;A</oddFooter>
  </headerFooter>
  <ignoredErrors>
    <ignoredError sqref="C18:F18" formulaRange="1"/>
  </ignoredError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I41"/>
  <sheetViews>
    <sheetView zoomScaleNormal="100" workbookViewId="0">
      <selection activeCell="M37" sqref="M37"/>
    </sheetView>
  </sheetViews>
  <sheetFormatPr baseColWidth="10" defaultColWidth="10.90625" defaultRowHeight="12"/>
  <cols>
    <col min="1" max="1" width="1.6328125" style="2" customWidth="1"/>
    <col min="2" max="2" width="12.81640625" style="2" customWidth="1"/>
    <col min="3" max="5" width="5.453125" style="2" customWidth="1"/>
    <col min="6" max="6" width="5.1796875" style="2" customWidth="1"/>
    <col min="7" max="8" width="5.453125" style="2" customWidth="1"/>
    <col min="9" max="9" width="6.1796875" style="2" customWidth="1"/>
    <col min="10" max="10" width="6.7265625" style="2" customWidth="1"/>
    <col min="11" max="11" width="5.453125" style="2" customWidth="1"/>
    <col min="12" max="12" width="1.453125" style="24" customWidth="1"/>
    <col min="13" max="13" width="5.54296875" style="24" customWidth="1"/>
    <col min="14" max="14" width="2.1796875" style="24" customWidth="1"/>
    <col min="15" max="22" width="5.90625" style="24" customWidth="1"/>
    <col min="23" max="24" width="5.81640625" style="24" customWidth="1"/>
    <col min="25" max="25" width="7.6328125" style="24" customWidth="1"/>
    <col min="26" max="26" width="5.81640625" style="24" customWidth="1"/>
    <col min="27" max="27" width="6.26953125" style="24" bestFit="1" customWidth="1"/>
    <col min="28" max="28" width="5.26953125" style="24" customWidth="1"/>
    <col min="29" max="29" width="10.90625" style="24"/>
    <col min="30" max="34" width="10.90625" style="2"/>
    <col min="35" max="35" width="4.7265625" style="2" customWidth="1"/>
    <col min="36" max="16384" width="10.90625" style="2"/>
  </cols>
  <sheetData>
    <row r="1" spans="2:29" s="46" customFormat="1" ht="12.75">
      <c r="B1" s="400" t="s">
        <v>55</v>
      </c>
      <c r="C1" s="400"/>
      <c r="D1" s="400"/>
      <c r="E1" s="400"/>
      <c r="F1" s="400"/>
      <c r="G1" s="400"/>
      <c r="H1" s="400"/>
      <c r="I1" s="400"/>
      <c r="J1" s="400"/>
      <c r="K1" s="400"/>
      <c r="L1" s="49"/>
      <c r="M1" s="49"/>
      <c r="N1" s="49"/>
      <c r="O1" s="49"/>
      <c r="P1" s="49"/>
      <c r="Q1" s="49"/>
      <c r="R1" s="49"/>
      <c r="S1" s="71"/>
      <c r="T1" s="49"/>
      <c r="U1" s="49"/>
      <c r="V1" s="49"/>
      <c r="W1" s="49"/>
      <c r="Y1" s="46" t="str">
        <f>C5</f>
        <v>Argentina</v>
      </c>
      <c r="Z1" s="46" t="str">
        <f>E5</f>
        <v>Canadá</v>
      </c>
      <c r="AA1" s="46" t="str">
        <f>G5</f>
        <v>EE.UU.</v>
      </c>
      <c r="AB1" s="49" t="s">
        <v>81</v>
      </c>
      <c r="AC1" s="49"/>
    </row>
    <row r="2" spans="2:29" s="46" customFormat="1" ht="12.75">
      <c r="B2" s="48"/>
      <c r="C2" s="48"/>
      <c r="D2" s="48"/>
      <c r="E2" s="48"/>
      <c r="F2" s="48"/>
      <c r="G2" s="48"/>
      <c r="H2" s="48"/>
      <c r="L2" s="49"/>
      <c r="M2" s="49"/>
      <c r="N2" s="49"/>
      <c r="O2" s="49"/>
      <c r="P2" s="49"/>
      <c r="Q2" s="49"/>
      <c r="R2" s="49"/>
      <c r="S2" s="49"/>
      <c r="T2" s="49"/>
      <c r="U2" s="49"/>
      <c r="V2" s="49"/>
      <c r="W2" s="49"/>
      <c r="X2" s="46">
        <v>2013</v>
      </c>
      <c r="Y2" s="50">
        <f>D21</f>
        <v>1344</v>
      </c>
      <c r="Z2" s="50">
        <f>F21</f>
        <v>93928.49</v>
      </c>
      <c r="AA2" s="50">
        <f>H21</f>
        <v>162493.61500000002</v>
      </c>
      <c r="AB2" s="145">
        <f>J21-H21-F21-D21</f>
        <v>110174.88999999997</v>
      </c>
      <c r="AC2" s="49"/>
    </row>
    <row r="3" spans="2:29" s="46" customFormat="1" ht="12.75">
      <c r="B3" s="400" t="s">
        <v>221</v>
      </c>
      <c r="C3" s="400"/>
      <c r="D3" s="400"/>
      <c r="E3" s="400"/>
      <c r="F3" s="400"/>
      <c r="G3" s="400"/>
      <c r="H3" s="400"/>
      <c r="I3" s="400"/>
      <c r="J3" s="400"/>
      <c r="K3" s="400"/>
      <c r="L3" s="49"/>
      <c r="W3" s="49"/>
      <c r="X3" s="49"/>
      <c r="Y3" s="49"/>
      <c r="Z3" s="49"/>
      <c r="AA3" s="49"/>
      <c r="AB3" s="49"/>
      <c r="AC3" s="49"/>
    </row>
    <row r="4" spans="2:29" s="46" customFormat="1" ht="12.75">
      <c r="B4" s="462" t="s">
        <v>105</v>
      </c>
      <c r="C4" s="462"/>
      <c r="D4" s="462"/>
      <c r="E4" s="462"/>
      <c r="F4" s="462"/>
      <c r="G4" s="462"/>
      <c r="H4" s="462"/>
      <c r="I4" s="462"/>
      <c r="J4" s="462"/>
      <c r="K4" s="462"/>
      <c r="L4" s="49"/>
      <c r="W4" s="49"/>
      <c r="X4" s="49"/>
      <c r="Y4" s="49"/>
      <c r="Z4" s="49"/>
      <c r="AA4" s="49"/>
      <c r="AB4" s="49"/>
      <c r="AC4" s="49"/>
    </row>
    <row r="5" spans="2:29" s="36" customFormat="1" ht="24" customHeight="1">
      <c r="B5" s="294" t="s">
        <v>7</v>
      </c>
      <c r="C5" s="469" t="s">
        <v>11</v>
      </c>
      <c r="D5" s="470"/>
      <c r="E5" s="469" t="s">
        <v>180</v>
      </c>
      <c r="F5" s="470"/>
      <c r="G5" s="469" t="s">
        <v>164</v>
      </c>
      <c r="H5" s="470"/>
      <c r="I5" s="471" t="s">
        <v>93</v>
      </c>
      <c r="J5" s="472"/>
      <c r="K5" s="473"/>
      <c r="L5" s="38"/>
      <c r="W5" s="38"/>
      <c r="X5" s="38"/>
      <c r="Y5" s="38"/>
      <c r="Z5" s="38"/>
      <c r="AA5" s="38"/>
      <c r="AB5" s="38"/>
      <c r="AC5" s="38"/>
    </row>
    <row r="6" spans="2:29" s="36" customFormat="1" ht="12.75">
      <c r="B6" s="295"/>
      <c r="C6" s="133">
        <v>2013</v>
      </c>
      <c r="D6" s="133">
        <v>2014</v>
      </c>
      <c r="E6" s="296">
        <v>2013</v>
      </c>
      <c r="F6" s="133">
        <v>2014</v>
      </c>
      <c r="G6" s="297">
        <v>2013</v>
      </c>
      <c r="H6" s="188">
        <v>2014</v>
      </c>
      <c r="I6" s="296">
        <v>2013</v>
      </c>
      <c r="J6" s="133">
        <v>2014</v>
      </c>
      <c r="K6" s="298" t="s">
        <v>9</v>
      </c>
      <c r="L6" s="38"/>
      <c r="W6" s="38"/>
      <c r="X6" s="38"/>
      <c r="Y6" s="38"/>
      <c r="Z6" s="38"/>
      <c r="AA6" s="38"/>
      <c r="AB6" s="38"/>
      <c r="AC6" s="38"/>
    </row>
    <row r="7" spans="2:29" s="36" customFormat="1" ht="15.75" customHeight="1">
      <c r="B7" s="111" t="s">
        <v>68</v>
      </c>
      <c r="C7" s="41">
        <v>28494.260000000002</v>
      </c>
      <c r="D7" s="165">
        <v>0</v>
      </c>
      <c r="E7" s="42">
        <v>20343.66</v>
      </c>
      <c r="F7" s="164">
        <v>0</v>
      </c>
      <c r="G7" s="40">
        <v>19930.04</v>
      </c>
      <c r="H7" s="165">
        <v>0</v>
      </c>
      <c r="I7" s="299">
        <v>93168.319999999992</v>
      </c>
      <c r="J7" s="163">
        <v>23495.527999999998</v>
      </c>
      <c r="K7" s="300">
        <f t="shared" ref="K7:K13" si="0">J7/I7*100-100</f>
        <v>-74.781633928786093</v>
      </c>
      <c r="L7" s="38"/>
      <c r="M7" s="75"/>
      <c r="O7" s="75"/>
      <c r="W7" s="38"/>
      <c r="X7" s="38"/>
      <c r="Y7" s="38"/>
      <c r="Z7" s="38"/>
      <c r="AA7" s="38"/>
      <c r="AB7" s="38"/>
      <c r="AC7" s="38"/>
    </row>
    <row r="8" spans="2:29" s="36" customFormat="1" ht="15.75" customHeight="1">
      <c r="B8" s="111" t="s">
        <v>69</v>
      </c>
      <c r="C8" s="137">
        <v>8855</v>
      </c>
      <c r="D8" s="166">
        <v>0</v>
      </c>
      <c r="E8" s="42">
        <v>17167.34</v>
      </c>
      <c r="F8" s="164">
        <v>0</v>
      </c>
      <c r="G8" s="42">
        <v>13108.32</v>
      </c>
      <c r="H8" s="166">
        <v>10977.707999999999</v>
      </c>
      <c r="I8" s="299">
        <v>74919.210000000006</v>
      </c>
      <c r="J8" s="163">
        <v>54906.233</v>
      </c>
      <c r="K8" s="300">
        <f t="shared" si="0"/>
        <v>-26.712744301494908</v>
      </c>
      <c r="L8" s="38"/>
      <c r="M8" s="75"/>
      <c r="O8" s="75"/>
      <c r="W8" s="38"/>
      <c r="X8" s="38"/>
      <c r="Y8" s="38"/>
      <c r="Z8" s="38"/>
      <c r="AA8" s="38"/>
      <c r="AB8" s="38"/>
      <c r="AC8" s="38"/>
    </row>
    <row r="9" spans="2:29" s="36" customFormat="1" ht="15.75" customHeight="1">
      <c r="B9" s="111" t="s">
        <v>70</v>
      </c>
      <c r="C9" s="43">
        <v>2488.5700000000002</v>
      </c>
      <c r="D9" s="166">
        <v>840</v>
      </c>
      <c r="E9" s="42">
        <v>0</v>
      </c>
      <c r="F9" s="164">
        <v>10978.43</v>
      </c>
      <c r="G9" s="42">
        <v>72171.257999999987</v>
      </c>
      <c r="H9" s="166">
        <v>43454.44</v>
      </c>
      <c r="I9" s="299">
        <v>74659.827999999994</v>
      </c>
      <c r="J9" s="163">
        <v>65717.487000000008</v>
      </c>
      <c r="K9" s="300">
        <f t="shared" si="0"/>
        <v>-11.977446559346461</v>
      </c>
      <c r="L9" s="38"/>
      <c r="M9" s="75"/>
      <c r="O9" s="75"/>
      <c r="W9" s="38"/>
      <c r="X9" s="38"/>
      <c r="Y9" s="38"/>
      <c r="Z9" s="38"/>
      <c r="AA9" s="38"/>
      <c r="AB9" s="38"/>
      <c r="AC9" s="38"/>
    </row>
    <row r="10" spans="2:29" s="36" customFormat="1" ht="15.75" customHeight="1">
      <c r="B10" s="111" t="s">
        <v>78</v>
      </c>
      <c r="C10" s="43">
        <v>54.4</v>
      </c>
      <c r="D10" s="166">
        <v>0</v>
      </c>
      <c r="E10" s="42">
        <v>0</v>
      </c>
      <c r="F10" s="164">
        <v>0</v>
      </c>
      <c r="G10" s="42">
        <v>43387.460000000006</v>
      </c>
      <c r="H10" s="166">
        <v>23514.84</v>
      </c>
      <c r="I10" s="299">
        <v>43441.860000000008</v>
      </c>
      <c r="J10" s="163">
        <v>26707.62</v>
      </c>
      <c r="K10" s="300">
        <f t="shared" si="0"/>
        <v>-38.521002553758066</v>
      </c>
      <c r="L10" s="38"/>
      <c r="M10" s="75"/>
      <c r="O10" s="75"/>
      <c r="W10" s="38"/>
      <c r="X10" s="38"/>
      <c r="Y10" s="38"/>
      <c r="Z10" s="38"/>
      <c r="AA10" s="38"/>
      <c r="AB10" s="38"/>
      <c r="AC10" s="38"/>
    </row>
    <row r="11" spans="2:29" s="36" customFormat="1" ht="15.75" customHeight="1">
      <c r="B11" s="111" t="s">
        <v>80</v>
      </c>
      <c r="C11" s="43">
        <v>0</v>
      </c>
      <c r="D11" s="166">
        <v>504</v>
      </c>
      <c r="E11" s="42">
        <v>6300.25</v>
      </c>
      <c r="F11" s="164">
        <v>29774.59</v>
      </c>
      <c r="G11" s="42">
        <v>78767.34</v>
      </c>
      <c r="H11" s="166">
        <v>37124.937000000005</v>
      </c>
      <c r="I11" s="299">
        <v>87084.44</v>
      </c>
      <c r="J11" s="163">
        <v>67403.527000000002</v>
      </c>
      <c r="K11" s="300">
        <f t="shared" si="0"/>
        <v>-22.599804281913052</v>
      </c>
      <c r="L11" s="38"/>
      <c r="M11" s="29"/>
      <c r="O11" s="193"/>
      <c r="W11" s="38"/>
      <c r="X11" s="38"/>
      <c r="Y11" s="38"/>
      <c r="Z11" s="38"/>
      <c r="AA11" s="38"/>
      <c r="AB11" s="38"/>
      <c r="AC11" s="38"/>
    </row>
    <row r="12" spans="2:29" s="36" customFormat="1" ht="15.75" customHeight="1">
      <c r="B12" s="111" t="s">
        <v>71</v>
      </c>
      <c r="C12" s="301">
        <v>690</v>
      </c>
      <c r="D12" s="167">
        <v>0</v>
      </c>
      <c r="E12" s="299">
        <v>18915.79</v>
      </c>
      <c r="F12" s="163">
        <v>4790.08</v>
      </c>
      <c r="G12" s="302">
        <v>47440.859999999993</v>
      </c>
      <c r="H12" s="166">
        <v>19122.46</v>
      </c>
      <c r="I12" s="299">
        <v>67046.649999999994</v>
      </c>
      <c r="J12" s="163">
        <v>23912.54</v>
      </c>
      <c r="K12" s="300">
        <f t="shared" si="0"/>
        <v>-64.334474578521082</v>
      </c>
      <c r="L12" s="38"/>
      <c r="M12" s="75"/>
      <c r="O12" s="75"/>
      <c r="W12" s="38"/>
      <c r="X12" s="38"/>
      <c r="Y12" s="38"/>
      <c r="Z12" s="38"/>
      <c r="AA12" s="38"/>
      <c r="AB12" s="38"/>
      <c r="AC12" s="38"/>
    </row>
    <row r="13" spans="2:29" s="36" customFormat="1" ht="15.75" customHeight="1">
      <c r="B13" s="111" t="s">
        <v>72</v>
      </c>
      <c r="C13" s="301">
        <v>0</v>
      </c>
      <c r="D13" s="167">
        <v>0</v>
      </c>
      <c r="E13" s="299">
        <v>985.63</v>
      </c>
      <c r="F13" s="163">
        <v>48385.39</v>
      </c>
      <c r="G13" s="42">
        <v>52781.09</v>
      </c>
      <c r="H13" s="166">
        <v>28299.230000000003</v>
      </c>
      <c r="I13" s="299">
        <v>59819.669999999991</v>
      </c>
      <c r="J13" s="163">
        <v>105798.06</v>
      </c>
      <c r="K13" s="300">
        <f t="shared" si="0"/>
        <v>76.861657712254186</v>
      </c>
      <c r="L13" s="38"/>
      <c r="M13" s="75"/>
      <c r="O13" s="75"/>
      <c r="W13" s="38"/>
      <c r="X13" s="38"/>
      <c r="Y13" s="38"/>
      <c r="Z13" s="38"/>
      <c r="AA13" s="38"/>
      <c r="AB13" s="38"/>
      <c r="AC13" s="38"/>
    </row>
    <row r="14" spans="2:29" s="36" customFormat="1" ht="15.75" customHeight="1">
      <c r="B14" s="199" t="s">
        <v>73</v>
      </c>
      <c r="C14" s="301">
        <v>0</v>
      </c>
      <c r="D14" s="167"/>
      <c r="E14" s="42">
        <v>19096.401000000002</v>
      </c>
      <c r="F14" s="164"/>
      <c r="G14" s="42">
        <v>80889.845000000001</v>
      </c>
      <c r="H14" s="166"/>
      <c r="I14" s="299">
        <v>106109.916</v>
      </c>
      <c r="J14" s="163"/>
      <c r="K14" s="300"/>
      <c r="L14" s="38"/>
      <c r="M14" s="151"/>
      <c r="O14" s="75"/>
      <c r="P14" s="75"/>
      <c r="W14" s="38"/>
      <c r="X14" s="38"/>
      <c r="Y14" s="38"/>
      <c r="Z14" s="38"/>
      <c r="AA14" s="38"/>
      <c r="AB14" s="38"/>
      <c r="AC14" s="38"/>
    </row>
    <row r="15" spans="2:29" s="36" customFormat="1" ht="15.75" customHeight="1">
      <c r="B15" s="111" t="s">
        <v>74</v>
      </c>
      <c r="C15" s="301">
        <v>0</v>
      </c>
      <c r="D15" s="167"/>
      <c r="E15" s="42">
        <v>2998.28</v>
      </c>
      <c r="F15" s="164"/>
      <c r="G15" s="42">
        <v>63181.012000000002</v>
      </c>
      <c r="H15" s="166"/>
      <c r="I15" s="299">
        <v>73436.991999999998</v>
      </c>
      <c r="J15" s="163"/>
      <c r="K15" s="300"/>
      <c r="L15" s="38"/>
      <c r="M15" s="75"/>
      <c r="O15" s="75"/>
      <c r="W15" s="38"/>
      <c r="X15" s="38"/>
      <c r="Y15" s="38"/>
      <c r="Z15" s="38"/>
      <c r="AA15" s="38"/>
      <c r="AB15" s="38"/>
      <c r="AC15" s="38"/>
    </row>
    <row r="16" spans="2:29" s="36" customFormat="1" ht="15.75" customHeight="1">
      <c r="B16" s="111" t="s">
        <v>75</v>
      </c>
      <c r="C16" s="301">
        <v>0</v>
      </c>
      <c r="D16" s="167"/>
      <c r="E16" s="42">
        <v>5290.03</v>
      </c>
      <c r="F16" s="164"/>
      <c r="G16" s="42">
        <v>82465.275000000009</v>
      </c>
      <c r="H16" s="166"/>
      <c r="I16" s="299">
        <v>97925.765000000014</v>
      </c>
      <c r="J16" s="163"/>
      <c r="K16" s="300"/>
      <c r="L16" s="38"/>
      <c r="M16" s="75"/>
      <c r="O16" s="75"/>
      <c r="W16" s="38"/>
      <c r="X16" s="38"/>
      <c r="Y16" s="38"/>
      <c r="Z16" s="38"/>
      <c r="AA16" s="38"/>
      <c r="AB16" s="38"/>
      <c r="AC16" s="38"/>
    </row>
    <row r="17" spans="2:34" s="36" customFormat="1" ht="15.75" customHeight="1">
      <c r="B17" s="111" t="s">
        <v>76</v>
      </c>
      <c r="C17" s="301">
        <v>0</v>
      </c>
      <c r="D17" s="167"/>
      <c r="E17" s="42">
        <v>0</v>
      </c>
      <c r="F17" s="164"/>
      <c r="G17" s="42">
        <v>39807.64</v>
      </c>
      <c r="H17" s="166"/>
      <c r="I17" s="299">
        <v>70277.440000000002</v>
      </c>
      <c r="J17" s="163"/>
      <c r="K17" s="300"/>
      <c r="L17" s="38"/>
      <c r="M17" s="75"/>
      <c r="O17" s="75"/>
      <c r="W17" s="38"/>
      <c r="X17" s="38"/>
      <c r="Y17" s="38"/>
      <c r="Z17" s="38"/>
      <c r="AA17" s="38"/>
      <c r="AB17" s="38"/>
      <c r="AC17" s="38"/>
    </row>
    <row r="18" spans="2:34" s="36" customFormat="1" ht="15.75" customHeight="1">
      <c r="B18" s="111" t="s">
        <v>77</v>
      </c>
      <c r="C18" s="45">
        <v>0</v>
      </c>
      <c r="D18" s="168"/>
      <c r="E18" s="42">
        <v>4400</v>
      </c>
      <c r="F18" s="164"/>
      <c r="G18" s="45">
        <v>6914.62</v>
      </c>
      <c r="H18" s="189"/>
      <c r="I18" s="299">
        <v>42131.804999999993</v>
      </c>
      <c r="J18" s="163"/>
      <c r="K18" s="300"/>
      <c r="L18" s="38"/>
      <c r="M18" s="75"/>
      <c r="O18" s="75"/>
      <c r="W18" s="38"/>
      <c r="X18" s="38"/>
      <c r="Y18" s="38"/>
      <c r="Z18" s="38"/>
      <c r="AA18" s="38"/>
      <c r="AB18" s="38"/>
      <c r="AC18" s="38"/>
    </row>
    <row r="19" spans="2:34" s="36" customFormat="1" ht="16.5" customHeight="1">
      <c r="B19" s="303" t="s">
        <v>13</v>
      </c>
      <c r="C19" s="304">
        <f>SUM(C7:C18)</f>
        <v>40582.230000000003</v>
      </c>
      <c r="D19" s="304"/>
      <c r="E19" s="304">
        <f t="shared" ref="E19:I19" si="1">SUM(E7:E18)</f>
        <v>95497.380999999994</v>
      </c>
      <c r="F19" s="304"/>
      <c r="G19" s="304">
        <f t="shared" si="1"/>
        <v>600844.76</v>
      </c>
      <c r="H19" s="304"/>
      <c r="I19" s="304">
        <f t="shared" si="1"/>
        <v>890021.89599999995</v>
      </c>
      <c r="J19" s="304"/>
      <c r="K19" s="305"/>
      <c r="L19" s="38"/>
      <c r="M19" s="31"/>
      <c r="W19" s="38"/>
      <c r="X19" s="38"/>
      <c r="Y19" s="38"/>
      <c r="Z19" s="38"/>
      <c r="AA19" s="38"/>
      <c r="AB19" s="38"/>
      <c r="AC19" s="38"/>
    </row>
    <row r="20" spans="2:34" s="36" customFormat="1" ht="16.5" customHeight="1">
      <c r="B20" s="72" t="s">
        <v>44</v>
      </c>
      <c r="C20" s="306">
        <f>C19/$I19</f>
        <v>4.559688945000967E-2</v>
      </c>
      <c r="D20" s="306"/>
      <c r="E20" s="306">
        <f>E19/$I19</f>
        <v>0.10729778832317627</v>
      </c>
      <c r="F20" s="306"/>
      <c r="G20" s="306">
        <f>G19/$I19</f>
        <v>0.67508986318242226</v>
      </c>
      <c r="H20" s="306"/>
      <c r="I20" s="342"/>
      <c r="J20" s="342"/>
      <c r="K20" s="307"/>
      <c r="L20" s="38"/>
      <c r="M20" s="24"/>
      <c r="N20" s="24"/>
      <c r="O20" s="24"/>
      <c r="P20" s="24"/>
      <c r="Q20" s="24"/>
      <c r="R20" s="24"/>
      <c r="S20" s="24"/>
      <c r="T20" s="24"/>
      <c r="U20" s="24"/>
      <c r="V20" s="24"/>
      <c r="W20" s="38"/>
      <c r="X20" s="38"/>
      <c r="Y20" s="38"/>
      <c r="Z20" s="38"/>
      <c r="AA20" s="38"/>
      <c r="AB20" s="38"/>
      <c r="AC20" s="38"/>
    </row>
    <row r="21" spans="2:34" s="36" customFormat="1" ht="17.45" customHeight="1">
      <c r="B21" s="169" t="s">
        <v>236</v>
      </c>
      <c r="C21" s="308">
        <f>SUM(C7:C13)</f>
        <v>40582.230000000003</v>
      </c>
      <c r="D21" s="308">
        <f t="shared" ref="D21:J21" si="2">SUM(D7:D13)</f>
        <v>1344</v>
      </c>
      <c r="E21" s="308">
        <f t="shared" si="2"/>
        <v>63712.67</v>
      </c>
      <c r="F21" s="308">
        <f t="shared" si="2"/>
        <v>93928.49</v>
      </c>
      <c r="G21" s="308">
        <f t="shared" si="2"/>
        <v>327586.36800000002</v>
      </c>
      <c r="H21" s="308">
        <f t="shared" si="2"/>
        <v>162493.61500000002</v>
      </c>
      <c r="I21" s="308">
        <f t="shared" si="2"/>
        <v>500139.97799999994</v>
      </c>
      <c r="J21" s="308">
        <f t="shared" si="2"/>
        <v>367940.995</v>
      </c>
      <c r="K21" s="309">
        <f>J21/I21*100-100</f>
        <v>-26.432396691951695</v>
      </c>
      <c r="L21" s="38"/>
      <c r="M21" s="190"/>
      <c r="N21" s="24"/>
      <c r="O21" s="24"/>
      <c r="P21" s="24"/>
      <c r="Q21" s="24"/>
      <c r="R21" s="24"/>
      <c r="S21" s="24"/>
      <c r="T21" s="24"/>
      <c r="U21" s="24"/>
      <c r="V21" s="24"/>
      <c r="W21" s="38"/>
      <c r="X21" s="38"/>
      <c r="Y21" s="38"/>
      <c r="Z21" s="38"/>
      <c r="AA21" s="38"/>
      <c r="AB21" s="38"/>
      <c r="AC21" s="38"/>
    </row>
    <row r="22" spans="2:34" s="36" customFormat="1" ht="16.899999999999999" customHeight="1">
      <c r="B22" s="170" t="s">
        <v>237</v>
      </c>
      <c r="C22" s="310">
        <f>C21/$I21</f>
        <v>8.1141743881949807E-2</v>
      </c>
      <c r="D22" s="310">
        <f>D21/$J21</f>
        <v>3.6527595953258756E-3</v>
      </c>
      <c r="E22" s="310">
        <f>E21/$I21</f>
        <v>0.12738967649572697</v>
      </c>
      <c r="F22" s="310">
        <f>F21/$J21</f>
        <v>0.25528139369194242</v>
      </c>
      <c r="G22" s="310">
        <f>G21/$I21</f>
        <v>0.65498936779654926</v>
      </c>
      <c r="H22" s="310">
        <f>H21/$J21</f>
        <v>0.44162954715062402</v>
      </c>
      <c r="I22" s="310"/>
      <c r="J22" s="311"/>
      <c r="K22" s="311"/>
      <c r="L22" s="38"/>
      <c r="M22" s="24"/>
      <c r="N22" s="24"/>
      <c r="O22" s="24"/>
      <c r="P22" s="24"/>
      <c r="Q22" s="24"/>
      <c r="R22" s="24"/>
      <c r="S22" s="24"/>
      <c r="T22" s="24"/>
      <c r="U22" s="24"/>
      <c r="V22" s="24"/>
      <c r="W22" s="38"/>
      <c r="X22" s="38"/>
      <c r="Y22" s="38"/>
      <c r="Z22" s="38"/>
      <c r="AA22" s="38"/>
      <c r="AB22" s="38"/>
      <c r="AC22" s="38"/>
    </row>
    <row r="23" spans="2:34" s="36" customFormat="1" ht="15.75" customHeight="1">
      <c r="B23" s="115" t="s">
        <v>87</v>
      </c>
      <c r="C23" s="115"/>
      <c r="D23" s="115"/>
      <c r="E23" s="115"/>
      <c r="F23" s="115"/>
      <c r="G23" s="115"/>
      <c r="H23" s="115"/>
      <c r="I23" s="115"/>
      <c r="J23" s="115"/>
      <c r="K23" s="115"/>
      <c r="L23" s="38"/>
      <c r="M23" s="24"/>
      <c r="N23" s="24"/>
      <c r="O23" s="24"/>
      <c r="P23" s="24"/>
      <c r="Q23" s="24"/>
      <c r="R23" s="24"/>
      <c r="S23" s="24"/>
      <c r="T23" s="24"/>
      <c r="U23" s="24"/>
      <c r="V23" s="24"/>
      <c r="W23" s="38"/>
      <c r="X23" s="38"/>
      <c r="Y23" s="38"/>
      <c r="Z23" s="38"/>
      <c r="AA23" s="38"/>
      <c r="AB23" s="38"/>
      <c r="AC23" s="38"/>
    </row>
    <row r="24" spans="2:34" ht="17.25" customHeight="1">
      <c r="B24" s="466" t="s">
        <v>264</v>
      </c>
      <c r="C24" s="467"/>
      <c r="D24" s="467"/>
      <c r="E24" s="467"/>
      <c r="F24" s="467"/>
      <c r="G24" s="467"/>
      <c r="H24" s="467"/>
      <c r="I24" s="467"/>
      <c r="J24" s="467"/>
      <c r="K24" s="467"/>
    </row>
    <row r="25" spans="2:34" ht="15" customHeight="1">
      <c r="B25" s="144"/>
      <c r="C25" s="144"/>
      <c r="D25" s="144"/>
      <c r="E25" s="144"/>
      <c r="F25" s="144"/>
      <c r="G25" s="144"/>
      <c r="H25" s="144"/>
      <c r="I25" s="144"/>
      <c r="J25" s="144"/>
      <c r="K25" s="144"/>
      <c r="L25" s="2"/>
      <c r="M25" s="2"/>
      <c r="N25" s="2"/>
      <c r="O25" s="2"/>
      <c r="P25" s="2"/>
      <c r="Q25" s="2"/>
      <c r="R25" s="2"/>
      <c r="S25" s="2"/>
      <c r="T25" s="2"/>
      <c r="U25" s="2"/>
      <c r="V25" s="2"/>
      <c r="W25" s="2"/>
      <c r="X25" s="2"/>
      <c r="Y25" s="2"/>
      <c r="Z25" s="2"/>
      <c r="AA25" s="2"/>
      <c r="AE25" s="24"/>
      <c r="AF25" s="24"/>
      <c r="AG25" s="24"/>
      <c r="AH25" s="24"/>
    </row>
    <row r="26" spans="2:34" ht="15" customHeight="1">
      <c r="L26" s="2"/>
      <c r="M26" s="2"/>
      <c r="N26" s="2"/>
      <c r="O26" s="2"/>
      <c r="P26" s="2"/>
      <c r="Q26" s="2"/>
      <c r="R26" s="2"/>
      <c r="S26" s="2"/>
      <c r="T26" s="2"/>
      <c r="U26" s="2"/>
      <c r="V26" s="2"/>
      <c r="W26" s="2"/>
      <c r="X26" s="2"/>
      <c r="Y26" s="2"/>
      <c r="Z26" s="2"/>
      <c r="AA26" s="2"/>
    </row>
    <row r="27" spans="2:34" ht="15" customHeight="1">
      <c r="L27" s="2"/>
      <c r="M27" s="2"/>
      <c r="N27" s="2"/>
      <c r="O27" s="2"/>
      <c r="P27" s="2"/>
      <c r="Q27" s="2"/>
      <c r="R27" s="2"/>
      <c r="S27" s="2"/>
      <c r="T27" s="2"/>
      <c r="U27" s="2"/>
      <c r="V27" s="2"/>
      <c r="W27" s="2"/>
      <c r="X27" s="2"/>
      <c r="Y27" s="2"/>
      <c r="Z27" s="2"/>
      <c r="AA27" s="2"/>
    </row>
    <row r="28" spans="2:34" ht="15" customHeight="1">
      <c r="L28" s="2"/>
      <c r="M28" s="2"/>
      <c r="N28" s="2"/>
      <c r="O28" s="2"/>
      <c r="P28" s="2"/>
      <c r="Q28" s="2"/>
      <c r="R28" s="2"/>
      <c r="S28" s="2"/>
      <c r="T28" s="2"/>
      <c r="U28" s="2"/>
      <c r="V28" s="2"/>
      <c r="W28" s="2"/>
      <c r="X28" s="2"/>
      <c r="Y28" s="2"/>
      <c r="Z28" s="2"/>
      <c r="AA28" s="2"/>
      <c r="AE28" s="24"/>
      <c r="AF28" s="24"/>
      <c r="AG28" s="24"/>
      <c r="AH28" s="24"/>
    </row>
    <row r="29" spans="2:34" ht="15" customHeight="1">
      <c r="L29" s="2"/>
      <c r="M29" s="2"/>
      <c r="N29" s="2"/>
      <c r="O29" s="2"/>
      <c r="P29" s="2"/>
      <c r="Q29" s="2"/>
      <c r="R29" s="2"/>
      <c r="S29" s="2"/>
      <c r="T29" s="2"/>
      <c r="U29" s="2"/>
      <c r="V29" s="2"/>
      <c r="W29" s="2"/>
      <c r="X29" s="2"/>
      <c r="Y29" s="2"/>
      <c r="Z29" s="2"/>
      <c r="AA29" s="2"/>
    </row>
    <row r="30" spans="2:34" ht="15" customHeight="1">
      <c r="L30" s="2"/>
      <c r="M30" s="2"/>
      <c r="N30" s="2"/>
      <c r="O30" s="2"/>
      <c r="P30" s="2"/>
      <c r="Q30" s="2"/>
      <c r="R30" s="2"/>
      <c r="S30" s="2"/>
      <c r="T30" s="2"/>
      <c r="U30" s="2"/>
      <c r="V30" s="2"/>
      <c r="W30" s="2"/>
      <c r="X30" s="2"/>
      <c r="Y30" s="2"/>
      <c r="Z30" s="2"/>
      <c r="AA30" s="2"/>
    </row>
    <row r="31" spans="2:34" ht="15" customHeight="1">
      <c r="L31" s="2"/>
      <c r="M31" s="2"/>
      <c r="N31" s="2"/>
      <c r="O31" s="2"/>
      <c r="P31" s="2"/>
      <c r="Q31" s="2"/>
      <c r="R31" s="2"/>
      <c r="S31" s="2"/>
      <c r="T31" s="2"/>
      <c r="U31" s="2"/>
      <c r="V31" s="2"/>
      <c r="W31" s="2"/>
      <c r="X31" s="2"/>
      <c r="Y31" s="2"/>
      <c r="Z31" s="2"/>
      <c r="AA31" s="2"/>
    </row>
    <row r="32" spans="2:34" ht="15" customHeight="1">
      <c r="L32" s="2"/>
      <c r="M32" s="2"/>
      <c r="N32" s="2"/>
      <c r="O32" s="2"/>
      <c r="P32" s="2"/>
      <c r="Q32" s="2"/>
      <c r="R32" s="2"/>
      <c r="S32" s="2"/>
      <c r="T32" s="2"/>
      <c r="U32" s="2"/>
      <c r="V32" s="2"/>
      <c r="W32" s="2"/>
      <c r="X32" s="2"/>
      <c r="Y32" s="2"/>
      <c r="Z32" s="2"/>
      <c r="AA32" s="2"/>
    </row>
    <row r="33" spans="2:35" ht="15" customHeight="1">
      <c r="L33" s="2"/>
      <c r="M33" s="2"/>
      <c r="N33" s="2"/>
      <c r="O33" s="2"/>
      <c r="P33" s="2"/>
      <c r="Q33" s="2"/>
      <c r="R33" s="2"/>
      <c r="S33" s="2"/>
      <c r="T33" s="2"/>
      <c r="U33" s="2"/>
      <c r="V33" s="2"/>
      <c r="W33" s="2"/>
      <c r="X33" s="2"/>
      <c r="Y33" s="2"/>
      <c r="Z33" s="2"/>
      <c r="AA33" s="2"/>
    </row>
    <row r="34" spans="2:35" ht="15" customHeight="1">
      <c r="L34" s="2"/>
      <c r="M34" s="2"/>
      <c r="N34" s="2"/>
      <c r="O34" s="2"/>
      <c r="P34" s="2"/>
      <c r="Q34" s="2"/>
      <c r="R34" s="2"/>
      <c r="S34" s="2"/>
      <c r="T34" s="2"/>
      <c r="U34" s="2"/>
      <c r="V34" s="2"/>
      <c r="W34" s="2"/>
      <c r="X34" s="2"/>
      <c r="Y34" s="2"/>
      <c r="Z34" s="2"/>
      <c r="AA34" s="2"/>
    </row>
    <row r="35" spans="2:35" ht="15" customHeight="1">
      <c r="L35" s="2"/>
      <c r="M35" s="2"/>
      <c r="N35" s="2"/>
      <c r="O35" s="2"/>
      <c r="P35" s="2"/>
      <c r="Q35" s="2"/>
      <c r="R35" s="2"/>
      <c r="S35" s="2"/>
      <c r="T35" s="2"/>
      <c r="U35" s="2"/>
      <c r="V35" s="2"/>
      <c r="W35" s="2"/>
      <c r="X35" s="2"/>
      <c r="Y35" s="2"/>
      <c r="Z35" s="2"/>
      <c r="AA35" s="2"/>
    </row>
    <row r="36" spans="2:35" ht="15" customHeight="1">
      <c r="L36" s="2"/>
      <c r="M36" s="2"/>
      <c r="N36" s="2"/>
      <c r="O36" s="2"/>
      <c r="P36" s="2"/>
      <c r="Q36" s="2"/>
      <c r="R36" s="2"/>
      <c r="S36" s="2"/>
      <c r="T36" s="2"/>
      <c r="U36" s="2"/>
      <c r="V36" s="2"/>
      <c r="W36" s="2"/>
      <c r="X36" s="2"/>
      <c r="Y36" s="2"/>
      <c r="Z36" s="2"/>
      <c r="AA36" s="2"/>
      <c r="AI36" s="23">
        <f>H19</f>
        <v>0</v>
      </c>
    </row>
    <row r="37" spans="2:35" ht="15" customHeight="1">
      <c r="L37" s="2"/>
      <c r="M37" s="2"/>
      <c r="N37" s="2"/>
      <c r="O37" s="2"/>
      <c r="P37" s="2"/>
      <c r="Q37" s="2"/>
      <c r="R37" s="2"/>
      <c r="S37" s="2"/>
      <c r="T37" s="2"/>
      <c r="U37" s="2"/>
      <c r="V37" s="2"/>
      <c r="W37" s="2"/>
      <c r="X37" s="2"/>
      <c r="Y37" s="2"/>
      <c r="Z37" s="2"/>
      <c r="AA37" s="2"/>
    </row>
    <row r="38" spans="2:35" ht="15" customHeight="1">
      <c r="L38" s="2"/>
      <c r="M38" s="2"/>
      <c r="N38" s="2"/>
      <c r="O38" s="2"/>
      <c r="P38" s="2"/>
      <c r="Q38" s="2"/>
      <c r="R38" s="2"/>
      <c r="S38" s="2"/>
      <c r="T38" s="2"/>
      <c r="U38" s="2"/>
      <c r="V38" s="2"/>
      <c r="W38" s="2"/>
      <c r="X38" s="2"/>
      <c r="Y38" s="2"/>
      <c r="Z38" s="2"/>
      <c r="AA38" s="2"/>
    </row>
    <row r="39" spans="2:35" ht="15" customHeight="1">
      <c r="L39" s="2"/>
      <c r="M39" s="2"/>
      <c r="N39" s="2"/>
      <c r="O39" s="2"/>
      <c r="P39" s="2"/>
      <c r="Q39" s="2"/>
      <c r="R39" s="2"/>
      <c r="S39" s="2"/>
      <c r="T39" s="2"/>
      <c r="U39" s="2"/>
      <c r="V39" s="2"/>
      <c r="W39" s="2"/>
      <c r="X39" s="2"/>
      <c r="Y39" s="2"/>
      <c r="Z39" s="2"/>
      <c r="AA39" s="2"/>
    </row>
    <row r="40" spans="2:35" ht="45" customHeight="1">
      <c r="B40" s="468" t="s">
        <v>265</v>
      </c>
      <c r="C40" s="468"/>
      <c r="D40" s="468"/>
      <c r="E40" s="468"/>
      <c r="F40" s="468"/>
      <c r="G40" s="468"/>
      <c r="H40" s="468"/>
      <c r="I40" s="468"/>
      <c r="J40" s="468"/>
      <c r="K40" s="468"/>
      <c r="L40" s="2"/>
      <c r="M40" s="2"/>
      <c r="N40" s="2"/>
      <c r="O40" s="2"/>
      <c r="P40" s="2"/>
      <c r="Q40" s="2"/>
      <c r="R40" s="2"/>
      <c r="S40" s="2"/>
      <c r="T40" s="2"/>
      <c r="U40" s="2"/>
      <c r="V40" s="2"/>
      <c r="W40" s="2"/>
      <c r="X40" s="2"/>
      <c r="Y40" s="2"/>
      <c r="Z40" s="2"/>
      <c r="AA40" s="2"/>
    </row>
    <row r="41" spans="2:35">
      <c r="B41" s="144"/>
      <c r="C41" s="144"/>
      <c r="D41" s="144"/>
      <c r="E41" s="144"/>
      <c r="F41" s="144"/>
      <c r="G41" s="144"/>
      <c r="H41" s="144"/>
      <c r="I41" s="144"/>
      <c r="J41" s="144"/>
      <c r="K41" s="144"/>
    </row>
  </sheetData>
  <customSheetViews>
    <customSheetView guid="{5CDC6F58-B038-4A0E-A13D-C643B013E119}" hiddenColumns="1" topLeftCell="A31">
      <selection activeCell="A43" sqref="A43:J43"/>
      <pageMargins left="0.59055118110236227" right="0.59055118110236227" top="0.74803149606299213"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9">
    <mergeCell ref="B24:K24"/>
    <mergeCell ref="B40:K40"/>
    <mergeCell ref="B1:K1"/>
    <mergeCell ref="C5:D5"/>
    <mergeCell ref="E5:F5"/>
    <mergeCell ref="G5:H5"/>
    <mergeCell ref="B3:K3"/>
    <mergeCell ref="B4:K4"/>
    <mergeCell ref="I5:K5"/>
  </mergeCells>
  <printOptions horizontalCentered="1"/>
  <pageMargins left="0.59055118110236227" right="0.59055118110236227" top="0.74803149606299213" bottom="0.78740157480314965" header="0.51181102362204722" footer="0.59055118110236227"/>
  <pageSetup scale="95" firstPageNumber="0" orientation="portrait" r:id="rId2"/>
  <headerFooter alignWithMargins="0">
    <oddFooter>&amp;C&amp;10&amp;A</oddFooter>
  </headerFooter>
  <ignoredErrors>
    <ignoredError sqref="C19 E19:I19" formulaRange="1"/>
    <ignoredError sqref="D22 F22 E22 G22" formula="1"/>
    <ignoredError sqref="C21:J21" formula="1" formulaRange="1"/>
  </ignoredError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43"/>
  <sheetViews>
    <sheetView zoomScaleNormal="100" workbookViewId="0">
      <selection activeCell="N43" sqref="N43"/>
    </sheetView>
  </sheetViews>
  <sheetFormatPr baseColWidth="10" defaultColWidth="10.90625" defaultRowHeight="12"/>
  <cols>
    <col min="1" max="1" width="12.81640625" style="2" customWidth="1"/>
    <col min="2" max="4" width="5.453125" style="2" customWidth="1"/>
    <col min="5" max="5" width="5.1796875" style="2" customWidth="1"/>
    <col min="6" max="7" width="5.453125" style="2" customWidth="1"/>
    <col min="8" max="8" width="6.1796875" style="2" customWidth="1"/>
    <col min="9" max="9" width="6.7265625" style="2" customWidth="1"/>
    <col min="10" max="10" width="5.453125" style="2" customWidth="1"/>
    <col min="11" max="11" width="1.453125" style="254" customWidth="1"/>
    <col min="12" max="12" width="5.54296875" style="254" customWidth="1"/>
    <col min="13" max="13" width="2.1796875" style="254" customWidth="1"/>
    <col min="14" max="21" width="5.90625" style="254" customWidth="1"/>
    <col min="22" max="23" width="5.81640625" style="254" customWidth="1"/>
    <col min="24" max="24" width="7.6328125" style="254" customWidth="1"/>
    <col min="25" max="25" width="5.81640625" style="254" customWidth="1"/>
    <col min="26" max="26" width="6.26953125" style="254" bestFit="1" customWidth="1"/>
    <col min="27" max="27" width="5.26953125" style="254" customWidth="1"/>
    <col min="28" max="28" width="10.90625" style="254"/>
    <col min="29" max="33" width="10.90625" style="2"/>
    <col min="34" max="34" width="4.7265625" style="2" customWidth="1"/>
    <col min="35" max="16384" width="10.90625" style="2"/>
  </cols>
  <sheetData>
    <row r="1" spans="1:28" s="46" customFormat="1" ht="12.75">
      <c r="A1" s="400" t="s">
        <v>133</v>
      </c>
      <c r="B1" s="400"/>
      <c r="C1" s="400"/>
      <c r="D1" s="400"/>
      <c r="E1" s="400"/>
      <c r="F1" s="400"/>
      <c r="G1" s="400"/>
      <c r="H1" s="400"/>
      <c r="I1" s="400"/>
      <c r="J1" s="400"/>
      <c r="K1" s="49"/>
      <c r="L1" s="49"/>
      <c r="M1" s="49"/>
      <c r="N1" s="49"/>
      <c r="O1" s="49"/>
      <c r="P1" s="49"/>
      <c r="Q1" s="49"/>
      <c r="R1" s="71"/>
      <c r="S1" s="49"/>
      <c r="T1" s="49"/>
      <c r="U1" s="49"/>
      <c r="V1" s="49"/>
      <c r="X1" s="46" t="str">
        <f>B5</f>
        <v>Suave</v>
      </c>
      <c r="Y1" s="46" t="str">
        <f>D5</f>
        <v>Intermedio</v>
      </c>
      <c r="Z1" s="46" t="str">
        <f>F5</f>
        <v>Fuerte</v>
      </c>
      <c r="AA1" s="49" t="s">
        <v>81</v>
      </c>
      <c r="AB1" s="49"/>
    </row>
    <row r="2" spans="1:28" s="46" customFormat="1" ht="12.75">
      <c r="A2" s="251"/>
      <c r="B2" s="251"/>
      <c r="C2" s="251"/>
      <c r="D2" s="251"/>
      <c r="E2" s="251"/>
      <c r="F2" s="251"/>
      <c r="G2" s="251"/>
      <c r="K2" s="49"/>
      <c r="L2" s="49"/>
      <c r="M2" s="49"/>
      <c r="N2" s="49"/>
      <c r="O2" s="49"/>
      <c r="P2" s="49"/>
      <c r="Q2" s="49"/>
      <c r="R2" s="49"/>
      <c r="S2" s="49"/>
      <c r="T2" s="49"/>
      <c r="U2" s="49"/>
      <c r="V2" s="49"/>
      <c r="W2" s="46">
        <v>2013</v>
      </c>
      <c r="X2" s="50">
        <f>C21</f>
        <v>120121.34699999999</v>
      </c>
      <c r="Y2" s="50">
        <f>E21</f>
        <v>100697.678</v>
      </c>
      <c r="Z2" s="50">
        <f>G21</f>
        <v>136143.53999999998</v>
      </c>
      <c r="AA2" s="145">
        <f>I21-G21-E21-C21</f>
        <v>10978.430000000008</v>
      </c>
      <c r="AB2" s="49"/>
    </row>
    <row r="3" spans="1:28" s="46" customFormat="1" ht="12.75">
      <c r="A3" s="400" t="s">
        <v>181</v>
      </c>
      <c r="B3" s="400"/>
      <c r="C3" s="400"/>
      <c r="D3" s="400"/>
      <c r="E3" s="400"/>
      <c r="F3" s="400"/>
      <c r="G3" s="400"/>
      <c r="H3" s="400"/>
      <c r="I3" s="400"/>
      <c r="J3" s="400"/>
      <c r="K3" s="49"/>
      <c r="V3" s="49"/>
      <c r="W3" s="49"/>
      <c r="X3" s="49"/>
      <c r="Y3" s="49"/>
      <c r="Z3" s="49"/>
      <c r="AA3" s="49"/>
      <c r="AB3" s="49"/>
    </row>
    <row r="4" spans="1:28" s="46" customFormat="1" ht="12.75">
      <c r="A4" s="462" t="s">
        <v>105</v>
      </c>
      <c r="B4" s="462"/>
      <c r="C4" s="462"/>
      <c r="D4" s="462"/>
      <c r="E4" s="462"/>
      <c r="F4" s="462"/>
      <c r="G4" s="462"/>
      <c r="H4" s="462"/>
      <c r="I4" s="462"/>
      <c r="J4" s="462"/>
      <c r="K4" s="49"/>
      <c r="V4" s="49"/>
      <c r="W4" s="49"/>
      <c r="X4" s="49"/>
      <c r="Y4" s="49"/>
      <c r="Z4" s="49"/>
      <c r="AA4" s="49"/>
      <c r="AB4" s="49"/>
    </row>
    <row r="5" spans="1:28" s="68" customFormat="1" ht="24" customHeight="1">
      <c r="A5" s="294" t="s">
        <v>7</v>
      </c>
      <c r="B5" s="469" t="s">
        <v>182</v>
      </c>
      <c r="C5" s="470"/>
      <c r="D5" s="469" t="s">
        <v>183</v>
      </c>
      <c r="E5" s="470"/>
      <c r="F5" s="469" t="s">
        <v>184</v>
      </c>
      <c r="G5" s="470"/>
      <c r="H5" s="471" t="s">
        <v>93</v>
      </c>
      <c r="I5" s="472"/>
      <c r="J5" s="473"/>
      <c r="K5" s="71"/>
      <c r="V5" s="71"/>
      <c r="W5" s="71"/>
      <c r="X5" s="71"/>
      <c r="Y5" s="71"/>
      <c r="Z5" s="71"/>
      <c r="AA5" s="71"/>
      <c r="AB5" s="71"/>
    </row>
    <row r="6" spans="1:28" s="68" customFormat="1" ht="12.75">
      <c r="A6" s="295"/>
      <c r="B6" s="133">
        <v>2013</v>
      </c>
      <c r="C6" s="133">
        <v>2014</v>
      </c>
      <c r="D6" s="296">
        <v>2013</v>
      </c>
      <c r="E6" s="133">
        <v>2014</v>
      </c>
      <c r="F6" s="297">
        <v>2013</v>
      </c>
      <c r="G6" s="188">
        <v>2014</v>
      </c>
      <c r="H6" s="296">
        <v>2013</v>
      </c>
      <c r="I6" s="133">
        <v>2014</v>
      </c>
      <c r="J6" s="298" t="s">
        <v>9</v>
      </c>
      <c r="K6" s="71"/>
      <c r="V6" s="71"/>
      <c r="W6" s="71"/>
      <c r="X6" s="71"/>
      <c r="Y6" s="71"/>
      <c r="Z6" s="71"/>
      <c r="AA6" s="71"/>
      <c r="AB6" s="71"/>
    </row>
    <row r="7" spans="1:28" s="68" customFormat="1" ht="15.75" customHeight="1">
      <c r="A7" s="111" t="s">
        <v>68</v>
      </c>
      <c r="B7" s="41">
        <v>11653.4</v>
      </c>
      <c r="C7" s="165">
        <v>3596.47</v>
      </c>
      <c r="D7" s="42">
        <v>39840.39</v>
      </c>
      <c r="E7" s="164">
        <v>2126.35</v>
      </c>
      <c r="F7" s="40">
        <v>40674.53</v>
      </c>
      <c r="G7" s="165">
        <v>17772.707999999999</v>
      </c>
      <c r="H7" s="299">
        <v>93168.319999999992</v>
      </c>
      <c r="I7" s="163">
        <v>23495.527999999998</v>
      </c>
      <c r="J7" s="300">
        <f t="shared" ref="J7:J13" si="0">I7/H7*100-100</f>
        <v>-74.781633928786093</v>
      </c>
      <c r="K7" s="71"/>
      <c r="L7" s="312"/>
      <c r="N7" s="312"/>
      <c r="V7" s="71"/>
      <c r="W7" s="71"/>
      <c r="X7" s="71"/>
      <c r="Y7" s="71"/>
      <c r="Z7" s="71"/>
      <c r="AA7" s="71"/>
      <c r="AB7" s="71"/>
    </row>
    <row r="8" spans="1:28" s="68" customFormat="1" ht="15.75" customHeight="1">
      <c r="A8" s="111" t="s">
        <v>69</v>
      </c>
      <c r="B8" s="137">
        <v>20111.509999999998</v>
      </c>
      <c r="C8" s="166">
        <v>3000</v>
      </c>
      <c r="D8" s="42">
        <v>17241.34</v>
      </c>
      <c r="E8" s="164">
        <v>12641.137999999999</v>
      </c>
      <c r="F8" s="42">
        <v>34066.36</v>
      </c>
      <c r="G8" s="166">
        <v>39265.095000000001</v>
      </c>
      <c r="H8" s="299">
        <v>74919.209999999992</v>
      </c>
      <c r="I8" s="163">
        <v>54906.233</v>
      </c>
      <c r="J8" s="300">
        <f t="shared" si="0"/>
        <v>-26.712744301494894</v>
      </c>
      <c r="K8" s="71"/>
      <c r="L8" s="312"/>
      <c r="N8" s="312"/>
      <c r="V8" s="71"/>
      <c r="W8" s="71"/>
      <c r="X8" s="71"/>
      <c r="Y8" s="71"/>
      <c r="Z8" s="71"/>
      <c r="AA8" s="71"/>
      <c r="AB8" s="71"/>
    </row>
    <row r="9" spans="1:28" s="68" customFormat="1" ht="15.75" customHeight="1">
      <c r="A9" s="111" t="s">
        <v>70</v>
      </c>
      <c r="B9" s="43">
        <v>0</v>
      </c>
      <c r="C9" s="166">
        <v>21044.33</v>
      </c>
      <c r="D9" s="42">
        <v>53434.577999999994</v>
      </c>
      <c r="E9" s="164">
        <v>26523.83</v>
      </c>
      <c r="F9" s="42">
        <v>18245.25</v>
      </c>
      <c r="G9" s="166">
        <v>7170.8969999999999</v>
      </c>
      <c r="H9" s="299">
        <v>74659.827999999994</v>
      </c>
      <c r="I9" s="163">
        <v>65717.486999999994</v>
      </c>
      <c r="J9" s="300">
        <f t="shared" si="0"/>
        <v>-11.97744655934649</v>
      </c>
      <c r="K9" s="71"/>
      <c r="L9" s="312"/>
      <c r="N9" s="312"/>
      <c r="V9" s="71"/>
      <c r="W9" s="71"/>
      <c r="X9" s="71"/>
      <c r="Y9" s="71"/>
      <c r="Z9" s="71"/>
      <c r="AA9" s="71"/>
      <c r="AB9" s="71"/>
    </row>
    <row r="10" spans="1:28" s="68" customFormat="1" ht="15.75" customHeight="1">
      <c r="A10" s="111" t="s">
        <v>78</v>
      </c>
      <c r="B10" s="43">
        <v>0</v>
      </c>
      <c r="C10" s="166">
        <v>12710.06</v>
      </c>
      <c r="D10" s="42">
        <v>16631.47</v>
      </c>
      <c r="E10" s="164">
        <v>10804.78</v>
      </c>
      <c r="F10" s="42">
        <v>16440.390000000003</v>
      </c>
      <c r="G10" s="166">
        <v>3192.78</v>
      </c>
      <c r="H10" s="299">
        <v>43441.86</v>
      </c>
      <c r="I10" s="163">
        <v>26707.620000000003</v>
      </c>
      <c r="J10" s="300">
        <f t="shared" si="0"/>
        <v>-38.521002553758052</v>
      </c>
      <c r="K10" s="71"/>
      <c r="L10" s="312"/>
      <c r="N10" s="312"/>
      <c r="V10" s="71"/>
      <c r="W10" s="71"/>
      <c r="X10" s="71"/>
      <c r="Y10" s="71"/>
      <c r="Z10" s="71"/>
      <c r="AA10" s="71"/>
      <c r="AB10" s="71"/>
    </row>
    <row r="11" spans="1:28" s="68" customFormat="1" ht="15.75" customHeight="1">
      <c r="A11" s="111" t="s">
        <v>80</v>
      </c>
      <c r="B11" s="43">
        <v>19722.03</v>
      </c>
      <c r="C11" s="166">
        <v>32074.936999999998</v>
      </c>
      <c r="D11" s="42">
        <v>59045.310000000005</v>
      </c>
      <c r="E11" s="164">
        <v>13492</v>
      </c>
      <c r="F11" s="42">
        <v>8317.1</v>
      </c>
      <c r="G11" s="166">
        <v>21836.59</v>
      </c>
      <c r="H11" s="299">
        <v>87084.44</v>
      </c>
      <c r="I11" s="163">
        <v>67403.527000000002</v>
      </c>
      <c r="J11" s="300">
        <f t="shared" si="0"/>
        <v>-22.599804281913052</v>
      </c>
      <c r="K11" s="71"/>
      <c r="L11" s="29"/>
      <c r="N11" s="313"/>
      <c r="V11" s="71"/>
      <c r="W11" s="71"/>
      <c r="X11" s="71"/>
      <c r="Y11" s="71"/>
      <c r="Z11" s="71"/>
      <c r="AA11" s="71"/>
      <c r="AB11" s="71"/>
    </row>
    <row r="12" spans="1:28" s="68" customFormat="1" ht="15.75" customHeight="1">
      <c r="A12" s="111" t="s">
        <v>71</v>
      </c>
      <c r="B12" s="301">
        <v>4734.63</v>
      </c>
      <c r="C12" s="167">
        <v>14274.3</v>
      </c>
      <c r="D12" s="299">
        <v>41419.449999999997</v>
      </c>
      <c r="E12" s="163">
        <v>5170.8899999999994</v>
      </c>
      <c r="F12" s="302">
        <v>20892.57</v>
      </c>
      <c r="G12" s="166">
        <v>4467.3500000000004</v>
      </c>
      <c r="H12" s="299">
        <v>67046.649999999994</v>
      </c>
      <c r="I12" s="163">
        <v>23912.54</v>
      </c>
      <c r="J12" s="300">
        <f t="shared" si="0"/>
        <v>-64.334474578521082</v>
      </c>
      <c r="K12" s="71"/>
      <c r="L12" s="312"/>
      <c r="N12" s="312"/>
      <c r="V12" s="71"/>
      <c r="W12" s="71"/>
      <c r="X12" s="71"/>
      <c r="Y12" s="71"/>
      <c r="Z12" s="71"/>
      <c r="AA12" s="71"/>
      <c r="AB12" s="71"/>
    </row>
    <row r="13" spans="1:28" s="68" customFormat="1" ht="15.75" customHeight="1">
      <c r="A13" s="111" t="s">
        <v>72</v>
      </c>
      <c r="B13" s="301">
        <v>31425.01</v>
      </c>
      <c r="C13" s="167">
        <v>33421.25</v>
      </c>
      <c r="D13" s="299">
        <v>20711.98</v>
      </c>
      <c r="E13" s="163">
        <v>29938.690000000002</v>
      </c>
      <c r="F13" s="42">
        <v>7682.68</v>
      </c>
      <c r="G13" s="166">
        <v>42438.119999999995</v>
      </c>
      <c r="H13" s="299">
        <v>59819.67</v>
      </c>
      <c r="I13" s="163">
        <v>105798.06</v>
      </c>
      <c r="J13" s="300">
        <f t="shared" si="0"/>
        <v>76.861657712254186</v>
      </c>
      <c r="K13" s="71"/>
      <c r="L13" s="312"/>
      <c r="N13" s="312"/>
      <c r="V13" s="71"/>
      <c r="W13" s="71"/>
      <c r="X13" s="71"/>
      <c r="Y13" s="71"/>
      <c r="Z13" s="71"/>
      <c r="AA13" s="71"/>
      <c r="AB13" s="71"/>
    </row>
    <row r="14" spans="1:28" s="68" customFormat="1" ht="15.75" customHeight="1">
      <c r="A14" s="199" t="s">
        <v>73</v>
      </c>
      <c r="B14" s="301">
        <v>22963.626</v>
      </c>
      <c r="C14" s="167"/>
      <c r="D14" s="42">
        <v>32544.92</v>
      </c>
      <c r="E14" s="164"/>
      <c r="F14" s="42">
        <v>50601.37</v>
      </c>
      <c r="G14" s="166"/>
      <c r="H14" s="299">
        <v>106109.91600000001</v>
      </c>
      <c r="I14" s="163"/>
      <c r="J14" s="300"/>
      <c r="K14" s="71"/>
      <c r="L14" s="151"/>
      <c r="N14" s="312"/>
      <c r="O14" s="312"/>
      <c r="V14" s="71"/>
      <c r="W14" s="71"/>
      <c r="X14" s="71"/>
      <c r="Y14" s="71"/>
      <c r="Z14" s="71"/>
      <c r="AA14" s="71"/>
      <c r="AB14" s="71"/>
    </row>
    <row r="15" spans="1:28" s="68" customFormat="1" ht="15.75" customHeight="1">
      <c r="A15" s="111" t="s">
        <v>74</v>
      </c>
      <c r="B15" s="301">
        <v>11594.666999999999</v>
      </c>
      <c r="C15" s="167"/>
      <c r="D15" s="42">
        <v>20204.334999999999</v>
      </c>
      <c r="E15" s="164"/>
      <c r="F15" s="42">
        <v>27104.17</v>
      </c>
      <c r="G15" s="166"/>
      <c r="H15" s="299">
        <v>73436.991999999998</v>
      </c>
      <c r="I15" s="163"/>
      <c r="J15" s="300"/>
      <c r="K15" s="71"/>
      <c r="L15" s="312"/>
      <c r="N15" s="312"/>
      <c r="V15" s="71"/>
      <c r="W15" s="71"/>
      <c r="X15" s="71"/>
      <c r="Y15" s="71"/>
      <c r="Z15" s="71"/>
      <c r="AA15" s="71"/>
      <c r="AB15" s="71"/>
    </row>
    <row r="16" spans="1:28" s="68" customFormat="1" ht="15.75" customHeight="1">
      <c r="A16" s="111" t="s">
        <v>75</v>
      </c>
      <c r="B16" s="301">
        <v>32389.482</v>
      </c>
      <c r="C16" s="167"/>
      <c r="D16" s="42">
        <v>27321.02</v>
      </c>
      <c r="E16" s="164"/>
      <c r="F16" s="42">
        <v>38215.262999999999</v>
      </c>
      <c r="G16" s="166"/>
      <c r="H16" s="299">
        <v>97925.764999999999</v>
      </c>
      <c r="I16" s="163"/>
      <c r="J16" s="300"/>
      <c r="K16" s="71"/>
      <c r="L16" s="312"/>
      <c r="N16" s="312"/>
      <c r="V16" s="71"/>
      <c r="W16" s="71"/>
      <c r="X16" s="71"/>
      <c r="Y16" s="71"/>
      <c r="Z16" s="71"/>
      <c r="AA16" s="71"/>
      <c r="AB16" s="71"/>
    </row>
    <row r="17" spans="1:33" s="68" customFormat="1" ht="15.75" customHeight="1">
      <c r="A17" s="111" t="s">
        <v>76</v>
      </c>
      <c r="B17" s="301">
        <v>26824.69</v>
      </c>
      <c r="C17" s="167"/>
      <c r="D17" s="42">
        <v>24600.559999999998</v>
      </c>
      <c r="E17" s="164"/>
      <c r="F17" s="42">
        <v>18852.190000000002</v>
      </c>
      <c r="G17" s="166"/>
      <c r="H17" s="299">
        <v>70277.440000000002</v>
      </c>
      <c r="I17" s="163"/>
      <c r="J17" s="300"/>
      <c r="K17" s="71"/>
      <c r="L17" s="312"/>
      <c r="N17" s="312"/>
      <c r="V17" s="71"/>
      <c r="W17" s="71"/>
      <c r="X17" s="71"/>
      <c r="Y17" s="71"/>
      <c r="Z17" s="71"/>
      <c r="AA17" s="71"/>
      <c r="AB17" s="71"/>
    </row>
    <row r="18" spans="1:33" s="68" customFormat="1" ht="15.75" customHeight="1">
      <c r="A18" s="111" t="s">
        <v>77</v>
      </c>
      <c r="B18" s="45">
        <v>7398.13</v>
      </c>
      <c r="C18" s="168"/>
      <c r="D18" s="42">
        <v>5281.48</v>
      </c>
      <c r="E18" s="164"/>
      <c r="F18" s="45">
        <v>29452.195</v>
      </c>
      <c r="G18" s="189"/>
      <c r="H18" s="299">
        <v>42131.805</v>
      </c>
      <c r="I18" s="163"/>
      <c r="J18" s="300"/>
      <c r="K18" s="71"/>
      <c r="L18" s="312"/>
      <c r="N18" s="312"/>
      <c r="V18" s="71"/>
      <c r="W18" s="71"/>
      <c r="X18" s="71"/>
      <c r="Y18" s="71"/>
      <c r="Z18" s="71"/>
      <c r="AA18" s="71"/>
      <c r="AB18" s="71"/>
    </row>
    <row r="19" spans="1:33" s="68" customFormat="1" ht="16.5" customHeight="1">
      <c r="A19" s="303" t="s">
        <v>13</v>
      </c>
      <c r="B19" s="304">
        <f>SUM(B7:B18)</f>
        <v>188817.17499999999</v>
      </c>
      <c r="C19" s="304"/>
      <c r="D19" s="304">
        <f t="shared" ref="D19:H19" si="1">SUM(D7:D18)</f>
        <v>358276.83300000004</v>
      </c>
      <c r="E19" s="304"/>
      <c r="F19" s="304">
        <f t="shared" si="1"/>
        <v>310544.06799999997</v>
      </c>
      <c r="G19" s="304"/>
      <c r="H19" s="304">
        <f t="shared" si="1"/>
        <v>890021.89600000007</v>
      </c>
      <c r="I19" s="304"/>
      <c r="J19" s="305"/>
      <c r="K19" s="71"/>
      <c r="L19" s="31"/>
      <c r="V19" s="71"/>
      <c r="W19" s="71"/>
      <c r="X19" s="71"/>
      <c r="Y19" s="71"/>
      <c r="Z19" s="71"/>
      <c r="AA19" s="71"/>
      <c r="AB19" s="71"/>
    </row>
    <row r="20" spans="1:33" s="68" customFormat="1" ht="16.5" customHeight="1">
      <c r="A20" s="72" t="s">
        <v>44</v>
      </c>
      <c r="B20" s="306">
        <f>B19/$H19</f>
        <v>0.21214890987356111</v>
      </c>
      <c r="C20" s="306"/>
      <c r="D20" s="306">
        <f>D19/$H19</f>
        <v>0.40254833573218068</v>
      </c>
      <c r="E20" s="306"/>
      <c r="F20" s="306">
        <f>F19/$H19</f>
        <v>0.34891733495059984</v>
      </c>
      <c r="G20" s="306"/>
      <c r="H20" s="307"/>
      <c r="I20" s="307"/>
      <c r="J20" s="307"/>
      <c r="K20" s="71"/>
      <c r="L20" s="254"/>
      <c r="M20" s="254"/>
      <c r="N20" s="254"/>
      <c r="O20" s="254"/>
      <c r="P20" s="254"/>
      <c r="Q20" s="254"/>
      <c r="R20" s="254"/>
      <c r="S20" s="254"/>
      <c r="T20" s="254"/>
      <c r="U20" s="254"/>
      <c r="V20" s="71"/>
      <c r="W20" s="71"/>
      <c r="X20" s="71"/>
      <c r="Y20" s="71"/>
      <c r="Z20" s="71"/>
      <c r="AA20" s="71"/>
      <c r="AB20" s="71"/>
    </row>
    <row r="21" spans="1:33" s="68" customFormat="1" ht="17.45" customHeight="1">
      <c r="A21" s="169" t="s">
        <v>236</v>
      </c>
      <c r="B21" s="308">
        <f>SUM(B7:B13)</f>
        <v>87646.579999999987</v>
      </c>
      <c r="C21" s="308">
        <f t="shared" ref="C21:I21" si="2">SUM(C7:C13)</f>
        <v>120121.34699999999</v>
      </c>
      <c r="D21" s="308">
        <f t="shared" si="2"/>
        <v>248324.51800000001</v>
      </c>
      <c r="E21" s="308">
        <f t="shared" si="2"/>
        <v>100697.678</v>
      </c>
      <c r="F21" s="308">
        <f t="shared" si="2"/>
        <v>146318.88</v>
      </c>
      <c r="G21" s="308">
        <f t="shared" si="2"/>
        <v>136143.53999999998</v>
      </c>
      <c r="H21" s="308">
        <f t="shared" si="2"/>
        <v>500139.97799999994</v>
      </c>
      <c r="I21" s="308">
        <f t="shared" si="2"/>
        <v>367940.995</v>
      </c>
      <c r="J21" s="309">
        <f>I21/H21*100-100</f>
        <v>-26.432396691951695</v>
      </c>
      <c r="K21" s="71"/>
      <c r="L21" s="190"/>
      <c r="M21" s="254"/>
      <c r="N21" s="254"/>
      <c r="O21" s="254"/>
      <c r="P21" s="254"/>
      <c r="Q21" s="254"/>
      <c r="R21" s="254"/>
      <c r="S21" s="254"/>
      <c r="T21" s="254"/>
      <c r="U21" s="254"/>
      <c r="V21" s="71"/>
      <c r="W21" s="71"/>
      <c r="X21" s="71"/>
      <c r="Y21" s="71"/>
      <c r="Z21" s="71"/>
      <c r="AA21" s="71"/>
      <c r="AB21" s="71"/>
    </row>
    <row r="22" spans="1:33" s="68" customFormat="1" ht="16.899999999999999" customHeight="1">
      <c r="A22" s="170" t="s">
        <v>237</v>
      </c>
      <c r="B22" s="310">
        <f>B21/$H21</f>
        <v>0.17524409936291874</v>
      </c>
      <c r="C22" s="310">
        <f>C21/$I21</f>
        <v>0.3264690497453267</v>
      </c>
      <c r="D22" s="310">
        <f>D21/$H21</f>
        <v>0.49651003503663138</v>
      </c>
      <c r="E22" s="310">
        <f>E21/$I21</f>
        <v>0.27367887614697567</v>
      </c>
      <c r="F22" s="310">
        <f>F21/$H21</f>
        <v>0.29255585723243266</v>
      </c>
      <c r="G22" s="310">
        <f>G21/$I21</f>
        <v>0.37001459975939888</v>
      </c>
      <c r="H22" s="310"/>
      <c r="I22" s="311"/>
      <c r="J22" s="311"/>
      <c r="K22" s="71"/>
      <c r="L22" s="254"/>
      <c r="M22" s="254"/>
      <c r="N22" s="254"/>
      <c r="O22" s="254"/>
      <c r="P22" s="254"/>
      <c r="Q22" s="254"/>
      <c r="R22" s="254"/>
      <c r="S22" s="254"/>
      <c r="T22" s="254"/>
      <c r="U22" s="254"/>
      <c r="V22" s="71"/>
      <c r="W22" s="71"/>
      <c r="X22" s="71"/>
      <c r="Y22" s="71"/>
      <c r="Z22" s="71"/>
      <c r="AA22" s="71"/>
      <c r="AB22" s="71"/>
    </row>
    <row r="23" spans="1:33" s="68" customFormat="1" ht="15.75" customHeight="1">
      <c r="A23" s="115" t="s">
        <v>87</v>
      </c>
      <c r="B23" s="115"/>
      <c r="C23" s="115"/>
      <c r="D23" s="115"/>
      <c r="E23" s="115"/>
      <c r="F23" s="115"/>
      <c r="G23" s="115"/>
      <c r="H23" s="115"/>
      <c r="I23" s="115"/>
      <c r="J23" s="115"/>
      <c r="K23" s="71"/>
      <c r="L23" s="254"/>
      <c r="M23" s="254"/>
      <c r="N23" s="254"/>
      <c r="O23" s="254"/>
      <c r="P23" s="254"/>
      <c r="Q23" s="254"/>
      <c r="R23" s="254"/>
      <c r="S23" s="254"/>
      <c r="T23" s="254"/>
      <c r="U23" s="254"/>
      <c r="V23" s="71"/>
      <c r="W23" s="71"/>
      <c r="X23" s="71"/>
      <c r="Y23" s="71"/>
      <c r="Z23" s="71"/>
      <c r="AA23" s="71"/>
      <c r="AB23" s="71"/>
    </row>
    <row r="24" spans="1:33" ht="17.25" customHeight="1">
      <c r="A24" s="466"/>
      <c r="B24" s="467"/>
      <c r="C24" s="467"/>
      <c r="D24" s="467"/>
      <c r="E24" s="467"/>
      <c r="F24" s="467"/>
      <c r="G24" s="467"/>
      <c r="H24" s="467"/>
      <c r="I24" s="467"/>
      <c r="J24" s="467"/>
    </row>
    <row r="25" spans="1:33" ht="15" customHeight="1">
      <c r="A25" s="144"/>
      <c r="B25" s="144"/>
      <c r="C25" s="144"/>
      <c r="D25" s="144"/>
      <c r="E25" s="144"/>
      <c r="F25" s="144"/>
      <c r="G25" s="144"/>
      <c r="H25" s="144"/>
      <c r="I25" s="144"/>
      <c r="J25" s="144"/>
      <c r="K25" s="2"/>
      <c r="L25" s="2"/>
      <c r="M25" s="2"/>
      <c r="N25" s="2"/>
      <c r="O25" s="2"/>
      <c r="P25" s="2"/>
      <c r="Q25" s="2"/>
      <c r="R25" s="2"/>
      <c r="S25" s="2"/>
      <c r="T25" s="2"/>
      <c r="U25" s="2"/>
      <c r="V25" s="2"/>
      <c r="W25" s="2"/>
      <c r="X25" s="2"/>
      <c r="Y25" s="2"/>
      <c r="Z25" s="2"/>
      <c r="AD25" s="254"/>
      <c r="AE25" s="254"/>
      <c r="AF25" s="254"/>
      <c r="AG25" s="254"/>
    </row>
    <row r="26" spans="1:33" ht="15" customHeight="1">
      <c r="K26" s="2"/>
      <c r="L26" s="2"/>
      <c r="M26" s="2"/>
      <c r="N26" s="2"/>
      <c r="O26" s="2"/>
      <c r="P26" s="2"/>
      <c r="Q26" s="2"/>
      <c r="R26" s="2"/>
      <c r="S26" s="2"/>
      <c r="T26" s="2"/>
      <c r="U26" s="2"/>
      <c r="V26" s="2"/>
      <c r="W26" s="2"/>
      <c r="X26" s="2"/>
      <c r="Y26" s="2"/>
      <c r="Z26" s="2"/>
    </row>
    <row r="27" spans="1:33" ht="15" customHeight="1">
      <c r="K27" s="2"/>
      <c r="L27" s="2"/>
      <c r="M27" s="2"/>
      <c r="N27" s="2"/>
      <c r="O27" s="2"/>
      <c r="P27" s="2"/>
      <c r="Q27" s="2"/>
      <c r="R27" s="2"/>
      <c r="S27" s="2"/>
      <c r="T27" s="2"/>
      <c r="U27" s="2"/>
      <c r="V27" s="2"/>
      <c r="W27" s="2"/>
      <c r="X27" s="2"/>
      <c r="Y27" s="2"/>
      <c r="Z27" s="2"/>
    </row>
    <row r="28" spans="1:33" ht="15" customHeight="1">
      <c r="K28" s="2"/>
      <c r="L28" s="2"/>
      <c r="M28" s="2"/>
      <c r="N28" s="2"/>
      <c r="O28" s="2"/>
      <c r="P28" s="2"/>
      <c r="Q28" s="2"/>
      <c r="R28" s="2"/>
      <c r="S28" s="2"/>
      <c r="T28" s="2"/>
      <c r="U28" s="2"/>
      <c r="V28" s="2"/>
      <c r="W28" s="2"/>
      <c r="X28" s="2"/>
      <c r="Y28" s="2"/>
      <c r="Z28" s="2"/>
      <c r="AD28" s="254"/>
      <c r="AE28" s="254"/>
      <c r="AF28" s="254"/>
      <c r="AG28" s="254"/>
    </row>
    <row r="29" spans="1:33" ht="15" customHeight="1">
      <c r="K29" s="2"/>
      <c r="L29" s="2"/>
      <c r="M29" s="2"/>
      <c r="N29" s="2"/>
      <c r="O29" s="2"/>
      <c r="P29" s="2"/>
      <c r="Q29" s="2"/>
      <c r="R29" s="2"/>
      <c r="S29" s="2"/>
      <c r="T29" s="2"/>
      <c r="U29" s="2"/>
      <c r="V29" s="2"/>
      <c r="W29" s="2"/>
      <c r="X29" s="2"/>
      <c r="Y29" s="2"/>
      <c r="Z29" s="2"/>
    </row>
    <row r="30" spans="1:33" ht="15" customHeight="1">
      <c r="K30" s="2"/>
      <c r="L30" s="2"/>
      <c r="M30" s="2"/>
      <c r="N30" s="2"/>
      <c r="O30" s="2"/>
      <c r="P30" s="2"/>
      <c r="Q30" s="2"/>
      <c r="R30" s="2"/>
      <c r="S30" s="2"/>
      <c r="T30" s="2"/>
      <c r="U30" s="2"/>
      <c r="V30" s="2"/>
      <c r="W30" s="2"/>
      <c r="X30" s="2"/>
      <c r="Y30" s="2"/>
      <c r="Z30" s="2"/>
    </row>
    <row r="31" spans="1:33" ht="15" customHeight="1">
      <c r="K31" s="2"/>
      <c r="L31" s="2"/>
      <c r="M31" s="2"/>
      <c r="N31" s="2"/>
      <c r="O31" s="2"/>
      <c r="P31" s="2"/>
      <c r="Q31" s="2"/>
      <c r="R31" s="2"/>
      <c r="S31" s="2"/>
      <c r="T31" s="2"/>
      <c r="U31" s="2"/>
      <c r="V31" s="2"/>
      <c r="W31" s="2"/>
      <c r="X31" s="2"/>
      <c r="Y31" s="2"/>
      <c r="Z31" s="2"/>
    </row>
    <row r="32" spans="1:33" ht="15" customHeight="1">
      <c r="K32" s="2"/>
      <c r="L32" s="2"/>
      <c r="M32" s="2"/>
      <c r="N32" s="2"/>
      <c r="O32" s="2"/>
      <c r="P32" s="2"/>
      <c r="Q32" s="2"/>
      <c r="R32" s="2"/>
      <c r="S32" s="2"/>
      <c r="T32" s="2"/>
      <c r="U32" s="2"/>
      <c r="V32" s="2"/>
      <c r="W32" s="2"/>
      <c r="X32" s="2"/>
      <c r="Y32" s="2"/>
      <c r="Z32" s="2"/>
    </row>
    <row r="33" spans="1:34" ht="15" customHeight="1">
      <c r="K33" s="2"/>
      <c r="L33" s="2"/>
      <c r="M33" s="2"/>
      <c r="N33" s="2"/>
      <c r="O33" s="2"/>
      <c r="P33" s="2"/>
      <c r="Q33" s="2"/>
      <c r="R33" s="2"/>
      <c r="S33" s="2"/>
      <c r="T33" s="2"/>
      <c r="U33" s="2"/>
      <c r="V33" s="2"/>
      <c r="W33" s="2"/>
      <c r="X33" s="2"/>
      <c r="Y33" s="2"/>
      <c r="Z33" s="2"/>
    </row>
    <row r="34" spans="1:34" ht="15" customHeight="1">
      <c r="K34" s="2"/>
      <c r="L34" s="2"/>
      <c r="M34" s="2"/>
      <c r="N34" s="2"/>
      <c r="O34" s="2"/>
      <c r="P34" s="2"/>
      <c r="Q34" s="2"/>
      <c r="R34" s="2"/>
      <c r="S34" s="2"/>
      <c r="T34" s="2"/>
      <c r="U34" s="2"/>
      <c r="V34" s="2"/>
      <c r="W34" s="2"/>
      <c r="X34" s="2"/>
      <c r="Y34" s="2"/>
      <c r="Z34" s="2"/>
    </row>
    <row r="35" spans="1:34" ht="15" customHeight="1">
      <c r="K35" s="2"/>
      <c r="L35" s="2"/>
      <c r="M35" s="2"/>
      <c r="N35" s="2"/>
      <c r="O35" s="2"/>
      <c r="P35" s="2"/>
      <c r="Q35" s="2"/>
      <c r="R35" s="2"/>
      <c r="S35" s="2"/>
      <c r="T35" s="2"/>
      <c r="U35" s="2"/>
      <c r="V35" s="2"/>
      <c r="W35" s="2"/>
      <c r="X35" s="2"/>
      <c r="Y35" s="2"/>
      <c r="Z35" s="2"/>
    </row>
    <row r="36" spans="1:34" ht="15" customHeight="1">
      <c r="K36" s="2"/>
      <c r="L36" s="2"/>
      <c r="M36" s="2"/>
      <c r="N36" s="2"/>
      <c r="O36" s="2"/>
      <c r="P36" s="2"/>
      <c r="Q36" s="2"/>
      <c r="R36" s="2"/>
      <c r="S36" s="2"/>
      <c r="T36" s="2"/>
      <c r="U36" s="2"/>
      <c r="V36" s="2"/>
      <c r="W36" s="2"/>
      <c r="X36" s="2"/>
      <c r="Y36" s="2"/>
      <c r="Z36" s="2"/>
      <c r="AH36" s="23">
        <f>G19</f>
        <v>0</v>
      </c>
    </row>
    <row r="37" spans="1:34" ht="15" customHeight="1">
      <c r="K37" s="2"/>
      <c r="L37" s="2"/>
      <c r="M37" s="2"/>
      <c r="N37" s="2"/>
      <c r="O37" s="2"/>
      <c r="P37" s="2"/>
      <c r="Q37" s="2"/>
      <c r="R37" s="2"/>
      <c r="S37" s="2"/>
      <c r="T37" s="2"/>
      <c r="U37" s="2"/>
      <c r="V37" s="2"/>
      <c r="W37" s="2"/>
      <c r="X37" s="2"/>
      <c r="Y37" s="2"/>
      <c r="Z37" s="2"/>
    </row>
    <row r="38" spans="1:34" ht="15" customHeight="1">
      <c r="K38" s="2"/>
      <c r="L38" s="2"/>
      <c r="M38" s="2"/>
      <c r="N38" s="2"/>
      <c r="O38" s="2"/>
      <c r="P38" s="2"/>
      <c r="Q38" s="2"/>
      <c r="R38" s="2"/>
      <c r="S38" s="2"/>
      <c r="T38" s="2"/>
      <c r="U38" s="2"/>
      <c r="V38" s="2"/>
      <c r="W38" s="2"/>
      <c r="X38" s="2"/>
      <c r="Y38" s="2"/>
      <c r="Z38" s="2"/>
    </row>
    <row r="39" spans="1:34" ht="15" customHeight="1">
      <c r="K39" s="2"/>
      <c r="L39" s="2"/>
      <c r="M39" s="2"/>
      <c r="N39" s="2"/>
      <c r="O39" s="2"/>
      <c r="P39" s="2"/>
      <c r="Q39" s="2"/>
      <c r="R39" s="2"/>
      <c r="S39" s="2"/>
      <c r="T39" s="2"/>
      <c r="U39" s="2"/>
      <c r="V39" s="2"/>
      <c r="W39" s="2"/>
      <c r="X39" s="2"/>
      <c r="Y39" s="2"/>
      <c r="Z39" s="2"/>
    </row>
    <row r="40" spans="1:34" ht="15" customHeight="1">
      <c r="K40" s="2"/>
      <c r="L40" s="2"/>
      <c r="M40" s="2"/>
      <c r="N40" s="2"/>
      <c r="O40" s="2"/>
      <c r="P40" s="2"/>
      <c r="Q40" s="2"/>
      <c r="R40" s="2"/>
      <c r="S40" s="2"/>
      <c r="T40" s="2"/>
      <c r="U40" s="2"/>
      <c r="V40" s="2"/>
      <c r="W40" s="2"/>
      <c r="X40" s="2"/>
      <c r="Y40" s="2"/>
      <c r="Z40" s="2"/>
    </row>
    <row r="41" spans="1:34" ht="56.25" customHeight="1">
      <c r="A41" s="474" t="s">
        <v>266</v>
      </c>
      <c r="B41" s="475"/>
      <c r="C41" s="475"/>
      <c r="D41" s="475"/>
      <c r="E41" s="475"/>
      <c r="F41" s="475"/>
      <c r="G41" s="475"/>
      <c r="H41" s="475"/>
      <c r="I41" s="475"/>
      <c r="J41" s="476"/>
    </row>
    <row r="43" spans="1:34" ht="15.75" customHeight="1"/>
  </sheetData>
  <mergeCells count="9">
    <mergeCell ref="A24:J24"/>
    <mergeCell ref="A41:J41"/>
    <mergeCell ref="A1:J1"/>
    <mergeCell ref="A3:J3"/>
    <mergeCell ref="A4:J4"/>
    <mergeCell ref="B5:C5"/>
    <mergeCell ref="D5:E5"/>
    <mergeCell ref="F5:G5"/>
    <mergeCell ref="H5:J5"/>
  </mergeCells>
  <printOptions horizontalCentered="1"/>
  <pageMargins left="0.59055118110236227" right="0.59055118110236227" top="0.74803149606299213" bottom="0.78740157480314965" header="0.51181102362204722" footer="0.59055118110236227"/>
  <pageSetup scale="95" firstPageNumber="0" orientation="portrait" r:id="rId1"/>
  <headerFooter alignWithMargins="0">
    <oddFooter>&amp;C&amp;10&amp;A</oddFooter>
  </headerFooter>
  <ignoredErrors>
    <ignoredError sqref="B19:H19 G21:I21" formulaRange="1"/>
    <ignoredError sqref="C22:F22" formula="1"/>
    <ignoredError sqref="B21:F21" formula="1"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K55"/>
  <sheetViews>
    <sheetView zoomScaleNormal="100" workbookViewId="0">
      <selection activeCell="H40" sqref="H40"/>
    </sheetView>
  </sheetViews>
  <sheetFormatPr baseColWidth="10" defaultColWidth="10.90625" defaultRowHeight="12"/>
  <cols>
    <col min="1" max="1" width="1" style="2" customWidth="1"/>
    <col min="2" max="2" width="8.7265625" style="2" customWidth="1"/>
    <col min="3" max="10" width="6.1796875" style="2" customWidth="1"/>
    <col min="11" max="11" width="5.26953125" style="2" customWidth="1"/>
    <col min="12" max="12" width="1.54296875" style="2" customWidth="1"/>
    <col min="13" max="13" width="4.453125" style="2" customWidth="1"/>
    <col min="14" max="15" width="4" style="2" customWidth="1"/>
    <col min="16" max="16" width="4.26953125" style="2" customWidth="1"/>
    <col min="17" max="17" width="4.7265625" style="2" customWidth="1"/>
    <col min="18" max="29" width="3.54296875" style="2" customWidth="1"/>
    <col min="30" max="30" width="7.81640625" style="2" customWidth="1"/>
    <col min="31" max="31" width="2" style="2" customWidth="1"/>
    <col min="32" max="37" width="3" style="7" customWidth="1"/>
    <col min="38" max="16384" width="10.90625" style="2"/>
  </cols>
  <sheetData>
    <row r="1" spans="2:16" s="36" customFormat="1" ht="12.75" customHeight="1">
      <c r="B1" s="396" t="s">
        <v>134</v>
      </c>
      <c r="C1" s="396"/>
      <c r="D1" s="396"/>
      <c r="E1" s="396"/>
      <c r="F1" s="396"/>
      <c r="G1" s="396"/>
      <c r="H1" s="396"/>
      <c r="I1" s="396"/>
      <c r="J1" s="396"/>
      <c r="K1" s="396"/>
    </row>
    <row r="2" spans="2:16" s="36" customFormat="1" ht="6" customHeight="1"/>
    <row r="3" spans="2:16" s="36" customFormat="1" ht="12.75">
      <c r="B3" s="400" t="s">
        <v>240</v>
      </c>
      <c r="C3" s="400"/>
      <c r="D3" s="400"/>
      <c r="E3" s="400"/>
      <c r="F3" s="400"/>
      <c r="G3" s="400"/>
      <c r="H3" s="400"/>
      <c r="I3" s="400"/>
      <c r="J3" s="400"/>
      <c r="K3" s="400"/>
    </row>
    <row r="4" spans="2:16" s="36" customFormat="1" ht="15" customHeight="1">
      <c r="B4" s="400" t="s">
        <v>82</v>
      </c>
      <c r="C4" s="400"/>
      <c r="D4" s="400"/>
      <c r="E4" s="400"/>
      <c r="F4" s="400"/>
      <c r="G4" s="400"/>
      <c r="H4" s="400"/>
      <c r="I4" s="400"/>
      <c r="J4" s="400"/>
      <c r="K4" s="400"/>
    </row>
    <row r="5" spans="2:16" s="36" customFormat="1" ht="12.75">
      <c r="B5" s="477" t="s">
        <v>186</v>
      </c>
      <c r="C5" s="477"/>
      <c r="D5" s="477"/>
      <c r="E5" s="477"/>
      <c r="F5" s="477"/>
      <c r="G5" s="477"/>
      <c r="H5" s="477"/>
      <c r="I5" s="477"/>
      <c r="J5" s="477"/>
      <c r="K5" s="477"/>
    </row>
    <row r="6" spans="2:16" s="36" customFormat="1" ht="12.75">
      <c r="B6" s="462" t="s">
        <v>190</v>
      </c>
      <c r="C6" s="462"/>
      <c r="D6" s="462"/>
      <c r="E6" s="462"/>
      <c r="F6" s="462"/>
      <c r="G6" s="462"/>
      <c r="H6" s="462"/>
      <c r="I6" s="462"/>
      <c r="J6" s="462"/>
      <c r="K6" s="462"/>
    </row>
    <row r="7" spans="2:16" s="36" customFormat="1" ht="16.149999999999999" customHeight="1">
      <c r="B7" s="294" t="s">
        <v>7</v>
      </c>
      <c r="C7" s="469" t="s">
        <v>239</v>
      </c>
      <c r="D7" s="470"/>
      <c r="E7" s="478" t="s">
        <v>184</v>
      </c>
      <c r="F7" s="479"/>
      <c r="G7" s="478" t="s">
        <v>241</v>
      </c>
      <c r="H7" s="479"/>
      <c r="I7" s="471" t="s">
        <v>93</v>
      </c>
      <c r="J7" s="472"/>
      <c r="K7" s="473"/>
    </row>
    <row r="8" spans="2:16" s="36" customFormat="1" ht="18.600000000000001" customHeight="1">
      <c r="B8" s="295"/>
      <c r="C8" s="133">
        <v>2013</v>
      </c>
      <c r="D8" s="133">
        <v>2014</v>
      </c>
      <c r="E8" s="296">
        <v>2013</v>
      </c>
      <c r="F8" s="133">
        <v>2014</v>
      </c>
      <c r="G8" s="297">
        <v>2013</v>
      </c>
      <c r="H8" s="188">
        <v>2014</v>
      </c>
      <c r="I8" s="296">
        <v>2013</v>
      </c>
      <c r="J8" s="133">
        <v>2014</v>
      </c>
      <c r="K8" s="298" t="s">
        <v>9</v>
      </c>
    </row>
    <row r="9" spans="2:16" s="36" customFormat="1" ht="15" customHeight="1">
      <c r="B9" s="111" t="s">
        <v>68</v>
      </c>
      <c r="C9" s="41">
        <v>192.17676853029258</v>
      </c>
      <c r="D9" s="165"/>
      <c r="E9" s="42">
        <v>184.49655366244608</v>
      </c>
      <c r="F9" s="164">
        <v>179.17192994603144</v>
      </c>
      <c r="G9" s="40">
        <v>186.41390044042572</v>
      </c>
      <c r="H9" s="165"/>
      <c r="I9" s="299">
        <v>183.61892161934688</v>
      </c>
      <c r="J9" s="163">
        <v>176.82906229982652</v>
      </c>
      <c r="K9" s="300">
        <f t="shared" ref="K9:K14" si="0">J9/I9*100-100</f>
        <v>-3.697799366013129</v>
      </c>
      <c r="N9" s="140"/>
    </row>
    <row r="10" spans="2:16" s="36" customFormat="1" ht="15" customHeight="1">
      <c r="B10" s="111" t="s">
        <v>69</v>
      </c>
      <c r="C10" s="137"/>
      <c r="D10" s="166">
        <v>202.82384466381458</v>
      </c>
      <c r="E10" s="42">
        <v>182.1171099023318</v>
      </c>
      <c r="F10" s="164">
        <v>188.02581330550453</v>
      </c>
      <c r="G10" s="42">
        <v>180.04751543602561</v>
      </c>
      <c r="H10" s="166"/>
      <c r="I10" s="299">
        <v>177.01812453149935</v>
      </c>
      <c r="J10" s="163">
        <v>185.35679351351149</v>
      </c>
      <c r="K10" s="300">
        <f t="shared" si="0"/>
        <v>4.7106300578437725</v>
      </c>
      <c r="N10" s="140"/>
    </row>
    <row r="11" spans="2:16" s="36" customFormat="1" ht="15" customHeight="1">
      <c r="B11" s="111" t="s">
        <v>70</v>
      </c>
      <c r="C11" s="43">
        <v>174.15958163369314</v>
      </c>
      <c r="D11" s="166">
        <v>181.56873906464537</v>
      </c>
      <c r="E11" s="42">
        <v>176.73837719588388</v>
      </c>
      <c r="F11" s="164">
        <v>185.92708081011344</v>
      </c>
      <c r="G11" s="42"/>
      <c r="H11" s="166">
        <v>197.3451666666667</v>
      </c>
      <c r="I11" s="299">
        <v>170.36444577990727</v>
      </c>
      <c r="J11" s="163">
        <v>179.59866752294306</v>
      </c>
      <c r="K11" s="300">
        <f t="shared" si="0"/>
        <v>5.420275164082895</v>
      </c>
      <c r="N11" s="140"/>
    </row>
    <row r="12" spans="2:16" s="36" customFormat="1" ht="15" customHeight="1">
      <c r="B12" s="111" t="s">
        <v>78</v>
      </c>
      <c r="C12" s="43">
        <v>178.06553277757996</v>
      </c>
      <c r="D12" s="166">
        <v>182.68874381788169</v>
      </c>
      <c r="E12" s="42">
        <v>177.06670506165827</v>
      </c>
      <c r="F12" s="164">
        <v>187.30193588569927</v>
      </c>
      <c r="G12" s="42"/>
      <c r="H12" s="166"/>
      <c r="I12" s="299">
        <v>177.66150380953675</v>
      </c>
      <c r="J12" s="163">
        <v>175.3767787599694</v>
      </c>
      <c r="K12" s="300">
        <f t="shared" si="0"/>
        <v>-1.2859989365038302</v>
      </c>
      <c r="N12" s="140"/>
    </row>
    <row r="13" spans="2:16" s="36" customFormat="1" ht="15" customHeight="1">
      <c r="B13" s="111" t="s">
        <v>80</v>
      </c>
      <c r="C13" s="43">
        <v>166.68692125655642</v>
      </c>
      <c r="D13" s="166">
        <v>192.57487276663596</v>
      </c>
      <c r="E13" s="42">
        <v>176.12231960274613</v>
      </c>
      <c r="F13" s="164">
        <v>169.19260947794507</v>
      </c>
      <c r="G13" s="42">
        <v>174.3729166254854</v>
      </c>
      <c r="H13" s="166">
        <v>166.77398819597519</v>
      </c>
      <c r="I13" s="299">
        <v>155.42861142153848</v>
      </c>
      <c r="J13" s="163">
        <v>174.38280694328355</v>
      </c>
      <c r="K13" s="300">
        <f t="shared" si="0"/>
        <v>12.194791775073725</v>
      </c>
      <c r="N13" s="140"/>
    </row>
    <row r="14" spans="2:16" s="36" customFormat="1" ht="15" customHeight="1">
      <c r="B14" s="111" t="s">
        <v>71</v>
      </c>
      <c r="C14" s="301">
        <v>179.95907140204628</v>
      </c>
      <c r="D14" s="167">
        <v>191.6903278863816</v>
      </c>
      <c r="E14" s="299">
        <v>184.28038729464112</v>
      </c>
      <c r="F14" s="163">
        <v>170.48664562510959</v>
      </c>
      <c r="G14" s="302">
        <v>183.05903103776262</v>
      </c>
      <c r="H14" s="166">
        <v>169.86496592958778</v>
      </c>
      <c r="I14" s="299">
        <v>174.24012135293566</v>
      </c>
      <c r="J14" s="163">
        <v>180.74761793045263</v>
      </c>
      <c r="K14" s="300">
        <f t="shared" si="0"/>
        <v>3.7347865273438288</v>
      </c>
      <c r="L14" s="29"/>
      <c r="M14" s="138"/>
      <c r="N14" s="140"/>
      <c r="P14" s="140"/>
    </row>
    <row r="15" spans="2:16" s="36" customFormat="1" ht="15" customHeight="1">
      <c r="B15" s="111" t="s">
        <v>72</v>
      </c>
      <c r="C15" s="301">
        <v>179.72574918296144</v>
      </c>
      <c r="D15" s="167">
        <v>204.66125490795355</v>
      </c>
      <c r="E15" s="299">
        <v>186.6044768477158</v>
      </c>
      <c r="F15" s="163">
        <v>184.44028007592351</v>
      </c>
      <c r="G15" s="42">
        <v>183.16754222919721</v>
      </c>
      <c r="H15" s="166">
        <v>183.72852281308016</v>
      </c>
      <c r="I15" s="299">
        <v>171.73452396429292</v>
      </c>
      <c r="J15" s="163"/>
      <c r="K15" s="300"/>
      <c r="M15" s="31"/>
      <c r="N15" s="140"/>
    </row>
    <row r="16" spans="2:16" s="36" customFormat="1" ht="15" customHeight="1">
      <c r="B16" s="199" t="s">
        <v>73</v>
      </c>
      <c r="C16" s="301">
        <v>178.76151451345896</v>
      </c>
      <c r="D16" s="167"/>
      <c r="E16" s="42">
        <v>177.51747932170892</v>
      </c>
      <c r="F16" s="164"/>
      <c r="G16" s="42">
        <v>180.47084040073455</v>
      </c>
      <c r="H16" s="166"/>
      <c r="I16" s="299">
        <v>169.77807809954888</v>
      </c>
      <c r="J16" s="163"/>
      <c r="K16" s="300"/>
    </row>
    <row r="17" spans="1:37" ht="15" customHeight="1">
      <c r="B17" s="111" t="s">
        <v>74</v>
      </c>
      <c r="C17" s="301">
        <v>172.47220280538062</v>
      </c>
      <c r="D17" s="167"/>
      <c r="E17" s="42">
        <v>171.04459220721384</v>
      </c>
      <c r="F17" s="164"/>
      <c r="G17" s="42">
        <v>176.04943879757721</v>
      </c>
      <c r="H17" s="166"/>
      <c r="I17" s="299">
        <v>163.89868356841188</v>
      </c>
      <c r="J17" s="163"/>
      <c r="K17" s="300"/>
      <c r="M17" s="31"/>
      <c r="N17" s="31"/>
      <c r="O17" s="31"/>
      <c r="P17" s="31"/>
    </row>
    <row r="18" spans="1:37" ht="15" customHeight="1">
      <c r="B18" s="111" t="s">
        <v>75</v>
      </c>
      <c r="C18" s="301">
        <v>170.10533827700289</v>
      </c>
      <c r="D18" s="167"/>
      <c r="E18" s="42">
        <v>170.5021790800017</v>
      </c>
      <c r="F18" s="164"/>
      <c r="G18" s="42">
        <v>174.56793376318706</v>
      </c>
      <c r="H18" s="166"/>
      <c r="I18" s="299">
        <v>160.44602254270961</v>
      </c>
      <c r="J18" s="163"/>
      <c r="K18" s="300"/>
      <c r="M18" s="31"/>
      <c r="N18" s="31"/>
      <c r="O18" s="31"/>
    </row>
    <row r="19" spans="1:37" ht="15" customHeight="1">
      <c r="B19" s="111" t="s">
        <v>76</v>
      </c>
      <c r="C19" s="301">
        <v>182.38812265908689</v>
      </c>
      <c r="D19" s="167"/>
      <c r="E19" s="42">
        <v>174.30536169803091</v>
      </c>
      <c r="F19" s="164"/>
      <c r="G19" s="42"/>
      <c r="H19" s="166"/>
      <c r="I19" s="299">
        <v>173.31455330899936</v>
      </c>
      <c r="J19" s="163"/>
      <c r="K19" s="300"/>
      <c r="M19" s="31"/>
      <c r="N19" s="31"/>
      <c r="O19" s="31"/>
    </row>
    <row r="20" spans="1:37" ht="15" customHeight="1">
      <c r="B20" s="111" t="s">
        <v>77</v>
      </c>
      <c r="C20" s="45">
        <v>178.68234322320001</v>
      </c>
      <c r="D20" s="168"/>
      <c r="E20" s="42">
        <v>175.14107299170743</v>
      </c>
      <c r="F20" s="164"/>
      <c r="G20" s="45">
        <v>178.21768302484097</v>
      </c>
      <c r="H20" s="189"/>
      <c r="I20" s="299">
        <v>172.05163247103471</v>
      </c>
      <c r="J20" s="163"/>
      <c r="K20" s="300"/>
      <c r="M20" s="31"/>
      <c r="N20" s="31"/>
      <c r="O20" s="31"/>
    </row>
    <row r="21" spans="1:37" ht="15" customHeight="1">
      <c r="B21" s="303" t="s">
        <v>191</v>
      </c>
      <c r="C21" s="304">
        <f>AVERAGE(C9:C20)</f>
        <v>177.562104205569</v>
      </c>
      <c r="D21" s="304">
        <f t="shared" ref="D21:J21" si="1">AVERAGE(D9:D20)</f>
        <v>192.66796385121879</v>
      </c>
      <c r="E21" s="304">
        <f t="shared" si="1"/>
        <v>177.99471790550714</v>
      </c>
      <c r="F21" s="304">
        <f t="shared" si="1"/>
        <v>180.64947073233242</v>
      </c>
      <c r="G21" s="304">
        <f t="shared" si="1"/>
        <v>179.59631130613738</v>
      </c>
      <c r="H21" s="304">
        <f t="shared" si="1"/>
        <v>179.42816090132746</v>
      </c>
      <c r="I21" s="304">
        <f t="shared" si="1"/>
        <v>170.79626853914681</v>
      </c>
      <c r="J21" s="304">
        <f t="shared" si="1"/>
        <v>178.71528782833107</v>
      </c>
      <c r="K21" s="305"/>
      <c r="M21" s="31"/>
      <c r="N21" s="31"/>
      <c r="O21" s="31"/>
    </row>
    <row r="22" spans="1:37" ht="15" customHeight="1">
      <c r="B22" s="115" t="s">
        <v>87</v>
      </c>
    </row>
    <row r="23" spans="1:37" ht="15" customHeight="1"/>
    <row r="24" spans="1:37" ht="27" customHeight="1"/>
    <row r="25" spans="1:37" ht="15" customHeight="1"/>
    <row r="26" spans="1:37" ht="15" customHeight="1"/>
    <row r="27" spans="1:37" ht="15" customHeight="1"/>
    <row r="28" spans="1:37" ht="15" customHeight="1">
      <c r="AF28" s="2"/>
      <c r="AG28" s="2"/>
      <c r="AH28" s="2"/>
      <c r="AI28" s="2"/>
      <c r="AJ28" s="2"/>
      <c r="AK28" s="2"/>
    </row>
    <row r="29" spans="1:37" ht="15" customHeight="1"/>
    <row r="30" spans="1:37" ht="39" customHeight="1"/>
    <row r="31" spans="1:37" ht="43.9" customHeight="1">
      <c r="A31" s="104"/>
      <c r="B31" s="314" t="s">
        <v>111</v>
      </c>
      <c r="C31" s="315"/>
      <c r="D31" s="315"/>
      <c r="E31" s="315"/>
      <c r="F31" s="315"/>
      <c r="G31" s="315"/>
      <c r="H31" s="315"/>
      <c r="I31" s="315"/>
      <c r="J31" s="315"/>
      <c r="K31" s="316"/>
      <c r="L31" s="187"/>
    </row>
    <row r="32" spans="1:37" ht="15" customHeight="1">
      <c r="AF32" s="9"/>
      <c r="AG32" s="10"/>
      <c r="AH32" s="10"/>
      <c r="AI32" s="10"/>
    </row>
    <row r="33" spans="1:37" ht="15" customHeight="1">
      <c r="I33" s="31"/>
      <c r="J33" s="31"/>
      <c r="AF33" s="9"/>
      <c r="AG33" s="10"/>
      <c r="AH33" s="10"/>
      <c r="AI33" s="10"/>
    </row>
    <row r="34" spans="1:37" ht="15" customHeight="1">
      <c r="AF34" s="9"/>
      <c r="AG34" s="10"/>
      <c r="AH34" s="10"/>
      <c r="AI34" s="10"/>
    </row>
    <row r="35" spans="1:37" ht="15" customHeight="1">
      <c r="AF35" s="9"/>
      <c r="AG35" s="10"/>
      <c r="AH35" s="10"/>
      <c r="AI35" s="10"/>
    </row>
    <row r="36" spans="1:37" ht="85.5" customHeight="1">
      <c r="B36" s="474" t="s">
        <v>278</v>
      </c>
      <c r="C36" s="475"/>
      <c r="D36" s="475"/>
      <c r="E36" s="475"/>
      <c r="F36" s="475"/>
      <c r="G36" s="475"/>
      <c r="H36" s="475"/>
      <c r="I36" s="475"/>
      <c r="J36" s="475"/>
      <c r="K36" s="476"/>
      <c r="AF36" s="19"/>
      <c r="AG36" s="19"/>
      <c r="AH36" s="19"/>
      <c r="AI36" s="19"/>
    </row>
    <row r="37" spans="1:37" ht="15" customHeight="1">
      <c r="AE37" s="3"/>
      <c r="AF37" s="9"/>
      <c r="AG37" s="9"/>
      <c r="AH37" s="9"/>
      <c r="AI37" s="9"/>
      <c r="AJ37" s="8"/>
      <c r="AK37" s="8"/>
    </row>
    <row r="38" spans="1:37" ht="15" customHeight="1">
      <c r="AE38" s="3"/>
      <c r="AF38" s="9"/>
      <c r="AG38" s="9"/>
      <c r="AH38" s="9"/>
      <c r="AI38" s="9"/>
      <c r="AJ38" s="8"/>
      <c r="AK38" s="8"/>
    </row>
    <row r="39" spans="1:37" ht="15" customHeight="1">
      <c r="AE39" s="3"/>
      <c r="AF39" s="9"/>
      <c r="AG39" s="9"/>
      <c r="AH39" s="9"/>
      <c r="AI39" s="9"/>
      <c r="AJ39" s="8"/>
      <c r="AK39" s="8"/>
    </row>
    <row r="40" spans="1:37" ht="15" customHeight="1">
      <c r="AE40" s="3"/>
      <c r="AF40" s="9"/>
      <c r="AG40" s="9"/>
      <c r="AH40" s="9"/>
      <c r="AI40" s="9"/>
      <c r="AJ40" s="8"/>
      <c r="AK40" s="8"/>
    </row>
    <row r="41" spans="1:37" ht="15" customHeight="1">
      <c r="AE41" s="3"/>
      <c r="AF41" s="9"/>
      <c r="AG41" s="9"/>
      <c r="AH41" s="9"/>
      <c r="AI41" s="9"/>
      <c r="AJ41" s="8"/>
      <c r="AK41" s="8"/>
    </row>
    <row r="42" spans="1:37" ht="15" customHeight="1">
      <c r="AE42" s="3"/>
      <c r="AF42" s="9"/>
      <c r="AG42" s="9"/>
      <c r="AH42" s="9"/>
      <c r="AI42" s="9"/>
      <c r="AJ42" s="8"/>
      <c r="AK42" s="8"/>
    </row>
    <row r="43" spans="1:37" ht="15" customHeight="1">
      <c r="AE43" s="3"/>
      <c r="AF43" s="9"/>
      <c r="AG43" s="9"/>
      <c r="AH43" s="9"/>
      <c r="AI43" s="9"/>
      <c r="AJ43" s="8"/>
      <c r="AK43" s="8"/>
    </row>
    <row r="44" spans="1:37" ht="15" customHeight="1">
      <c r="A44" s="256"/>
      <c r="B44" s="256"/>
      <c r="C44" s="256"/>
      <c r="D44" s="256"/>
      <c r="E44" s="256"/>
      <c r="F44" s="256"/>
      <c r="G44" s="256"/>
      <c r="H44" s="256"/>
      <c r="I44" s="256"/>
      <c r="J44" s="256"/>
      <c r="K44" s="256"/>
      <c r="L44" s="256"/>
      <c r="AE44" s="3"/>
      <c r="AF44" s="9"/>
      <c r="AG44" s="9"/>
      <c r="AH44" s="9"/>
      <c r="AI44" s="9"/>
      <c r="AJ44" s="8"/>
      <c r="AK44" s="8"/>
    </row>
    <row r="45" spans="1:37" ht="15" customHeight="1">
      <c r="AE45" s="3"/>
      <c r="AF45" s="9"/>
      <c r="AG45" s="9"/>
      <c r="AH45" s="9"/>
      <c r="AI45" s="9"/>
      <c r="AJ45" s="8"/>
      <c r="AK45" s="8"/>
    </row>
    <row r="46" spans="1:37" ht="15" customHeight="1">
      <c r="AE46" s="3"/>
      <c r="AF46" s="9"/>
      <c r="AG46" s="9"/>
      <c r="AH46" s="9"/>
      <c r="AI46" s="9"/>
      <c r="AJ46" s="8"/>
      <c r="AK46" s="8"/>
    </row>
    <row r="47" spans="1:37" ht="15" customHeight="1">
      <c r="AE47" s="3"/>
      <c r="AF47" s="9"/>
      <c r="AG47" s="9"/>
      <c r="AH47" s="9"/>
      <c r="AI47" s="9"/>
      <c r="AJ47" s="8"/>
      <c r="AK47" s="8"/>
    </row>
    <row r="48" spans="1:37" ht="15" customHeight="1">
      <c r="AE48" s="3"/>
      <c r="AF48" s="9"/>
      <c r="AG48" s="9"/>
      <c r="AH48" s="9"/>
      <c r="AI48" s="9"/>
      <c r="AJ48" s="8"/>
      <c r="AK48" s="8"/>
    </row>
    <row r="49" spans="32:35" ht="15" customHeight="1">
      <c r="AF49" s="9"/>
      <c r="AG49" s="10"/>
      <c r="AH49" s="10"/>
      <c r="AI49" s="10"/>
    </row>
    <row r="50" spans="32:35" ht="15" customHeight="1"/>
    <row r="51" spans="32:35" ht="15" customHeight="1"/>
    <row r="52" spans="32:35" ht="15" customHeight="1"/>
    <row r="53" spans="32:35" ht="15" customHeight="1"/>
    <row r="54" spans="32:35" ht="15" customHeight="1"/>
    <row r="55" spans="32:35" ht="15" customHeight="1"/>
  </sheetData>
  <customSheetViews>
    <customSheetView guid="{5CDC6F58-B038-4A0E-A13D-C643B013E119}" topLeftCell="A16">
      <selection activeCell="E34" sqref="E34"/>
      <pageMargins left="0.19685039370078741" right="0.27559055118110237" top="1.2204724409448819"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10">
    <mergeCell ref="B36:K36"/>
    <mergeCell ref="B1:K1"/>
    <mergeCell ref="I7:K7"/>
    <mergeCell ref="B3:K3"/>
    <mergeCell ref="B4:K4"/>
    <mergeCell ref="B5:K5"/>
    <mergeCell ref="B6:K6"/>
    <mergeCell ref="C7:D7"/>
    <mergeCell ref="E7:F7"/>
    <mergeCell ref="G7:H7"/>
  </mergeCells>
  <printOptions horizontalCentered="1"/>
  <pageMargins left="0.19685039370078741" right="0.27559055118110237" top="1.2204724409448819" bottom="0.78740157480314965" header="0.51181102362204722" footer="0.59055118110236227"/>
  <pageSetup firstPageNumber="0" orientation="portrait" r:id="rId2"/>
  <headerFooter alignWithMargins="0">
    <oddFooter>&amp;C&amp;10&amp;A</oddFooter>
  </headerFooter>
  <ignoredErrors>
    <ignoredError sqref="C21:J21" formulaRange="1"/>
  </ignoredError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U94"/>
  <sheetViews>
    <sheetView topLeftCell="I1" zoomScaleNormal="100" zoomScaleSheetLayoutView="75" workbookViewId="0">
      <selection activeCell="M20" sqref="M20"/>
    </sheetView>
  </sheetViews>
  <sheetFormatPr baseColWidth="10" defaultColWidth="7.26953125" defaultRowHeight="12"/>
  <cols>
    <col min="1" max="1" width="1.26953125" style="2" customWidth="1"/>
    <col min="2" max="2" width="7.26953125" style="2"/>
    <col min="3" max="10" width="6.453125" style="2" customWidth="1"/>
    <col min="11" max="11" width="4.453125" style="2" customWidth="1"/>
    <col min="12" max="12" width="3.26953125" style="2" customWidth="1"/>
    <col min="13" max="16384" width="7.26953125" style="2"/>
  </cols>
  <sheetData>
    <row r="1" spans="2:21" s="46" customFormat="1" ht="12.75">
      <c r="B1" s="400" t="s">
        <v>135</v>
      </c>
      <c r="C1" s="400"/>
      <c r="D1" s="400"/>
      <c r="E1" s="400"/>
      <c r="F1" s="400"/>
      <c r="G1" s="400"/>
      <c r="H1" s="400"/>
      <c r="I1" s="400"/>
      <c r="J1" s="400"/>
      <c r="K1" s="400"/>
    </row>
    <row r="2" spans="2:21" s="46" customFormat="1" ht="12.75">
      <c r="B2" s="60"/>
      <c r="C2" s="61"/>
      <c r="D2" s="61"/>
      <c r="E2" s="61"/>
      <c r="F2" s="61"/>
      <c r="G2" s="61"/>
    </row>
    <row r="3" spans="2:21" s="46" customFormat="1" ht="12.75">
      <c r="B3" s="400" t="s">
        <v>143</v>
      </c>
      <c r="C3" s="400"/>
      <c r="D3" s="400"/>
      <c r="E3" s="400"/>
      <c r="F3" s="400"/>
      <c r="G3" s="400"/>
      <c r="H3" s="400"/>
      <c r="I3" s="400"/>
      <c r="J3" s="400"/>
      <c r="K3" s="400"/>
    </row>
    <row r="4" spans="2:21" s="46" customFormat="1" ht="12.75">
      <c r="B4" s="400" t="s">
        <v>186</v>
      </c>
      <c r="C4" s="400"/>
      <c r="D4" s="400"/>
      <c r="E4" s="400"/>
      <c r="F4" s="400"/>
      <c r="G4" s="400"/>
      <c r="H4" s="400"/>
      <c r="I4" s="400"/>
      <c r="J4" s="400"/>
      <c r="K4" s="400"/>
    </row>
    <row r="5" spans="2:21" s="46" customFormat="1" ht="18" customHeight="1">
      <c r="B5" s="397" t="s">
        <v>25</v>
      </c>
      <c r="C5" s="397"/>
      <c r="D5" s="397"/>
      <c r="E5" s="397"/>
      <c r="F5" s="397"/>
      <c r="G5" s="397"/>
      <c r="H5" s="397"/>
      <c r="I5" s="397"/>
      <c r="J5" s="397"/>
      <c r="K5" s="397"/>
    </row>
    <row r="6" spans="2:21" s="36" customFormat="1" ht="17.45" customHeight="1">
      <c r="B6" s="327" t="s">
        <v>7</v>
      </c>
      <c r="C6" s="469" t="s">
        <v>182</v>
      </c>
      <c r="D6" s="470"/>
      <c r="E6" s="469" t="s">
        <v>183</v>
      </c>
      <c r="F6" s="470"/>
      <c r="G6" s="469" t="s">
        <v>184</v>
      </c>
      <c r="H6" s="470"/>
      <c r="I6" s="471" t="s">
        <v>93</v>
      </c>
      <c r="J6" s="472"/>
      <c r="K6" s="473"/>
    </row>
    <row r="7" spans="2:21" s="36" customFormat="1" ht="12.75">
      <c r="B7" s="328"/>
      <c r="C7" s="133">
        <v>2013</v>
      </c>
      <c r="D7" s="133">
        <v>2014</v>
      </c>
      <c r="E7" s="296">
        <v>2013</v>
      </c>
      <c r="F7" s="133">
        <v>2014</v>
      </c>
      <c r="G7" s="297">
        <v>2013</v>
      </c>
      <c r="H7" s="188">
        <v>2014</v>
      </c>
      <c r="I7" s="296">
        <v>2013</v>
      </c>
      <c r="J7" s="133">
        <v>2014</v>
      </c>
      <c r="K7" s="323" t="s">
        <v>9</v>
      </c>
    </row>
    <row r="8" spans="2:21" s="36" customFormat="1" ht="17.45" customHeight="1">
      <c r="B8" s="77" t="s">
        <v>68</v>
      </c>
      <c r="C8" s="345">
        <v>163.22463103149528</v>
      </c>
      <c r="D8" s="346">
        <v>150.12202399439425</v>
      </c>
      <c r="E8" s="346">
        <v>167.30672111198533</v>
      </c>
      <c r="F8" s="346">
        <v>154.4887016779621</v>
      </c>
      <c r="G8" s="346">
        <v>172.57770656689195</v>
      </c>
      <c r="H8" s="346">
        <v>158.29163164420763</v>
      </c>
      <c r="I8" s="346">
        <v>167.61570899525199</v>
      </c>
      <c r="J8" s="347">
        <v>153.65225448436871</v>
      </c>
      <c r="K8" s="324">
        <f>J8/I8*100-100</f>
        <v>-8.3306359496882294</v>
      </c>
      <c r="M8" s="331"/>
      <c r="N8" s="331"/>
      <c r="O8" s="331"/>
      <c r="P8" s="331"/>
      <c r="Q8" s="331"/>
      <c r="R8" s="331"/>
      <c r="S8" s="331"/>
      <c r="T8" s="331"/>
      <c r="U8" s="331"/>
    </row>
    <row r="9" spans="2:21" s="36" customFormat="1" ht="17.45" customHeight="1">
      <c r="B9" s="77" t="s">
        <v>69</v>
      </c>
      <c r="C9" s="345">
        <v>160.49414718411103</v>
      </c>
      <c r="D9" s="346">
        <v>146.89609654984656</v>
      </c>
      <c r="E9" s="346">
        <v>166.14436807650597</v>
      </c>
      <c r="F9" s="346">
        <v>151.81801257309661</v>
      </c>
      <c r="G9" s="346">
        <v>169.32197448979591</v>
      </c>
      <c r="H9" s="346">
        <v>156.16436789676499</v>
      </c>
      <c r="I9" s="346">
        <v>165.19597703241212</v>
      </c>
      <c r="J9" s="347">
        <v>151.13295765953106</v>
      </c>
      <c r="K9" s="324">
        <f t="shared" ref="K9:K14" si="0">J9/I9*100-100</f>
        <v>-8.5129308991113248</v>
      </c>
    </row>
    <row r="10" spans="2:21" s="36" customFormat="1" ht="17.45" customHeight="1">
      <c r="B10" s="77" t="s">
        <v>70</v>
      </c>
      <c r="C10" s="345">
        <v>158.00428016042915</v>
      </c>
      <c r="D10" s="346">
        <v>152.51431109002741</v>
      </c>
      <c r="E10" s="346">
        <v>162.49083589349721</v>
      </c>
      <c r="F10" s="346">
        <v>157.07118935589435</v>
      </c>
      <c r="G10" s="346">
        <v>167.12267194033041</v>
      </c>
      <c r="H10" s="346">
        <v>161.31723733441197</v>
      </c>
      <c r="I10" s="346">
        <v>162.78450274379151</v>
      </c>
      <c r="J10" s="347">
        <v>156.4131742403448</v>
      </c>
      <c r="K10" s="324">
        <f t="shared" si="0"/>
        <v>-3.9139650249597935</v>
      </c>
      <c r="T10" s="368"/>
    </row>
    <row r="11" spans="2:21" s="36" customFormat="1" ht="17.45" customHeight="1">
      <c r="B11" s="326" t="s">
        <v>78</v>
      </c>
      <c r="C11" s="348">
        <v>155.04037037037034</v>
      </c>
      <c r="D11" s="349">
        <v>163.34342320261439</v>
      </c>
      <c r="E11" s="349">
        <v>160.35333333333335</v>
      </c>
      <c r="F11" s="349">
        <v>167.41560386473429</v>
      </c>
      <c r="G11" s="349">
        <v>164.2175</v>
      </c>
      <c r="H11" s="349">
        <v>170.57350877192985</v>
      </c>
      <c r="I11" s="349">
        <v>160.63427973625801</v>
      </c>
      <c r="J11" s="350">
        <v>166.18602347484676</v>
      </c>
      <c r="K11" s="324">
        <f t="shared" si="0"/>
        <v>3.4561388439030765</v>
      </c>
      <c r="N11" s="224"/>
      <c r="O11" s="224"/>
      <c r="P11" s="68"/>
    </row>
    <row r="12" spans="2:21" s="36" customFormat="1" ht="17.45" customHeight="1">
      <c r="B12" s="77" t="s">
        <v>80</v>
      </c>
      <c r="C12" s="345">
        <v>152.15053763440858</v>
      </c>
      <c r="D12" s="346">
        <v>167.26290322580644</v>
      </c>
      <c r="E12" s="346">
        <v>158.74731182795699</v>
      </c>
      <c r="F12" s="346">
        <v>173.32855715199375</v>
      </c>
      <c r="G12" s="346">
        <v>163.75761648745521</v>
      </c>
      <c r="H12" s="346">
        <v>175.87146474540364</v>
      </c>
      <c r="I12" s="346">
        <v>159.15005093378608</v>
      </c>
      <c r="J12" s="347">
        <v>171.32353507338564</v>
      </c>
      <c r="K12" s="324">
        <f t="shared" si="0"/>
        <v>7.6490607877117895</v>
      </c>
    </row>
    <row r="13" spans="2:21" s="36" customFormat="1" ht="17.45" customHeight="1">
      <c r="B13" s="77" t="s">
        <v>71</v>
      </c>
      <c r="C13" s="345">
        <v>157.25851851851851</v>
      </c>
      <c r="D13" s="346">
        <v>165.32796296296294</v>
      </c>
      <c r="E13" s="346">
        <v>163.00055555555559</v>
      </c>
      <c r="F13" s="346">
        <v>175.13136752136754</v>
      </c>
      <c r="G13" s="346">
        <v>167.35840455840454</v>
      </c>
      <c r="H13" s="346">
        <v>177.05902356902359</v>
      </c>
      <c r="I13" s="346">
        <v>162.85212652844231</v>
      </c>
      <c r="J13" s="346">
        <v>171.76323184414522</v>
      </c>
      <c r="K13" s="324">
        <f t="shared" si="0"/>
        <v>5.4718998797639813</v>
      </c>
    </row>
    <row r="14" spans="2:21" s="36" customFormat="1" ht="17.45" customHeight="1">
      <c r="B14" s="77" t="s">
        <v>72</v>
      </c>
      <c r="C14" s="345">
        <v>156.8188556067588</v>
      </c>
      <c r="D14" s="346">
        <v>165.49462365591401</v>
      </c>
      <c r="E14" s="346">
        <v>161.10153958944281</v>
      </c>
      <c r="F14" s="346">
        <v>174.63178935759581</v>
      </c>
      <c r="G14" s="346">
        <v>165.99068100358426</v>
      </c>
      <c r="H14" s="346">
        <v>176.07921146666664</v>
      </c>
      <c r="I14" s="346">
        <v>161.45662478705646</v>
      </c>
      <c r="J14" s="346">
        <v>170.81480364656386</v>
      </c>
      <c r="K14" s="324">
        <f t="shared" si="0"/>
        <v>5.7960946922121224</v>
      </c>
    </row>
    <row r="15" spans="2:21" s="36" customFormat="1" ht="17.45" customHeight="1">
      <c r="B15" s="77" t="s">
        <v>73</v>
      </c>
      <c r="C15" s="345">
        <v>158.90990783410138</v>
      </c>
      <c r="D15" s="346"/>
      <c r="E15" s="346">
        <v>163.27089442815247</v>
      </c>
      <c r="F15" s="346"/>
      <c r="G15" s="346">
        <v>168.32025089605733</v>
      </c>
      <c r="H15" s="346"/>
      <c r="I15" s="346">
        <v>163.85513966937771</v>
      </c>
      <c r="J15" s="346"/>
      <c r="K15" s="321"/>
    </row>
    <row r="16" spans="2:21" s="36" customFormat="1" ht="17.45" customHeight="1">
      <c r="B16" s="77" t="s">
        <v>74</v>
      </c>
      <c r="C16" s="345">
        <v>159.91351851851852</v>
      </c>
      <c r="D16" s="346"/>
      <c r="E16" s="346">
        <v>163.8570163170163</v>
      </c>
      <c r="F16" s="346"/>
      <c r="G16" s="346">
        <v>167.97323232323234</v>
      </c>
      <c r="H16" s="346"/>
      <c r="I16" s="346">
        <v>164.02018731375054</v>
      </c>
      <c r="J16" s="346"/>
      <c r="K16" s="321"/>
    </row>
    <row r="17" spans="2:11" s="36" customFormat="1" ht="17.45" customHeight="1">
      <c r="B17" s="77" t="s">
        <v>75</v>
      </c>
      <c r="C17" s="345">
        <v>158.74516129032259</v>
      </c>
      <c r="D17" s="346"/>
      <c r="E17" s="346">
        <v>162.91774193548386</v>
      </c>
      <c r="F17" s="346"/>
      <c r="G17" s="346">
        <v>166.58851184657635</v>
      </c>
      <c r="H17" s="346"/>
      <c r="I17" s="346">
        <v>162.76858190136028</v>
      </c>
      <c r="J17" s="346"/>
      <c r="K17" s="321"/>
    </row>
    <row r="18" spans="2:11" s="36" customFormat="1" ht="17.45" customHeight="1">
      <c r="B18" s="77" t="s">
        <v>76</v>
      </c>
      <c r="C18" s="345">
        <v>162.27333333333334</v>
      </c>
      <c r="D18" s="346"/>
      <c r="E18" s="346">
        <v>165.94015151515151</v>
      </c>
      <c r="F18" s="346"/>
      <c r="G18" s="346">
        <v>168.20773809523808</v>
      </c>
      <c r="H18" s="346"/>
      <c r="I18" s="346">
        <v>164.93101715686277</v>
      </c>
      <c r="J18" s="346"/>
      <c r="K18" s="321"/>
    </row>
    <row r="19" spans="2:11" s="36" customFormat="1" ht="17.45" customHeight="1">
      <c r="B19" s="77" t="s">
        <v>77</v>
      </c>
      <c r="C19" s="345">
        <v>160.67804624080918</v>
      </c>
      <c r="D19" s="346"/>
      <c r="E19" s="346">
        <v>164.96709046087241</v>
      </c>
      <c r="F19" s="346"/>
      <c r="G19" s="346">
        <v>167.66142906694415</v>
      </c>
      <c r="H19" s="346"/>
      <c r="I19" s="346">
        <v>163.79938234023399</v>
      </c>
      <c r="J19" s="346"/>
      <c r="K19" s="321"/>
    </row>
    <row r="20" spans="2:11" s="36" customFormat="1" ht="17.45" customHeight="1">
      <c r="B20" s="77" t="s">
        <v>10</v>
      </c>
      <c r="C20" s="325">
        <f>AVERAGE(C8:C19)</f>
        <v>158.62594231026472</v>
      </c>
      <c r="D20" s="325">
        <f t="shared" ref="D20:J20" si="1">AVERAGE(D8:D19)</f>
        <v>158.708763525938</v>
      </c>
      <c r="E20" s="325">
        <f t="shared" si="1"/>
        <v>163.34146333707949</v>
      </c>
      <c r="F20" s="325">
        <f t="shared" si="1"/>
        <v>164.84074592894922</v>
      </c>
      <c r="G20" s="325">
        <f t="shared" si="1"/>
        <v>167.42480977287588</v>
      </c>
      <c r="H20" s="325">
        <f t="shared" si="1"/>
        <v>167.90806363262976</v>
      </c>
      <c r="I20" s="325">
        <f t="shared" si="1"/>
        <v>163.25529826154863</v>
      </c>
      <c r="J20" s="325">
        <f t="shared" si="1"/>
        <v>163.04085434616945</v>
      </c>
      <c r="K20" s="322">
        <f>AVERAGE(K8:K19)</f>
        <v>0.23080890426166029</v>
      </c>
    </row>
    <row r="21" spans="2:11" s="36" customFormat="1" ht="12.75">
      <c r="B21" s="115" t="s">
        <v>188</v>
      </c>
      <c r="C21" s="116"/>
      <c r="D21" s="116"/>
      <c r="E21" s="116"/>
      <c r="F21" s="116"/>
      <c r="G21" s="116"/>
      <c r="H21" s="116"/>
      <c r="I21" s="116"/>
      <c r="J21" s="116"/>
      <c r="K21" s="116"/>
    </row>
    <row r="22" spans="2:11" s="36" customFormat="1" ht="12.75">
      <c r="B22" s="135" t="s">
        <v>101</v>
      </c>
      <c r="C22" s="105"/>
      <c r="E22" s="105"/>
      <c r="F22" s="105"/>
      <c r="G22" s="105"/>
      <c r="H22" s="331"/>
      <c r="I22" s="351"/>
      <c r="J22" s="351"/>
      <c r="K22" s="352"/>
    </row>
    <row r="23" spans="2:11" s="36" customFormat="1" ht="44.25" customHeight="1">
      <c r="B23" s="135"/>
      <c r="C23" s="105"/>
      <c r="D23" s="105"/>
      <c r="E23" s="105"/>
      <c r="F23" s="105"/>
      <c r="G23" s="105"/>
      <c r="H23" s="105"/>
      <c r="I23" s="105"/>
      <c r="J23" s="105"/>
      <c r="K23" s="105"/>
    </row>
    <row r="24" spans="2:11" s="36" customFormat="1" ht="44.25" customHeight="1">
      <c r="B24" s="135"/>
      <c r="C24" s="105"/>
      <c r="D24" s="105"/>
      <c r="E24" s="105"/>
      <c r="F24" s="105"/>
      <c r="G24" s="105"/>
      <c r="H24" s="105"/>
      <c r="I24" s="105"/>
      <c r="J24" s="105"/>
      <c r="K24" s="105"/>
    </row>
    <row r="25" spans="2:11" s="36" customFormat="1" ht="44.25" customHeight="1">
      <c r="B25" s="135"/>
      <c r="C25" s="105"/>
      <c r="D25" s="105"/>
      <c r="E25" s="105"/>
      <c r="F25" s="105"/>
      <c r="G25" s="105"/>
      <c r="H25" s="105"/>
      <c r="I25" s="105"/>
      <c r="J25" s="105"/>
      <c r="K25" s="105"/>
    </row>
    <row r="26" spans="2:11" s="36" customFormat="1" ht="44.25" customHeight="1">
      <c r="B26" s="135"/>
      <c r="C26" s="105"/>
      <c r="D26" s="105"/>
      <c r="E26" s="105"/>
      <c r="F26" s="105"/>
      <c r="G26" s="105"/>
      <c r="H26" s="105"/>
      <c r="I26" s="105"/>
      <c r="J26" s="105"/>
      <c r="K26" s="105"/>
    </row>
    <row r="27" spans="2:11" s="36" customFormat="1" ht="44.25" customHeight="1">
      <c r="B27" s="135"/>
      <c r="C27" s="105"/>
      <c r="D27" s="105"/>
      <c r="E27" s="105"/>
      <c r="F27" s="105"/>
      <c r="G27" s="105"/>
      <c r="H27" s="105"/>
      <c r="I27" s="105"/>
      <c r="J27" s="105"/>
      <c r="K27" s="105"/>
    </row>
    <row r="28" spans="2:11" s="36" customFormat="1" ht="44.25" customHeight="1">
      <c r="B28" s="135"/>
      <c r="C28" s="105"/>
      <c r="D28" s="105"/>
      <c r="E28" s="105"/>
      <c r="F28" s="105"/>
      <c r="G28" s="105"/>
      <c r="H28" s="105"/>
      <c r="I28" s="105"/>
      <c r="J28" s="105"/>
      <c r="K28" s="105"/>
    </row>
    <row r="29" spans="2:11" s="36" customFormat="1" ht="63" customHeight="1">
      <c r="B29" s="474" t="s">
        <v>267</v>
      </c>
      <c r="C29" s="475"/>
      <c r="D29" s="475"/>
      <c r="E29" s="475"/>
      <c r="F29" s="475"/>
      <c r="G29" s="475"/>
      <c r="H29" s="475"/>
      <c r="I29" s="475"/>
      <c r="J29" s="475"/>
      <c r="K29" s="476"/>
    </row>
    <row r="30" spans="2:11" s="36" customFormat="1" ht="15.75" customHeight="1"/>
    <row r="31" spans="2:11" s="36" customFormat="1" ht="12.75">
      <c r="B31" s="135"/>
      <c r="C31" s="105"/>
      <c r="D31" s="105"/>
      <c r="E31" s="105"/>
      <c r="F31" s="105"/>
      <c r="G31" s="105"/>
      <c r="H31" s="105"/>
      <c r="I31" s="105"/>
      <c r="J31" s="105"/>
      <c r="K31" s="105"/>
    </row>
    <row r="32" spans="2:11" s="36" customFormat="1" ht="12.75">
      <c r="B32" s="222"/>
      <c r="C32" s="105"/>
      <c r="D32" s="105"/>
      <c r="E32" s="105"/>
      <c r="F32" s="105"/>
      <c r="G32" s="105"/>
      <c r="H32" s="105"/>
      <c r="I32" s="105"/>
      <c r="J32" s="105"/>
      <c r="K32" s="105"/>
    </row>
    <row r="33" spans="2:21" ht="13.9" customHeight="1">
      <c r="B33" s="226"/>
      <c r="C33" s="219"/>
      <c r="D33" s="320"/>
      <c r="E33" s="320"/>
      <c r="F33" s="320"/>
      <c r="G33" s="320"/>
      <c r="H33" s="219"/>
    </row>
    <row r="34" spans="2:21" ht="7.5" customHeight="1">
      <c r="Q34" s="22"/>
      <c r="R34" s="22"/>
      <c r="S34" s="22"/>
      <c r="T34" s="22"/>
      <c r="U34" s="22"/>
    </row>
    <row r="35" spans="2:21" ht="61.5" customHeight="1">
      <c r="Q35" s="22"/>
      <c r="R35" s="22"/>
      <c r="S35" s="22"/>
      <c r="T35" s="22"/>
    </row>
    <row r="36" spans="2:21" ht="61.5" customHeight="1">
      <c r="Q36" s="22"/>
      <c r="R36" s="22"/>
      <c r="S36" s="22"/>
      <c r="T36" s="22"/>
    </row>
    <row r="37" spans="2:21" ht="61.5" customHeight="1">
      <c r="Q37" s="22"/>
      <c r="R37" s="22"/>
      <c r="S37" s="22"/>
      <c r="T37" s="22"/>
    </row>
    <row r="38" spans="2:21" ht="61.5" customHeight="1">
      <c r="Q38" s="22"/>
      <c r="R38" s="22"/>
      <c r="S38" s="22"/>
      <c r="T38" s="22"/>
    </row>
    <row r="39" spans="2:21">
      <c r="Q39" s="22"/>
      <c r="R39" s="22"/>
      <c r="S39" s="22"/>
      <c r="T39" s="22"/>
    </row>
    <row r="40" spans="2:21" ht="55.5" customHeight="1">
      <c r="Q40" s="22"/>
      <c r="R40" s="22"/>
      <c r="S40" s="22"/>
      <c r="T40" s="22"/>
    </row>
    <row r="41" spans="2:21">
      <c r="Q41" s="22"/>
      <c r="R41" s="22"/>
      <c r="S41" s="22"/>
      <c r="T41" s="22"/>
    </row>
    <row r="42" spans="2:21">
      <c r="Q42" s="22"/>
      <c r="R42" s="22"/>
      <c r="S42" s="22"/>
      <c r="T42" s="22"/>
    </row>
    <row r="43" spans="2:21">
      <c r="Q43" s="22"/>
      <c r="R43" s="22"/>
      <c r="S43" s="22"/>
      <c r="T43" s="22"/>
    </row>
    <row r="44" spans="2:21">
      <c r="Q44" s="22"/>
      <c r="R44" s="22"/>
      <c r="S44" s="22"/>
      <c r="T44" s="22"/>
    </row>
    <row r="45" spans="2:21">
      <c r="Q45" s="22"/>
      <c r="R45" s="22"/>
      <c r="S45" s="22"/>
      <c r="T45" s="22"/>
    </row>
    <row r="46" spans="2:21">
      <c r="Q46" s="22"/>
      <c r="R46" s="22"/>
      <c r="S46" s="22"/>
      <c r="T46" s="22"/>
    </row>
    <row r="47" spans="2:21">
      <c r="Q47" s="22"/>
      <c r="R47" s="22"/>
      <c r="S47" s="22"/>
      <c r="T47" s="22"/>
    </row>
    <row r="48" spans="2:21">
      <c r="Q48" s="22"/>
      <c r="R48" s="22"/>
      <c r="S48" s="22"/>
      <c r="T48" s="22"/>
    </row>
    <row r="50" ht="13.5" customHeight="1"/>
    <row r="51" ht="13.5" customHeight="1"/>
    <row r="52" ht="13.5" customHeight="1"/>
    <row r="53" ht="13.5" customHeight="1"/>
    <row r="54" ht="12.75" customHeight="1"/>
    <row r="55" ht="12.75" customHeight="1"/>
    <row r="56" ht="15" customHeight="1"/>
    <row r="57" ht="15" customHeight="1"/>
    <row r="58" ht="15" customHeight="1"/>
    <row r="59" ht="15" customHeight="1"/>
    <row r="60" ht="15" customHeight="1"/>
    <row r="61" ht="15" customHeight="1"/>
    <row r="62" ht="15" customHeight="1"/>
    <row r="63" ht="15" customHeight="1"/>
    <row r="64" ht="15" customHeight="1"/>
    <row r="65" spans="19:19" ht="15" customHeight="1"/>
    <row r="66" spans="19:19" ht="15" customHeight="1"/>
    <row r="67" spans="19:19" ht="15" customHeight="1"/>
    <row r="68" spans="19:19" ht="15" customHeight="1"/>
    <row r="69" spans="19:19" ht="15" customHeight="1"/>
    <row r="70" spans="19:19" ht="15" customHeight="1"/>
    <row r="71" spans="19:19" ht="15" customHeight="1"/>
    <row r="72" spans="19:19" ht="15" customHeight="1"/>
    <row r="73" spans="19:19" ht="15" customHeight="1"/>
    <row r="74" spans="19:19" ht="15" customHeight="1">
      <c r="S74" s="20"/>
    </row>
    <row r="75" spans="19:19" ht="15" customHeight="1">
      <c r="S75" s="20"/>
    </row>
    <row r="76" spans="19:19" ht="15" customHeight="1">
      <c r="S76" s="20"/>
    </row>
    <row r="77" spans="19:19" ht="15" customHeight="1">
      <c r="S77" s="20"/>
    </row>
    <row r="78" spans="19:19" ht="15" customHeight="1">
      <c r="S78" s="20"/>
    </row>
    <row r="79" spans="19:19" ht="15" customHeight="1">
      <c r="S79" s="20"/>
    </row>
    <row r="80" spans="19:19" ht="15" customHeight="1">
      <c r="S80" s="20"/>
    </row>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sheetData>
  <customSheetViews>
    <customSheetView guid="{5CDC6F58-B038-4A0E-A13D-C643B013E119}" topLeftCell="A34">
      <selection activeCell="B48" sqref="B48"/>
      <pageMargins left="0.59055118110236227" right="0.59055118110236227" top="0.62992125984251968"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9">
    <mergeCell ref="B29:K29"/>
    <mergeCell ref="B1:K1"/>
    <mergeCell ref="B3:K3"/>
    <mergeCell ref="B5:K5"/>
    <mergeCell ref="B4:K4"/>
    <mergeCell ref="C6:D6"/>
    <mergeCell ref="E6:F6"/>
    <mergeCell ref="G6:H6"/>
    <mergeCell ref="I6:K6"/>
  </mergeCells>
  <printOptions horizontalCentered="1"/>
  <pageMargins left="0.59055118110236227" right="0.59055118110236227" top="0.62992125984251968" bottom="0.78740157480314965" header="0.51181102362204722" footer="0.59055118110236227"/>
  <pageSetup scale="90" firstPageNumber="0" orientation="portrait" r:id="rId2"/>
  <headerFooter alignWithMargins="0">
    <oddFooter>&amp;C&amp;10&amp;A</oddFooter>
  </headerFooter>
  <ignoredErrors>
    <ignoredError sqref="K20 C20 D20:J20" formulaRange="1"/>
  </ignoredError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94"/>
  <sheetViews>
    <sheetView zoomScaleNormal="100" zoomScaleSheetLayoutView="75" workbookViewId="0">
      <selection activeCell="O26" sqref="O26"/>
    </sheetView>
  </sheetViews>
  <sheetFormatPr baseColWidth="10" defaultColWidth="10.90625" defaultRowHeight="12"/>
  <cols>
    <col min="1" max="1" width="8" style="2" customWidth="1"/>
    <col min="2" max="11" width="5" style="2" customWidth="1"/>
    <col min="12" max="12" width="4.54296875" style="2" customWidth="1"/>
    <col min="13" max="13" width="3.08984375" style="2" customWidth="1"/>
    <col min="14" max="23" width="5.6328125" style="2" customWidth="1"/>
    <col min="24" max="16384" width="10.90625" style="2"/>
  </cols>
  <sheetData>
    <row r="1" spans="1:23" s="46" customFormat="1" ht="12.75">
      <c r="A1" s="400" t="s">
        <v>136</v>
      </c>
      <c r="B1" s="400"/>
      <c r="C1" s="400"/>
      <c r="D1" s="400"/>
      <c r="E1" s="400"/>
      <c r="F1" s="400"/>
      <c r="G1" s="400"/>
      <c r="H1" s="400"/>
      <c r="I1" s="400"/>
      <c r="J1" s="400"/>
      <c r="K1" s="400"/>
      <c r="L1" s="400"/>
    </row>
    <row r="2" spans="1:23" s="46" customFormat="1" ht="12.75">
      <c r="A2" s="48"/>
      <c r="B2" s="48"/>
      <c r="C2" s="48"/>
      <c r="D2" s="48"/>
      <c r="E2" s="48"/>
      <c r="F2" s="48"/>
      <c r="G2" s="48"/>
      <c r="H2" s="48"/>
      <c r="I2" s="48"/>
      <c r="J2" s="48"/>
      <c r="K2" s="48"/>
      <c r="L2" s="48"/>
    </row>
    <row r="3" spans="1:23" s="46" customFormat="1" ht="12.75">
      <c r="A3" s="400" t="s">
        <v>268</v>
      </c>
      <c r="B3" s="400"/>
      <c r="C3" s="400"/>
      <c r="D3" s="400"/>
      <c r="E3" s="400"/>
      <c r="F3" s="400"/>
      <c r="G3" s="400"/>
      <c r="H3" s="400"/>
      <c r="I3" s="400"/>
      <c r="J3" s="400"/>
      <c r="K3" s="400"/>
      <c r="L3" s="400"/>
    </row>
    <row r="4" spans="1:23" s="46" customFormat="1" ht="12.75">
      <c r="A4" s="397" t="s">
        <v>25</v>
      </c>
      <c r="B4" s="397"/>
      <c r="C4" s="397"/>
      <c r="D4" s="397"/>
      <c r="E4" s="397"/>
      <c r="F4" s="397"/>
      <c r="G4" s="397"/>
      <c r="H4" s="397"/>
      <c r="I4" s="397"/>
      <c r="J4" s="397"/>
      <c r="K4" s="397"/>
      <c r="L4" s="397"/>
    </row>
    <row r="5" spans="1:23" s="36" customFormat="1" ht="30" customHeight="1">
      <c r="A5" s="490" t="s">
        <v>7</v>
      </c>
      <c r="B5" s="487" t="s">
        <v>27</v>
      </c>
      <c r="C5" s="488"/>
      <c r="D5" s="489" t="s">
        <v>192</v>
      </c>
      <c r="E5" s="488"/>
      <c r="F5" s="489" t="s">
        <v>47</v>
      </c>
      <c r="G5" s="488"/>
      <c r="H5" s="489" t="s">
        <v>269</v>
      </c>
      <c r="I5" s="488"/>
      <c r="J5" s="492" t="s">
        <v>8</v>
      </c>
      <c r="K5" s="493"/>
      <c r="L5" s="494"/>
      <c r="N5" s="66"/>
    </row>
    <row r="6" spans="1:23" s="36" customFormat="1" ht="15" customHeight="1">
      <c r="A6" s="491"/>
      <c r="B6" s="128">
        <v>2013</v>
      </c>
      <c r="C6" s="39">
        <v>2014</v>
      </c>
      <c r="D6" s="63">
        <v>2013</v>
      </c>
      <c r="E6" s="39">
        <v>2014</v>
      </c>
      <c r="F6" s="63">
        <v>2013</v>
      </c>
      <c r="G6" s="39">
        <v>2014</v>
      </c>
      <c r="H6" s="63">
        <v>2013</v>
      </c>
      <c r="I6" s="39">
        <v>2014</v>
      </c>
      <c r="J6" s="63">
        <v>2013</v>
      </c>
      <c r="K6" s="39">
        <v>2014</v>
      </c>
      <c r="L6" s="64" t="s">
        <v>9</v>
      </c>
    </row>
    <row r="7" spans="1:23" s="36" customFormat="1" ht="15" customHeight="1">
      <c r="A7" s="111" t="s">
        <v>68</v>
      </c>
      <c r="B7" s="129">
        <v>178.56359447004607</v>
      </c>
      <c r="C7" s="173">
        <v>167.7076164874552</v>
      </c>
      <c r="D7" s="65">
        <v>164.91676441837731</v>
      </c>
      <c r="E7" s="175">
        <v>151.47841723688495</v>
      </c>
      <c r="F7" s="81">
        <v>163.26270772238513</v>
      </c>
      <c r="G7" s="173">
        <v>149.47021579516834</v>
      </c>
      <c r="H7" s="65">
        <v>160.56129032258065</v>
      </c>
      <c r="I7" s="173">
        <v>152.91612903225806</v>
      </c>
      <c r="J7" s="65">
        <v>167.30672111198533</v>
      </c>
      <c r="K7" s="173">
        <v>154.4887016779621</v>
      </c>
      <c r="L7" s="369">
        <f>K7/J7*100-100</f>
        <v>-7.6613894222716823</v>
      </c>
    </row>
    <row r="8" spans="1:23" s="36" customFormat="1" ht="15" customHeight="1">
      <c r="A8" s="111" t="s">
        <v>69</v>
      </c>
      <c r="B8" s="130">
        <v>177.85280612244901</v>
      </c>
      <c r="C8" s="173">
        <v>161.19642857142856</v>
      </c>
      <c r="D8" s="65">
        <v>163.86240981240982</v>
      </c>
      <c r="E8" s="175">
        <v>151.81609126984125</v>
      </c>
      <c r="F8" s="81">
        <v>162.56547619047618</v>
      </c>
      <c r="G8" s="173">
        <v>148.90790031397174</v>
      </c>
      <c r="H8" s="65">
        <v>162.16031746031746</v>
      </c>
      <c r="I8" s="173">
        <v>151.60892857142858</v>
      </c>
      <c r="J8" s="81">
        <v>166.14436807650597</v>
      </c>
      <c r="K8" s="173">
        <v>151.83530343848122</v>
      </c>
      <c r="L8" s="369">
        <f t="shared" ref="L8:L13" si="0">K8/J8*100-100</f>
        <v>-8.6124283378872803</v>
      </c>
    </row>
    <row r="9" spans="1:23" s="36" customFormat="1" ht="15" customHeight="1">
      <c r="A9" s="111" t="s">
        <v>70</v>
      </c>
      <c r="B9" s="130">
        <v>175.74193548387098</v>
      </c>
      <c r="C9" s="173">
        <v>169.35053763440857</v>
      </c>
      <c r="D9" s="65">
        <v>161.5</v>
      </c>
      <c r="E9" s="175">
        <v>150.43548387096774</v>
      </c>
      <c r="F9" s="81">
        <v>158.85268817204303</v>
      </c>
      <c r="G9" s="173">
        <v>151.389605734767</v>
      </c>
      <c r="H9" s="65">
        <v>160.81290322580645</v>
      </c>
      <c r="I9" s="173">
        <v>154.52379928315412</v>
      </c>
      <c r="J9" s="81">
        <v>162.49083589349721</v>
      </c>
      <c r="K9" s="173">
        <v>157.07118935589435</v>
      </c>
      <c r="L9" s="369">
        <f t="shared" si="0"/>
        <v>-3.3353551957570744</v>
      </c>
    </row>
    <row r="10" spans="1:23" s="36" customFormat="1" ht="15" customHeight="1">
      <c r="A10" s="111" t="s">
        <v>78</v>
      </c>
      <c r="B10" s="131">
        <v>171</v>
      </c>
      <c r="C10" s="173">
        <v>180.29722222222227</v>
      </c>
      <c r="D10" s="65" t="s">
        <v>53</v>
      </c>
      <c r="E10" s="175">
        <v>150</v>
      </c>
      <c r="F10" s="44">
        <v>157.78055555555554</v>
      </c>
      <c r="G10" s="173">
        <v>161.58666666666667</v>
      </c>
      <c r="H10" s="65">
        <v>158.05555555555554</v>
      </c>
      <c r="I10" s="173">
        <v>162.13888888888886</v>
      </c>
      <c r="J10" s="65">
        <v>160.35333333333335</v>
      </c>
      <c r="K10" s="173">
        <v>167.41560386473429</v>
      </c>
      <c r="L10" s="369">
        <f t="shared" si="0"/>
        <v>4.4041931555736937</v>
      </c>
      <c r="N10" s="80"/>
      <c r="O10" s="80"/>
      <c r="P10" s="80"/>
      <c r="Q10" s="80"/>
      <c r="R10" s="80"/>
      <c r="S10" s="80"/>
      <c r="T10" s="80"/>
      <c r="U10" s="80"/>
      <c r="V10" s="80"/>
      <c r="W10" s="80"/>
    </row>
    <row r="11" spans="1:23" s="36" customFormat="1" ht="15" customHeight="1">
      <c r="A11" s="111" t="s">
        <v>80</v>
      </c>
      <c r="B11" s="131">
        <v>169.83333333333331</v>
      </c>
      <c r="C11" s="173">
        <v>187.47311827956995</v>
      </c>
      <c r="D11" s="81" t="s">
        <v>53</v>
      </c>
      <c r="E11" s="232">
        <v>150</v>
      </c>
      <c r="F11" s="127">
        <v>157.98924731182794</v>
      </c>
      <c r="G11" s="232">
        <v>170.69892473118281</v>
      </c>
      <c r="H11" s="81">
        <v>157.66666666666666</v>
      </c>
      <c r="I11" s="232">
        <v>170.0779569892473</v>
      </c>
      <c r="J11" s="81">
        <v>158.74731182795699</v>
      </c>
      <c r="K11" s="232">
        <v>173.27432106549961</v>
      </c>
      <c r="L11" s="369">
        <f t="shared" si="0"/>
        <v>9.151026918355825</v>
      </c>
      <c r="N11" s="80"/>
      <c r="O11" s="80"/>
    </row>
    <row r="12" spans="1:23" s="36" customFormat="1" ht="15" customHeight="1">
      <c r="A12" s="111" t="s">
        <v>71</v>
      </c>
      <c r="B12" s="131">
        <v>177.58333333333331</v>
      </c>
      <c r="C12" s="173">
        <v>184.17777777777778</v>
      </c>
      <c r="D12" s="65" t="s">
        <v>53</v>
      </c>
      <c r="E12" s="173">
        <v>150</v>
      </c>
      <c r="F12" s="44">
        <v>159.06666666666666</v>
      </c>
      <c r="G12" s="173">
        <v>172.63571428571427</v>
      </c>
      <c r="H12" s="65">
        <v>161.10833333333332</v>
      </c>
      <c r="I12" s="173">
        <v>174.65151515151516</v>
      </c>
      <c r="J12" s="65">
        <v>163.00055555555559</v>
      </c>
      <c r="K12" s="173">
        <v>175.12202686202687</v>
      </c>
      <c r="L12" s="369">
        <f t="shared" si="0"/>
        <v>7.4364601182846286</v>
      </c>
      <c r="N12" s="80"/>
      <c r="O12" s="80"/>
    </row>
    <row r="13" spans="1:23" s="36" customFormat="1" ht="15" customHeight="1">
      <c r="A13" s="111" t="s">
        <v>72</v>
      </c>
      <c r="B13" s="131">
        <v>168.25</v>
      </c>
      <c r="C13" s="174">
        <v>181.20967741935485</v>
      </c>
      <c r="D13" s="65" t="s">
        <v>53</v>
      </c>
      <c r="E13" s="173">
        <v>150</v>
      </c>
      <c r="F13" s="44">
        <v>159.22849462365593</v>
      </c>
      <c r="G13" s="173">
        <v>170.339093701997</v>
      </c>
      <c r="H13" s="65">
        <v>162.06451612903226</v>
      </c>
      <c r="I13" s="173">
        <v>173</v>
      </c>
      <c r="J13" s="65">
        <v>161.10153958944281</v>
      </c>
      <c r="K13" s="173">
        <v>174.63178935759581</v>
      </c>
      <c r="L13" s="369">
        <f t="shared" si="0"/>
        <v>8.3985850182648676</v>
      </c>
      <c r="M13" s="75"/>
      <c r="N13" s="75"/>
      <c r="O13" s="75"/>
    </row>
    <row r="14" spans="1:23" s="36" customFormat="1" ht="15" customHeight="1">
      <c r="A14" s="111" t="s">
        <v>73</v>
      </c>
      <c r="B14" s="130">
        <v>173.72916666666669</v>
      </c>
      <c r="C14" s="173"/>
      <c r="D14" s="65" t="s">
        <v>53</v>
      </c>
      <c r="E14" s="173"/>
      <c r="F14" s="44">
        <v>160</v>
      </c>
      <c r="G14" s="173"/>
      <c r="H14" s="65">
        <v>164.19354838709677</v>
      </c>
      <c r="I14" s="173"/>
      <c r="J14" s="65">
        <v>163.27089442815247</v>
      </c>
      <c r="K14" s="173"/>
      <c r="L14" s="176"/>
      <c r="N14" s="75"/>
    </row>
    <row r="15" spans="1:23" s="36" customFormat="1" ht="15" customHeight="1">
      <c r="A15" s="111" t="s">
        <v>74</v>
      </c>
      <c r="B15" s="130">
        <v>175</v>
      </c>
      <c r="C15" s="173"/>
      <c r="D15" s="65" t="s">
        <v>53</v>
      </c>
      <c r="E15" s="173"/>
      <c r="F15" s="44">
        <v>159.03888888888889</v>
      </c>
      <c r="G15" s="173"/>
      <c r="H15" s="65">
        <v>163.62</v>
      </c>
      <c r="I15" s="173"/>
      <c r="J15" s="65">
        <v>163.8570163170163</v>
      </c>
      <c r="K15" s="173"/>
      <c r="L15" s="176"/>
    </row>
    <row r="16" spans="1:23" s="36" customFormat="1" ht="15" customHeight="1">
      <c r="A16" s="111" t="s">
        <v>75</v>
      </c>
      <c r="B16" s="131">
        <v>175</v>
      </c>
      <c r="C16" s="173"/>
      <c r="D16" s="65" t="s">
        <v>53</v>
      </c>
      <c r="E16" s="173"/>
      <c r="F16" s="44">
        <v>158.72043010752688</v>
      </c>
      <c r="G16" s="173"/>
      <c r="H16" s="65">
        <v>164.37096774193549</v>
      </c>
      <c r="I16" s="173"/>
      <c r="J16" s="65">
        <v>162.91774193548386</v>
      </c>
      <c r="K16" s="173"/>
      <c r="L16" s="176"/>
    </row>
    <row r="17" spans="1:21" s="36" customFormat="1" ht="15" customHeight="1">
      <c r="A17" s="111" t="s">
        <v>76</v>
      </c>
      <c r="B17" s="131">
        <v>174.77777777777777</v>
      </c>
      <c r="C17" s="173"/>
      <c r="D17" s="65" t="s">
        <v>53</v>
      </c>
      <c r="E17" s="173"/>
      <c r="F17" s="44">
        <v>159.01111111111112</v>
      </c>
      <c r="G17" s="173"/>
      <c r="H17" s="65">
        <v>164.02173913043481</v>
      </c>
      <c r="I17" s="173"/>
      <c r="J17" s="65">
        <v>165.94015151515151</v>
      </c>
      <c r="K17" s="173"/>
      <c r="L17" s="176"/>
    </row>
    <row r="18" spans="1:21" s="36" customFormat="1" ht="15" customHeight="1">
      <c r="A18" s="111" t="s">
        <v>77</v>
      </c>
      <c r="B18" s="132">
        <v>173.28225806451613</v>
      </c>
      <c r="C18" s="173"/>
      <c r="D18" s="65">
        <v>155.56597222222223</v>
      </c>
      <c r="E18" s="173"/>
      <c r="F18" s="44">
        <v>159.21577750206785</v>
      </c>
      <c r="G18" s="173"/>
      <c r="H18" s="65">
        <v>160</v>
      </c>
      <c r="I18" s="173"/>
      <c r="J18" s="65">
        <v>164.96709046087241</v>
      </c>
      <c r="K18" s="173"/>
      <c r="L18" s="176"/>
    </row>
    <row r="19" spans="1:21" s="36" customFormat="1" ht="25.9" customHeight="1">
      <c r="A19" s="192" t="s">
        <v>95</v>
      </c>
      <c r="B19" s="153">
        <f>AVERAGE(B7:B18)</f>
        <v>174.21785043766613</v>
      </c>
      <c r="C19" s="153">
        <f>AVERAGE(C7:C18)</f>
        <v>175.91605405603102</v>
      </c>
      <c r="D19" s="153">
        <f>AVERAGE(D7:D18)</f>
        <v>161.46128661325235</v>
      </c>
      <c r="E19" s="153">
        <f t="shared" ref="E19:K19" si="1">AVERAGE(E7:E18)</f>
        <v>150.53285605395627</v>
      </c>
      <c r="F19" s="153">
        <f t="shared" si="1"/>
        <v>159.56100365435043</v>
      </c>
      <c r="G19" s="153">
        <f t="shared" si="1"/>
        <v>160.71830303278111</v>
      </c>
      <c r="H19" s="153">
        <f t="shared" si="1"/>
        <v>161.55298649606328</v>
      </c>
      <c r="I19" s="153">
        <f t="shared" si="1"/>
        <v>162.70245970235601</v>
      </c>
      <c r="J19" s="153">
        <f t="shared" si="1"/>
        <v>163.34146333707949</v>
      </c>
      <c r="K19" s="153">
        <f t="shared" si="1"/>
        <v>164.83413366031348</v>
      </c>
      <c r="L19" s="370">
        <f>K19/J19*100-100</f>
        <v>0.91383430314546388</v>
      </c>
      <c r="M19" s="80"/>
    </row>
    <row r="20" spans="1:21" s="36" customFormat="1" ht="27" hidden="1" customHeight="1">
      <c r="A20" s="177" t="s">
        <v>103</v>
      </c>
      <c r="B20" s="154">
        <f>AVERAGE(B7:B17)</f>
        <v>174.30290428977065</v>
      </c>
      <c r="C20" s="154">
        <f t="shared" ref="C20:K20" si="2">AVERAGE(C7:C17)</f>
        <v>175.91605405603102</v>
      </c>
      <c r="D20" s="154">
        <f t="shared" si="2"/>
        <v>163.42639141026237</v>
      </c>
      <c r="E20" s="154">
        <f t="shared" si="2"/>
        <v>150.53285605395627</v>
      </c>
      <c r="F20" s="154">
        <f t="shared" si="2"/>
        <v>159.5923878500125</v>
      </c>
      <c r="G20" s="154">
        <f t="shared" si="2"/>
        <v>160.71830303278111</v>
      </c>
      <c r="H20" s="154">
        <f t="shared" si="2"/>
        <v>161.6941670866145</v>
      </c>
      <c r="I20" s="154">
        <f t="shared" si="2"/>
        <v>162.70245970235601</v>
      </c>
      <c r="J20" s="154">
        <f t="shared" si="2"/>
        <v>163.19367905309832</v>
      </c>
      <c r="K20" s="154">
        <f t="shared" si="2"/>
        <v>164.83413366031348</v>
      </c>
      <c r="L20" s="155">
        <f>K20/J20*100-100</f>
        <v>1.0052194525753748</v>
      </c>
      <c r="M20" s="80"/>
      <c r="N20" s="80"/>
      <c r="O20" s="80"/>
    </row>
    <row r="21" spans="1:21" s="36" customFormat="1" ht="12.75">
      <c r="A21" s="115" t="s">
        <v>97</v>
      </c>
      <c r="B21" s="121"/>
      <c r="C21" s="121"/>
      <c r="D21" s="121"/>
      <c r="E21" s="121"/>
      <c r="F21" s="121"/>
      <c r="G21" s="121"/>
      <c r="H21" s="121"/>
      <c r="I21" s="121"/>
      <c r="J21" s="121"/>
      <c r="K21" s="121"/>
      <c r="L21" s="122"/>
      <c r="N21" s="80"/>
      <c r="O21" s="80"/>
    </row>
    <row r="22" spans="1:21" ht="15.75" customHeight="1">
      <c r="A22" s="3"/>
      <c r="B22" s="16"/>
      <c r="C22" s="16"/>
      <c r="D22" s="16"/>
      <c r="E22" s="16"/>
      <c r="F22" s="16"/>
      <c r="G22" s="335"/>
      <c r="H22" s="335"/>
      <c r="I22" s="335"/>
      <c r="J22" s="16"/>
      <c r="K22" s="16"/>
      <c r="L22" s="17"/>
      <c r="N22" s="23"/>
      <c r="O22" s="23"/>
    </row>
    <row r="23" spans="1:21" ht="12" customHeight="1">
      <c r="A23" s="480" t="s">
        <v>58</v>
      </c>
      <c r="B23" s="480"/>
      <c r="C23" s="480"/>
      <c r="D23" s="480"/>
      <c r="E23" s="480"/>
      <c r="F23" s="480"/>
      <c r="G23" s="480"/>
      <c r="H23" s="480"/>
      <c r="I23" s="480"/>
      <c r="J23" s="480"/>
      <c r="K23" s="480"/>
      <c r="L23" s="480"/>
    </row>
    <row r="24" spans="1:21">
      <c r="A24" s="2" t="s">
        <v>84</v>
      </c>
      <c r="B24" s="5"/>
      <c r="C24" s="198"/>
      <c r="D24" s="5"/>
      <c r="E24" s="198"/>
      <c r="F24" s="5"/>
      <c r="G24" s="198"/>
      <c r="H24" s="5"/>
      <c r="I24" s="198"/>
      <c r="J24" s="5"/>
      <c r="K24" s="198"/>
      <c r="L24" s="5"/>
    </row>
    <row r="25" spans="1:21" ht="7.5" customHeight="1">
      <c r="K25" s="22"/>
      <c r="L25" s="22"/>
      <c r="N25" s="22"/>
      <c r="O25" s="22"/>
      <c r="P25" s="22"/>
      <c r="Q25" s="22"/>
      <c r="R25" s="22"/>
      <c r="S25" s="22"/>
      <c r="T25" s="22"/>
      <c r="U25" s="22"/>
    </row>
    <row r="26" spans="1:21" ht="59.45" customHeight="1">
      <c r="A26" s="481"/>
      <c r="B26" s="482"/>
      <c r="C26" s="482"/>
      <c r="D26" s="482"/>
      <c r="E26" s="482"/>
      <c r="F26" s="482"/>
      <c r="G26" s="482"/>
      <c r="H26" s="482"/>
      <c r="I26" s="482"/>
      <c r="J26" s="482"/>
      <c r="K26" s="482"/>
      <c r="L26" s="483"/>
      <c r="M26" s="22"/>
      <c r="N26" s="22"/>
      <c r="O26" s="22"/>
      <c r="P26" s="22"/>
      <c r="Q26" s="22"/>
      <c r="R26" s="22"/>
      <c r="S26" s="22"/>
      <c r="T26" s="22"/>
      <c r="U26" s="22"/>
    </row>
    <row r="27" spans="1:21" ht="3.75" customHeight="1">
      <c r="A27" s="484"/>
      <c r="B27" s="485"/>
      <c r="C27" s="485"/>
      <c r="D27" s="485"/>
      <c r="E27" s="485"/>
      <c r="F27" s="485"/>
      <c r="G27" s="485"/>
      <c r="H27" s="485"/>
      <c r="I27" s="485"/>
      <c r="J27" s="485"/>
      <c r="K27" s="485"/>
      <c r="L27" s="486"/>
      <c r="Q27" s="22"/>
      <c r="R27" s="22"/>
      <c r="S27" s="22"/>
      <c r="T27" s="22"/>
      <c r="U27" s="22"/>
    </row>
    <row r="28" spans="1:21" ht="24.75" customHeight="1">
      <c r="P28" s="22"/>
      <c r="Q28" s="22"/>
      <c r="R28" s="22"/>
      <c r="S28" s="22"/>
      <c r="T28" s="22"/>
      <c r="U28" s="22"/>
    </row>
    <row r="29" spans="1:21">
      <c r="A29" s="390"/>
      <c r="B29" s="390"/>
      <c r="C29" s="390"/>
      <c r="D29" s="390"/>
      <c r="E29" s="390"/>
      <c r="F29" s="390"/>
      <c r="G29" s="390"/>
      <c r="M29" s="146"/>
      <c r="N29" s="146"/>
      <c r="O29" s="146"/>
      <c r="P29" s="146"/>
      <c r="Q29" s="146"/>
      <c r="R29" s="146"/>
      <c r="S29" s="22"/>
      <c r="T29" s="22"/>
    </row>
    <row r="30" spans="1:21" ht="12.75">
      <c r="B30" s="23"/>
      <c r="C30" s="23"/>
      <c r="D30" s="23"/>
      <c r="E30" s="23"/>
      <c r="F30" s="23"/>
      <c r="G30" s="23"/>
      <c r="H30" s="23"/>
      <c r="I30" s="23"/>
      <c r="J30" s="23"/>
      <c r="K30" s="23"/>
      <c r="M30" s="36"/>
      <c r="N30" s="36"/>
      <c r="O30" s="36"/>
      <c r="P30" s="36"/>
      <c r="Q30" s="36"/>
      <c r="R30" s="36"/>
      <c r="S30" s="22"/>
      <c r="T30" s="22"/>
    </row>
    <row r="31" spans="1:21">
      <c r="B31" s="23"/>
      <c r="C31" s="23"/>
      <c r="D31" s="23"/>
      <c r="E31" s="23"/>
      <c r="F31" s="23"/>
      <c r="Q31" s="22"/>
      <c r="R31" s="22"/>
      <c r="S31" s="22"/>
      <c r="T31" s="22"/>
    </row>
    <row r="32" spans="1:21">
      <c r="B32" s="23"/>
      <c r="C32" s="23"/>
      <c r="D32" s="23"/>
      <c r="E32" s="23"/>
      <c r="F32" s="23"/>
      <c r="I32" s="18"/>
      <c r="P32" s="22"/>
      <c r="Q32" s="22"/>
      <c r="R32" s="22"/>
      <c r="S32" s="22"/>
      <c r="T32" s="22"/>
    </row>
    <row r="33" spans="2:20">
      <c r="B33" s="23"/>
      <c r="C33" s="23"/>
      <c r="D33" s="23"/>
      <c r="E33" s="23"/>
      <c r="F33" s="23"/>
      <c r="I33" s="18"/>
      <c r="Q33" s="22"/>
      <c r="R33" s="22"/>
      <c r="S33" s="22"/>
      <c r="T33" s="22"/>
    </row>
    <row r="34" spans="2:20">
      <c r="I34" s="18"/>
      <c r="P34" s="22"/>
      <c r="Q34" s="22"/>
      <c r="R34" s="22"/>
      <c r="S34" s="22"/>
      <c r="T34" s="22"/>
    </row>
    <row r="35" spans="2:20">
      <c r="I35" s="18"/>
      <c r="Q35" s="22"/>
      <c r="R35" s="22"/>
      <c r="S35" s="22"/>
      <c r="T35" s="22"/>
    </row>
    <row r="36" spans="2:20">
      <c r="I36" s="18"/>
      <c r="P36" s="22"/>
      <c r="Q36" s="22"/>
      <c r="R36" s="22"/>
      <c r="S36" s="22"/>
      <c r="T36" s="22"/>
    </row>
    <row r="37" spans="2:20">
      <c r="I37" s="18"/>
      <c r="Q37" s="22"/>
      <c r="R37" s="22"/>
      <c r="S37" s="22"/>
      <c r="T37" s="22"/>
    </row>
    <row r="38" spans="2:20">
      <c r="I38" s="18"/>
      <c r="P38" s="22"/>
      <c r="Q38" s="22"/>
      <c r="R38" s="22"/>
      <c r="S38" s="22"/>
      <c r="T38" s="22"/>
    </row>
    <row r="39" spans="2:20">
      <c r="I39" s="18"/>
      <c r="Q39" s="22"/>
      <c r="R39" s="22"/>
      <c r="S39" s="22"/>
      <c r="T39" s="22"/>
    </row>
    <row r="40" spans="2:20">
      <c r="I40" s="18"/>
      <c r="P40" s="22"/>
      <c r="Q40" s="22"/>
      <c r="R40" s="22"/>
      <c r="S40" s="22"/>
      <c r="T40" s="22"/>
    </row>
    <row r="41" spans="2:20">
      <c r="I41" s="18"/>
      <c r="Q41" s="22"/>
      <c r="R41" s="22"/>
      <c r="S41" s="22"/>
      <c r="T41" s="22"/>
    </row>
    <row r="42" spans="2:20">
      <c r="I42" s="18"/>
      <c r="P42" s="22"/>
      <c r="Q42" s="22"/>
      <c r="R42" s="22"/>
      <c r="S42" s="22"/>
      <c r="T42" s="22"/>
    </row>
    <row r="43" spans="2:20">
      <c r="I43" s="18"/>
      <c r="Q43" s="22"/>
      <c r="R43" s="22"/>
      <c r="S43" s="22"/>
      <c r="T43" s="22"/>
    </row>
    <row r="44" spans="2:20">
      <c r="P44" s="22"/>
      <c r="Q44" s="22"/>
      <c r="R44" s="22"/>
      <c r="S44" s="22"/>
      <c r="T44" s="22"/>
    </row>
    <row r="45" spans="2:20">
      <c r="Q45" s="22"/>
      <c r="R45" s="22"/>
      <c r="S45" s="22"/>
      <c r="T45" s="22"/>
    </row>
    <row r="46" spans="2:20">
      <c r="P46" s="22"/>
      <c r="Q46" s="22"/>
      <c r="R46" s="22"/>
      <c r="S46" s="22"/>
      <c r="T46" s="22"/>
    </row>
    <row r="47" spans="2:20">
      <c r="Q47" s="22"/>
      <c r="R47" s="22"/>
      <c r="S47" s="22"/>
      <c r="T47" s="22"/>
    </row>
    <row r="48" spans="2:20">
      <c r="P48" s="22"/>
      <c r="Q48" s="22"/>
      <c r="R48" s="22"/>
      <c r="S48" s="22"/>
      <c r="T48" s="22"/>
    </row>
    <row r="50" ht="13.5" customHeight="1"/>
    <row r="51" ht="13.5" customHeight="1"/>
    <row r="52" ht="13.5" customHeight="1"/>
    <row r="53" ht="13.5" customHeight="1"/>
    <row r="54" ht="12.75" customHeight="1"/>
    <row r="55" ht="12.75" customHeight="1"/>
    <row r="56" ht="15" customHeight="1"/>
    <row r="57" ht="15" customHeight="1"/>
    <row r="58" ht="15" customHeight="1"/>
    <row r="59" ht="15" customHeight="1"/>
    <row r="60" ht="15" customHeight="1"/>
    <row r="61" ht="15" customHeight="1"/>
    <row r="62" ht="15" customHeight="1"/>
    <row r="63" ht="15" customHeight="1"/>
    <row r="64" ht="15" customHeight="1"/>
    <row r="65" spans="19:19" ht="15" customHeight="1"/>
    <row r="66" spans="19:19" ht="15" customHeight="1"/>
    <row r="67" spans="19:19" ht="15" customHeight="1"/>
    <row r="68" spans="19:19" ht="15" customHeight="1"/>
    <row r="69" spans="19:19" ht="15" customHeight="1"/>
    <row r="70" spans="19:19" ht="15" customHeight="1"/>
    <row r="71" spans="19:19" ht="15" customHeight="1"/>
    <row r="72" spans="19:19" ht="15" customHeight="1"/>
    <row r="73" spans="19:19" ht="15" customHeight="1"/>
    <row r="74" spans="19:19" ht="15" customHeight="1">
      <c r="S74" s="20"/>
    </row>
    <row r="75" spans="19:19" ht="15" customHeight="1">
      <c r="S75" s="20"/>
    </row>
    <row r="76" spans="19:19" ht="15" customHeight="1">
      <c r="S76" s="20"/>
    </row>
    <row r="77" spans="19:19" ht="15" customHeight="1">
      <c r="S77" s="20"/>
    </row>
    <row r="78" spans="19:19" ht="15" customHeight="1">
      <c r="S78" s="20"/>
    </row>
    <row r="79" spans="19:19" ht="15" customHeight="1">
      <c r="S79" s="20"/>
    </row>
    <row r="80" spans="19:19" ht="15" customHeight="1">
      <c r="S80" s="20"/>
    </row>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sheetData>
  <mergeCells count="13">
    <mergeCell ref="A29:G29"/>
    <mergeCell ref="A1:L1"/>
    <mergeCell ref="A3:L3"/>
    <mergeCell ref="A23:L23"/>
    <mergeCell ref="A26:L26"/>
    <mergeCell ref="A27:L27"/>
    <mergeCell ref="A4:L4"/>
    <mergeCell ref="B5:C5"/>
    <mergeCell ref="D5:E5"/>
    <mergeCell ref="F5:G5"/>
    <mergeCell ref="A5:A6"/>
    <mergeCell ref="H5:I5"/>
    <mergeCell ref="J5:L5"/>
  </mergeCells>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ignoredErrors>
    <ignoredError sqref="I19:K19 E19 B19:D19 F19:H19"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74"/>
  <sheetViews>
    <sheetView topLeftCell="A29" zoomScaleNormal="100" zoomScaleSheetLayoutView="75" workbookViewId="0">
      <selection activeCell="A4" sqref="A4:F4"/>
    </sheetView>
  </sheetViews>
  <sheetFormatPr baseColWidth="10" defaultColWidth="10.90625" defaultRowHeight="12"/>
  <cols>
    <col min="1" max="1" width="10.08984375" style="12" customWidth="1"/>
    <col min="2" max="6" width="10.81640625" style="2" customWidth="1"/>
    <col min="7" max="7" width="1" style="2" customWidth="1"/>
    <col min="8" max="8" width="3.7265625" style="2" customWidth="1"/>
    <col min="9" max="9" width="5.90625" style="25" customWidth="1"/>
    <col min="10" max="10" width="5.1796875" style="25" customWidth="1"/>
    <col min="11" max="12" width="3.7265625" style="25" customWidth="1"/>
    <col min="13" max="13" width="5.1796875" style="2" customWidth="1"/>
    <col min="14" max="16384" width="10.90625" style="2"/>
  </cols>
  <sheetData>
    <row r="1" spans="1:12" s="52" customFormat="1" ht="12.75">
      <c r="A1" s="400" t="s">
        <v>137</v>
      </c>
      <c r="B1" s="400"/>
      <c r="C1" s="400"/>
      <c r="D1" s="400"/>
      <c r="E1" s="400"/>
      <c r="F1" s="400"/>
      <c r="I1" s="62"/>
      <c r="J1" s="62"/>
      <c r="K1" s="62"/>
      <c r="L1" s="62"/>
    </row>
    <row r="2" spans="1:12" s="52" customFormat="1" ht="12.75">
      <c r="A2" s="48"/>
      <c r="B2" s="61"/>
      <c r="C2" s="46"/>
      <c r="D2" s="46"/>
      <c r="E2" s="46"/>
      <c r="F2" s="46"/>
      <c r="I2" s="62"/>
      <c r="J2" s="62"/>
      <c r="K2" s="62"/>
      <c r="L2" s="62"/>
    </row>
    <row r="3" spans="1:12" s="52" customFormat="1" ht="12.75">
      <c r="A3" s="400" t="s">
        <v>189</v>
      </c>
      <c r="B3" s="400"/>
      <c r="C3" s="400"/>
      <c r="D3" s="400"/>
      <c r="E3" s="400"/>
      <c r="F3" s="400"/>
      <c r="I3" s="62"/>
      <c r="J3" s="62"/>
      <c r="K3" s="62"/>
      <c r="L3" s="62"/>
    </row>
    <row r="4" spans="1:12" s="52" customFormat="1" ht="12.75">
      <c r="A4" s="397" t="s">
        <v>193</v>
      </c>
      <c r="B4" s="397"/>
      <c r="C4" s="397"/>
      <c r="D4" s="397"/>
      <c r="E4" s="397"/>
      <c r="F4" s="397"/>
      <c r="I4" s="62"/>
      <c r="J4" s="62"/>
      <c r="K4" s="62"/>
      <c r="L4" s="62"/>
    </row>
    <row r="5" spans="1:12" s="52" customFormat="1" ht="45.75" customHeight="1">
      <c r="A5" s="123" t="s">
        <v>199</v>
      </c>
      <c r="B5" s="124" t="s">
        <v>270</v>
      </c>
      <c r="C5" s="125" t="s">
        <v>271</v>
      </c>
      <c r="D5" s="124" t="s">
        <v>272</v>
      </c>
      <c r="E5" s="124" t="s">
        <v>273</v>
      </c>
      <c r="F5" s="126" t="s">
        <v>238</v>
      </c>
      <c r="I5" s="62"/>
      <c r="J5" s="62"/>
      <c r="K5" s="62"/>
      <c r="L5" s="62"/>
    </row>
    <row r="6" spans="1:12" ht="15" customHeight="1">
      <c r="A6" s="329">
        <v>41275</v>
      </c>
      <c r="B6" s="83">
        <v>149.06078116363636</v>
      </c>
      <c r="C6" s="84">
        <v>177.42018698143912</v>
      </c>
      <c r="D6" s="85">
        <v>181.73932605224243</v>
      </c>
      <c r="E6" s="211">
        <v>183.61892161934688</v>
      </c>
      <c r="F6" s="86">
        <v>167.61570899525199</v>
      </c>
      <c r="H6" s="31"/>
      <c r="I6" s="140"/>
    </row>
    <row r="7" spans="1:12" ht="15" customHeight="1">
      <c r="A7" s="329">
        <v>41306</v>
      </c>
      <c r="B7" s="83">
        <v>143.26208685000003</v>
      </c>
      <c r="C7" s="84">
        <v>172.27038002149621</v>
      </c>
      <c r="D7" s="85">
        <v>176.09216825432543</v>
      </c>
      <c r="E7" s="211">
        <v>177.01812453149935</v>
      </c>
      <c r="F7" s="86">
        <v>165.19597703241212</v>
      </c>
      <c r="H7" s="31"/>
      <c r="I7" s="140"/>
    </row>
    <row r="8" spans="1:12" ht="15" customHeight="1">
      <c r="A8" s="329">
        <v>41334</v>
      </c>
      <c r="B8" s="83">
        <v>136.99673580000001</v>
      </c>
      <c r="C8" s="84">
        <v>165.2292418654182</v>
      </c>
      <c r="D8" s="85">
        <v>171.89373197572155</v>
      </c>
      <c r="E8" s="211">
        <v>170.36444577990727</v>
      </c>
      <c r="F8" s="86">
        <v>162.78450274379151</v>
      </c>
      <c r="H8" s="31"/>
      <c r="I8" s="140"/>
    </row>
    <row r="9" spans="1:12" ht="15" customHeight="1">
      <c r="A9" s="329">
        <v>41365</v>
      </c>
      <c r="B9" s="83">
        <v>133.78953897272726</v>
      </c>
      <c r="C9" s="84">
        <v>161.83854753766755</v>
      </c>
      <c r="D9" s="85">
        <v>192.66041804251014</v>
      </c>
      <c r="E9" s="211">
        <v>177.66150380953675</v>
      </c>
      <c r="F9" s="86">
        <v>160.63427973625801</v>
      </c>
      <c r="H9" s="31"/>
      <c r="I9" s="140"/>
    </row>
    <row r="10" spans="1:12" ht="15" customHeight="1">
      <c r="A10" s="329">
        <v>41395</v>
      </c>
      <c r="B10" s="83">
        <v>137.44365102857142</v>
      </c>
      <c r="C10" s="84">
        <v>165.66093495782982</v>
      </c>
      <c r="D10" s="85">
        <v>151.4710007278739</v>
      </c>
      <c r="E10" s="211">
        <v>155.42861142153848</v>
      </c>
      <c r="F10" s="86">
        <v>159.15005093378608</v>
      </c>
      <c r="H10" s="31"/>
      <c r="I10" s="140"/>
    </row>
    <row r="11" spans="1:12" ht="15" customHeight="1">
      <c r="A11" s="329">
        <v>41426</v>
      </c>
      <c r="B11" s="83">
        <v>139.34468174</v>
      </c>
      <c r="C11" s="85">
        <v>168.30342579940611</v>
      </c>
      <c r="D11" s="86">
        <v>159.10924588930774</v>
      </c>
      <c r="E11" s="211">
        <v>174.24012135293566</v>
      </c>
      <c r="F11" s="86">
        <v>162.85212652844231</v>
      </c>
      <c r="H11" s="31"/>
      <c r="I11" s="140"/>
    </row>
    <row r="12" spans="1:12" ht="15" customHeight="1">
      <c r="A12" s="329">
        <v>41456</v>
      </c>
      <c r="B12" s="83">
        <v>135.31978984545455</v>
      </c>
      <c r="C12" s="85">
        <v>164.65226804537505</v>
      </c>
      <c r="D12" s="86">
        <v>160.57194905664142</v>
      </c>
      <c r="E12" s="211">
        <v>171.73452396429292</v>
      </c>
      <c r="F12" s="86">
        <v>161.45662478705646</v>
      </c>
      <c r="H12" s="31"/>
      <c r="I12" s="140"/>
    </row>
    <row r="13" spans="1:12" ht="15" customHeight="1">
      <c r="A13" s="329">
        <v>41487</v>
      </c>
      <c r="B13" s="83">
        <v>139.47535028571428</v>
      </c>
      <c r="C13" s="85">
        <v>169.00618834829496</v>
      </c>
      <c r="D13" s="86">
        <v>157.33996229998834</v>
      </c>
      <c r="E13" s="211">
        <v>169.77807809954888</v>
      </c>
      <c r="F13" s="86">
        <v>163.85513966937771</v>
      </c>
      <c r="G13" s="143"/>
      <c r="H13" s="31"/>
      <c r="I13" s="140"/>
      <c r="J13" s="138"/>
      <c r="K13" s="138"/>
      <c r="L13" s="138"/>
    </row>
    <row r="14" spans="1:12" ht="15" customHeight="1">
      <c r="A14" s="329">
        <v>41518</v>
      </c>
      <c r="B14" s="83">
        <v>139.22095439999995</v>
      </c>
      <c r="C14" s="85">
        <v>169.13256999513965</v>
      </c>
      <c r="D14" s="86">
        <v>151.04943587030147</v>
      </c>
      <c r="E14" s="211">
        <v>163.89868356841188</v>
      </c>
      <c r="F14" s="86">
        <v>164.02018731375054</v>
      </c>
      <c r="G14" s="143"/>
      <c r="H14" s="31"/>
      <c r="I14" s="140"/>
      <c r="J14" s="138"/>
      <c r="K14" s="138"/>
      <c r="L14" s="138"/>
    </row>
    <row r="15" spans="1:12" ht="15" customHeight="1">
      <c r="A15" s="329">
        <v>41548</v>
      </c>
      <c r="B15" s="83">
        <v>147.79296597272725</v>
      </c>
      <c r="C15" s="85">
        <v>177.82926914845766</v>
      </c>
      <c r="D15" s="86">
        <v>150.04440594310165</v>
      </c>
      <c r="E15" s="211">
        <v>160.44602254270961</v>
      </c>
      <c r="F15" s="86">
        <v>162.76858190136028</v>
      </c>
      <c r="G15" s="143"/>
      <c r="H15" s="31"/>
      <c r="I15" s="140"/>
      <c r="J15" s="138"/>
      <c r="K15" s="138"/>
      <c r="L15" s="138"/>
    </row>
    <row r="16" spans="1:12" ht="15" customHeight="1">
      <c r="A16" s="329">
        <v>41579</v>
      </c>
      <c r="B16" s="83">
        <v>145.57173750000007</v>
      </c>
      <c r="C16" s="85">
        <v>176.28995908784015</v>
      </c>
      <c r="D16" s="86">
        <v>154.2023380293314</v>
      </c>
      <c r="E16" s="211">
        <v>173.31455330899936</v>
      </c>
      <c r="F16" s="86">
        <v>164.93101715686277</v>
      </c>
      <c r="G16" s="143"/>
      <c r="H16" s="31"/>
      <c r="I16" s="140"/>
      <c r="J16" s="138"/>
      <c r="K16" s="138"/>
      <c r="L16" s="138"/>
    </row>
    <row r="17" spans="1:12" ht="15" customHeight="1">
      <c r="A17" s="329">
        <v>41609</v>
      </c>
      <c r="B17" s="83">
        <v>145.04825897999999</v>
      </c>
      <c r="C17" s="85">
        <v>177.03547675561273</v>
      </c>
      <c r="D17" s="86">
        <v>155.2743866903206</v>
      </c>
      <c r="E17" s="211">
        <v>172.05163247103471</v>
      </c>
      <c r="F17" s="86">
        <v>163.79938234023399</v>
      </c>
      <c r="G17" s="143"/>
      <c r="H17" s="31"/>
      <c r="I17" s="140"/>
      <c r="J17" s="138"/>
      <c r="K17" s="138"/>
      <c r="L17" s="138"/>
    </row>
    <row r="18" spans="1:12" ht="15" customHeight="1">
      <c r="A18" s="329">
        <v>41640</v>
      </c>
      <c r="B18" s="86">
        <v>140.93266361363638</v>
      </c>
      <c r="C18" s="86">
        <v>173.27599363432387</v>
      </c>
      <c r="D18" s="86"/>
      <c r="E18" s="211">
        <v>176.82774118426244</v>
      </c>
      <c r="F18" s="86">
        <v>153.65225448436871</v>
      </c>
      <c r="G18" s="143"/>
      <c r="H18" s="31"/>
      <c r="I18" s="140"/>
      <c r="J18" s="138"/>
      <c r="K18" s="138"/>
      <c r="L18" s="138"/>
    </row>
    <row r="19" spans="1:12" ht="15" customHeight="1">
      <c r="A19" s="329">
        <v>41671</v>
      </c>
      <c r="B19" s="86">
        <v>149.57941330000003</v>
      </c>
      <c r="C19" s="86">
        <v>183.28391009310747</v>
      </c>
      <c r="D19" s="86">
        <v>174.86044089999999</v>
      </c>
      <c r="E19" s="211">
        <v>185.35744277434404</v>
      </c>
      <c r="F19" s="86">
        <v>151.13295765953106</v>
      </c>
      <c r="G19" s="143"/>
      <c r="H19" s="31"/>
      <c r="I19" s="140"/>
      <c r="J19" s="138"/>
      <c r="K19" s="138"/>
      <c r="L19" s="138"/>
    </row>
    <row r="20" spans="1:12" ht="15" customHeight="1">
      <c r="A20" s="329">
        <v>41699</v>
      </c>
      <c r="B20" s="86">
        <v>166.49729790000004</v>
      </c>
      <c r="C20" s="86">
        <v>200.6551045671556</v>
      </c>
      <c r="D20" s="86">
        <v>177.84282078431374</v>
      </c>
      <c r="E20" s="211">
        <v>179.59809439185747</v>
      </c>
      <c r="F20" s="86">
        <v>156.4131742403448</v>
      </c>
      <c r="G20" s="143"/>
      <c r="H20" s="31"/>
      <c r="I20" s="140"/>
      <c r="J20" s="138"/>
      <c r="K20" s="138"/>
      <c r="L20" s="138"/>
    </row>
    <row r="21" spans="1:12" ht="15" customHeight="1">
      <c r="A21" s="329">
        <v>41730</v>
      </c>
      <c r="B21" s="86">
        <v>160.76268004761906</v>
      </c>
      <c r="C21" s="86">
        <v>195.57184495645757</v>
      </c>
      <c r="D21" s="86">
        <v>174.93375638095236</v>
      </c>
      <c r="E21" s="211">
        <v>175.37644233225967</v>
      </c>
      <c r="F21" s="86">
        <v>166.18602347484676</v>
      </c>
      <c r="G21" s="143"/>
      <c r="H21" s="31"/>
      <c r="I21" s="140"/>
      <c r="J21" s="138"/>
      <c r="K21" s="138"/>
      <c r="L21" s="138"/>
    </row>
    <row r="22" spans="1:12" ht="15" customHeight="1">
      <c r="A22" s="329">
        <v>41760</v>
      </c>
      <c r="B22" s="86">
        <v>156.99548334000002</v>
      </c>
      <c r="C22" s="86">
        <v>192.03853270494244</v>
      </c>
      <c r="D22" s="86">
        <v>178.44967161891373</v>
      </c>
      <c r="E22" s="211">
        <v>174.38298245431577</v>
      </c>
      <c r="F22" s="86">
        <v>171.32353507338564</v>
      </c>
      <c r="G22" s="143"/>
      <c r="H22" s="31"/>
      <c r="I22" s="140"/>
      <c r="J22" s="138"/>
      <c r="K22" s="138"/>
      <c r="L22" s="138"/>
    </row>
    <row r="23" spans="1:12" ht="15" customHeight="1">
      <c r="A23" s="329">
        <v>41791</v>
      </c>
      <c r="B23" s="86">
        <v>136.0978250666667</v>
      </c>
      <c r="C23" s="86">
        <v>170.91117759893689</v>
      </c>
      <c r="D23" s="86"/>
      <c r="E23" s="211">
        <v>180.74761793045263</v>
      </c>
      <c r="F23" s="86">
        <v>171.76323184414522</v>
      </c>
      <c r="G23" s="143"/>
      <c r="H23" s="31"/>
      <c r="I23" s="140"/>
      <c r="J23" s="138"/>
      <c r="K23" s="138"/>
      <c r="L23" s="138"/>
    </row>
    <row r="24" spans="1:12" ht="15" customHeight="1">
      <c r="A24" s="329">
        <v>41821</v>
      </c>
      <c r="B24" s="86">
        <v>131.64790679999996</v>
      </c>
      <c r="C24" s="86">
        <v>165.65188212382159</v>
      </c>
      <c r="D24" s="86"/>
      <c r="E24" s="211">
        <v>180.50564711349315</v>
      </c>
      <c r="F24" s="86">
        <v>170.81480364656386</v>
      </c>
      <c r="G24" s="143"/>
      <c r="H24" s="31"/>
      <c r="I24" s="140"/>
      <c r="J24" s="138"/>
      <c r="K24" s="138"/>
      <c r="L24" s="138"/>
    </row>
    <row r="25" spans="1:12" ht="3" customHeight="1">
      <c r="A25" s="82"/>
      <c r="B25" s="86"/>
      <c r="C25" s="86"/>
      <c r="D25" s="86"/>
      <c r="E25" s="211"/>
      <c r="F25" s="86"/>
      <c r="H25" s="31"/>
      <c r="I25" s="140"/>
      <c r="J25" s="138"/>
      <c r="K25" s="138"/>
      <c r="L25" s="138"/>
    </row>
    <row r="26" spans="1:12" ht="15" customHeight="1">
      <c r="A26" s="181" t="s">
        <v>125</v>
      </c>
      <c r="B26" s="182">
        <f>AVERAGE(B6:B25)</f>
        <v>143.93893697930281</v>
      </c>
      <c r="C26" s="182">
        <f t="shared" ref="C26:F26" si="0">AVERAGE(C6:C25)</f>
        <v>175.05562601172221</v>
      </c>
      <c r="D26" s="182">
        <f t="shared" si="0"/>
        <v>166.72094115724039</v>
      </c>
      <c r="E26" s="182">
        <f t="shared" si="0"/>
        <v>173.80795740267089</v>
      </c>
      <c r="F26" s="182">
        <f t="shared" si="0"/>
        <v>163.17629260851419</v>
      </c>
      <c r="H26" s="31"/>
      <c r="I26" s="140"/>
      <c r="J26" s="138"/>
      <c r="K26" s="138"/>
      <c r="L26" s="138"/>
    </row>
    <row r="27" spans="1:12" ht="15" customHeight="1">
      <c r="A27" s="115" t="s">
        <v>88</v>
      </c>
      <c r="H27" s="31"/>
      <c r="I27" s="31"/>
      <c r="J27" s="31"/>
      <c r="K27" s="31"/>
      <c r="L27" s="31"/>
    </row>
    <row r="28" spans="1:12" ht="3" customHeight="1">
      <c r="B28" s="221"/>
      <c r="C28" s="221"/>
      <c r="D28" s="221"/>
      <c r="E28" s="221"/>
      <c r="F28" s="221"/>
      <c r="G28" s="221"/>
      <c r="H28" s="221"/>
      <c r="I28" s="221"/>
      <c r="J28" s="31"/>
      <c r="K28" s="31"/>
      <c r="L28" s="31"/>
    </row>
    <row r="29" spans="1:12" ht="15" customHeight="1">
      <c r="B29" s="221"/>
      <c r="F29" s="221"/>
      <c r="H29" s="31"/>
      <c r="I29" s="31"/>
      <c r="J29" s="31"/>
      <c r="K29" s="31"/>
      <c r="L29" s="31"/>
    </row>
    <row r="30" spans="1:12" ht="15" customHeight="1">
      <c r="H30" s="31"/>
      <c r="I30" s="31"/>
      <c r="J30" s="31"/>
      <c r="K30" s="31"/>
      <c r="L30" s="31"/>
    </row>
    <row r="31" spans="1:12" ht="15" customHeight="1">
      <c r="H31" s="31"/>
      <c r="I31" s="31"/>
      <c r="J31" s="31"/>
      <c r="K31" s="31"/>
      <c r="L31" s="31"/>
    </row>
    <row r="32" spans="1:12" ht="15" customHeight="1">
      <c r="I32" s="2"/>
      <c r="J32" s="2"/>
      <c r="K32" s="2"/>
      <c r="L32" s="2"/>
    </row>
    <row r="33" spans="1:12" ht="15" customHeight="1">
      <c r="I33" s="2"/>
      <c r="J33" s="2"/>
      <c r="K33" s="2"/>
      <c r="L33" s="2"/>
    </row>
    <row r="34" spans="1:12" ht="15" customHeight="1">
      <c r="I34" s="2"/>
      <c r="J34" s="2"/>
      <c r="K34" s="2"/>
      <c r="L34" s="2"/>
    </row>
    <row r="35" spans="1:12" ht="15" customHeight="1">
      <c r="I35" s="2"/>
      <c r="J35" s="2"/>
      <c r="K35" s="2"/>
      <c r="L35" s="2"/>
    </row>
    <row r="36" spans="1:12" ht="15" customHeight="1">
      <c r="I36" s="2"/>
      <c r="J36" s="2"/>
      <c r="K36" s="2"/>
      <c r="L36" s="2"/>
    </row>
    <row r="37" spans="1:12" ht="15" customHeight="1">
      <c r="I37" s="2"/>
      <c r="J37" s="2"/>
      <c r="K37" s="2"/>
      <c r="L37" s="2"/>
    </row>
    <row r="38" spans="1:12" ht="15" customHeight="1">
      <c r="I38" s="2"/>
      <c r="J38" s="2"/>
      <c r="K38" s="2"/>
      <c r="L38" s="2"/>
    </row>
    <row r="39" spans="1:12" ht="15" customHeight="1">
      <c r="I39" s="2"/>
      <c r="J39" s="2"/>
      <c r="K39" s="2"/>
      <c r="L39" s="2"/>
    </row>
    <row r="40" spans="1:12" ht="13.5" customHeight="1"/>
    <row r="41" spans="1:12" ht="13.5" customHeight="1"/>
    <row r="42" spans="1:12" ht="13.5" customHeight="1"/>
    <row r="43" spans="1:12" ht="13.5" customHeight="1"/>
    <row r="44" spans="1:12" ht="13.5" customHeight="1"/>
    <row r="45" spans="1:12" ht="7.5" customHeight="1"/>
    <row r="46" spans="1:12" ht="8.25" customHeight="1"/>
    <row r="47" spans="1:12" ht="81" customHeight="1">
      <c r="A47" s="474" t="s">
        <v>274</v>
      </c>
      <c r="B47" s="475"/>
      <c r="C47" s="475"/>
      <c r="D47" s="475"/>
      <c r="E47" s="475"/>
      <c r="F47" s="476"/>
    </row>
    <row r="48" spans="1:12" ht="5.25" hidden="1" customHeight="1"/>
    <row r="49" spans="1:13" ht="13.5" customHeight="1">
      <c r="A49" s="24"/>
      <c r="B49" s="24"/>
      <c r="C49" s="24"/>
      <c r="D49" s="24"/>
      <c r="E49" s="24"/>
      <c r="F49" s="24"/>
      <c r="G49" s="24"/>
      <c r="H49" s="24"/>
      <c r="I49" s="24"/>
      <c r="J49" s="24"/>
      <c r="K49" s="24"/>
      <c r="L49" s="24"/>
      <c r="M49" s="24"/>
    </row>
    <row r="50" spans="1:13" ht="13.5" customHeight="1"/>
    <row r="51" spans="1:13" ht="13.5" customHeight="1"/>
    <row r="52" spans="1:13" ht="13.5" customHeight="1"/>
    <row r="53" spans="1:13" ht="13.5" customHeight="1"/>
    <row r="54" spans="1:13" ht="13.5" customHeight="1"/>
    <row r="55" spans="1:13" ht="13.5" customHeight="1"/>
    <row r="56" spans="1:13" ht="13.5" customHeight="1"/>
    <row r="57" spans="1:13" ht="13.5" customHeight="1"/>
    <row r="58" spans="1:13" ht="13.5" customHeight="1"/>
    <row r="59" spans="1:13" ht="13.5" customHeight="1"/>
    <row r="60" spans="1:13" ht="13.5" customHeight="1"/>
    <row r="61" spans="1:13" ht="13.5" customHeight="1"/>
    <row r="62" spans="1:13" ht="13.5" customHeight="1"/>
    <row r="63" spans="1:13" ht="13.5" customHeight="1"/>
    <row r="64" spans="1:13"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spans="9:12" ht="13.5" customHeight="1"/>
    <row r="98" spans="9:12" ht="13.5" customHeight="1"/>
    <row r="99" spans="9:12" ht="13.5" customHeight="1"/>
    <row r="100" spans="9:12" ht="13.5" customHeight="1"/>
    <row r="101" spans="9:12" ht="13.5" customHeight="1"/>
    <row r="102" spans="9:12" ht="13.5" customHeight="1"/>
    <row r="103" spans="9:12" ht="13.5" customHeight="1"/>
    <row r="104" spans="9:12" ht="13.5" customHeight="1"/>
    <row r="105" spans="9:12" ht="13.5" customHeight="1"/>
    <row r="106" spans="9:12" ht="13.5" customHeight="1"/>
    <row r="107" spans="9:12" ht="13.5" customHeight="1"/>
    <row r="108" spans="9:12" ht="13.5" customHeight="1"/>
    <row r="109" spans="9:12" ht="13.5" customHeight="1"/>
    <row r="110" spans="9:12" ht="13.5" customHeight="1"/>
    <row r="111" spans="9:12" ht="13.5" customHeight="1"/>
    <row r="112" spans="9:12" ht="13.5" customHeight="1">
      <c r="I112" s="2"/>
      <c r="J112" s="2"/>
      <c r="K112" s="2"/>
      <c r="L112" s="2"/>
    </row>
    <row r="113" spans="9:12" ht="13.5" customHeight="1">
      <c r="I113" s="2"/>
      <c r="J113" s="2"/>
      <c r="K113" s="2"/>
      <c r="L113" s="2"/>
    </row>
    <row r="114" spans="9:12" ht="13.5" customHeight="1">
      <c r="I114" s="2"/>
      <c r="J114" s="2"/>
      <c r="K114" s="2"/>
      <c r="L114" s="2"/>
    </row>
    <row r="115" spans="9:12" ht="13.5" customHeight="1">
      <c r="I115" s="2"/>
      <c r="J115" s="2"/>
      <c r="K115" s="2"/>
      <c r="L115" s="2"/>
    </row>
    <row r="116" spans="9:12" ht="13.5" customHeight="1">
      <c r="I116" s="2"/>
      <c r="J116" s="2"/>
      <c r="K116" s="2"/>
      <c r="L116" s="2"/>
    </row>
    <row r="117" spans="9:12" ht="13.5" customHeight="1">
      <c r="I117" s="2"/>
      <c r="J117" s="2"/>
      <c r="K117" s="2"/>
      <c r="L117" s="2"/>
    </row>
    <row r="118" spans="9:12" ht="13.5" customHeight="1">
      <c r="I118" s="2"/>
      <c r="J118" s="2"/>
      <c r="K118" s="2"/>
      <c r="L118" s="2"/>
    </row>
    <row r="119" spans="9:12" ht="13.5" customHeight="1">
      <c r="I119" s="2"/>
      <c r="J119" s="2"/>
      <c r="K119" s="2"/>
      <c r="L119" s="2"/>
    </row>
    <row r="120" spans="9:12" ht="13.5" customHeight="1">
      <c r="I120" s="2"/>
      <c r="J120" s="2"/>
      <c r="K120" s="2"/>
      <c r="L120" s="2"/>
    </row>
    <row r="121" spans="9:12" ht="13.5" customHeight="1">
      <c r="I121" s="2"/>
      <c r="J121" s="2"/>
      <c r="K121" s="2"/>
      <c r="L121" s="2"/>
    </row>
    <row r="122" spans="9:12" ht="13.5" customHeight="1">
      <c r="I122" s="2"/>
      <c r="J122" s="2"/>
      <c r="K122" s="2"/>
      <c r="L122" s="2"/>
    </row>
    <row r="123" spans="9:12" ht="13.5" customHeight="1">
      <c r="I123" s="2"/>
      <c r="J123" s="2"/>
      <c r="K123" s="2"/>
      <c r="L123" s="2"/>
    </row>
    <row r="124" spans="9:12" ht="13.5" customHeight="1">
      <c r="I124" s="2"/>
      <c r="J124" s="2"/>
      <c r="K124" s="2"/>
      <c r="L124" s="2"/>
    </row>
    <row r="125" spans="9:12" ht="13.5" customHeight="1">
      <c r="I125" s="2"/>
      <c r="J125" s="2"/>
      <c r="K125" s="2"/>
      <c r="L125" s="2"/>
    </row>
    <row r="126" spans="9:12" ht="13.5" customHeight="1">
      <c r="I126" s="2"/>
      <c r="J126" s="2"/>
      <c r="K126" s="2"/>
      <c r="L126" s="2"/>
    </row>
    <row r="127" spans="9:12" ht="13.5" customHeight="1">
      <c r="I127" s="2"/>
      <c r="J127" s="2"/>
      <c r="K127" s="2"/>
      <c r="L127" s="2"/>
    </row>
    <row r="128" spans="9:12" ht="13.5" customHeight="1">
      <c r="I128" s="2"/>
      <c r="J128" s="2"/>
      <c r="K128" s="2"/>
      <c r="L128" s="2"/>
    </row>
    <row r="129" spans="9:12" ht="13.5" customHeight="1">
      <c r="I129" s="2"/>
      <c r="J129" s="2"/>
      <c r="K129" s="2"/>
      <c r="L129" s="2"/>
    </row>
    <row r="130" spans="9:12" ht="13.5" customHeight="1">
      <c r="I130" s="2"/>
      <c r="J130" s="2"/>
      <c r="K130" s="2"/>
      <c r="L130" s="2"/>
    </row>
    <row r="131" spans="9:12" ht="13.5" customHeight="1">
      <c r="I131" s="2"/>
      <c r="J131" s="2"/>
      <c r="K131" s="2"/>
      <c r="L131" s="2"/>
    </row>
    <row r="132" spans="9:12" ht="13.5" customHeight="1">
      <c r="I132" s="2"/>
      <c r="J132" s="2"/>
      <c r="K132" s="2"/>
      <c r="L132" s="2"/>
    </row>
    <row r="133" spans="9:12" ht="13.5" customHeight="1">
      <c r="I133" s="2"/>
      <c r="J133" s="2"/>
      <c r="K133" s="2"/>
      <c r="L133" s="2"/>
    </row>
    <row r="134" spans="9:12" ht="13.5" customHeight="1">
      <c r="I134" s="2"/>
      <c r="J134" s="2"/>
      <c r="K134" s="2"/>
      <c r="L134" s="2"/>
    </row>
    <row r="135" spans="9:12" ht="13.5" customHeight="1">
      <c r="I135" s="2"/>
      <c r="J135" s="2"/>
      <c r="K135" s="2"/>
      <c r="L135" s="2"/>
    </row>
    <row r="136" spans="9:12" ht="13.5" customHeight="1">
      <c r="I136" s="2"/>
      <c r="J136" s="2"/>
      <c r="K136" s="2"/>
      <c r="L136" s="2"/>
    </row>
    <row r="137" spans="9:12" ht="13.5" customHeight="1">
      <c r="I137" s="2"/>
      <c r="J137" s="2"/>
      <c r="K137" s="2"/>
      <c r="L137" s="2"/>
    </row>
    <row r="138" spans="9:12" ht="13.5" customHeight="1">
      <c r="I138" s="2"/>
      <c r="J138" s="2"/>
      <c r="K138" s="2"/>
      <c r="L138" s="2"/>
    </row>
    <row r="139" spans="9:12" ht="13.5" customHeight="1">
      <c r="I139" s="2"/>
      <c r="J139" s="2"/>
      <c r="K139" s="2"/>
      <c r="L139" s="2"/>
    </row>
    <row r="140" spans="9:12" ht="13.5" customHeight="1">
      <c r="I140" s="2"/>
      <c r="J140" s="2"/>
      <c r="K140" s="2"/>
      <c r="L140" s="2"/>
    </row>
    <row r="141" spans="9:12">
      <c r="I141" s="2"/>
      <c r="J141" s="2"/>
      <c r="K141" s="2"/>
      <c r="L141" s="2"/>
    </row>
    <row r="142" spans="9:12">
      <c r="I142" s="2"/>
      <c r="J142" s="2"/>
      <c r="K142" s="2"/>
      <c r="L142" s="2"/>
    </row>
    <row r="143" spans="9:12">
      <c r="I143" s="2"/>
      <c r="J143" s="2"/>
      <c r="K143" s="2"/>
      <c r="L143" s="2"/>
    </row>
    <row r="144" spans="9:12">
      <c r="I144" s="2"/>
      <c r="J144" s="2"/>
      <c r="K144" s="2"/>
      <c r="L144" s="2"/>
    </row>
    <row r="145" spans="9:12">
      <c r="I145" s="2"/>
      <c r="J145" s="2"/>
      <c r="K145" s="2"/>
      <c r="L145" s="2"/>
    </row>
    <row r="146" spans="9:12">
      <c r="I146" s="2"/>
      <c r="J146" s="2"/>
      <c r="K146" s="2"/>
      <c r="L146" s="2"/>
    </row>
    <row r="147" spans="9:12">
      <c r="I147" s="2"/>
      <c r="J147" s="2"/>
      <c r="K147" s="2"/>
      <c r="L147" s="2"/>
    </row>
    <row r="148" spans="9:12">
      <c r="I148" s="2"/>
      <c r="J148" s="2"/>
      <c r="K148" s="2"/>
      <c r="L148" s="2"/>
    </row>
    <row r="149" spans="9:12">
      <c r="I149" s="2"/>
      <c r="J149" s="2"/>
      <c r="K149" s="2"/>
      <c r="L149" s="2"/>
    </row>
    <row r="150" spans="9:12">
      <c r="I150" s="2"/>
      <c r="J150" s="2"/>
      <c r="K150" s="2"/>
      <c r="L150" s="2"/>
    </row>
    <row r="151" spans="9:12">
      <c r="I151" s="2"/>
      <c r="J151" s="2"/>
      <c r="K151" s="2"/>
      <c r="L151" s="2"/>
    </row>
    <row r="152" spans="9:12">
      <c r="I152" s="2"/>
      <c r="J152" s="2"/>
      <c r="K152" s="2"/>
      <c r="L152" s="2"/>
    </row>
    <row r="153" spans="9:12">
      <c r="I153" s="2"/>
      <c r="J153" s="2"/>
      <c r="K153" s="2"/>
      <c r="L153" s="2"/>
    </row>
    <row r="154" spans="9:12">
      <c r="I154" s="2"/>
      <c r="J154" s="2"/>
      <c r="K154" s="2"/>
      <c r="L154" s="2"/>
    </row>
    <row r="155" spans="9:12">
      <c r="I155" s="2"/>
      <c r="J155" s="2"/>
      <c r="K155" s="2"/>
      <c r="L155" s="2"/>
    </row>
    <row r="156" spans="9:12">
      <c r="I156" s="2"/>
      <c r="J156" s="2"/>
      <c r="K156" s="2"/>
      <c r="L156" s="2"/>
    </row>
    <row r="157" spans="9:12">
      <c r="I157" s="2"/>
      <c r="J157" s="2"/>
      <c r="K157" s="2"/>
      <c r="L157" s="2"/>
    </row>
    <row r="158" spans="9:12">
      <c r="I158" s="2"/>
      <c r="J158" s="2"/>
      <c r="K158" s="2"/>
      <c r="L158" s="2"/>
    </row>
    <row r="159" spans="9:12">
      <c r="I159" s="2"/>
      <c r="J159" s="2"/>
      <c r="K159" s="2"/>
      <c r="L159" s="2"/>
    </row>
    <row r="160" spans="9:12">
      <c r="I160" s="2"/>
      <c r="J160" s="2"/>
      <c r="K160" s="2"/>
      <c r="L160" s="2"/>
    </row>
    <row r="161" spans="9:12">
      <c r="I161" s="2"/>
      <c r="J161" s="2"/>
      <c r="K161" s="2"/>
      <c r="L161" s="2"/>
    </row>
    <row r="162" spans="9:12">
      <c r="I162" s="2"/>
      <c r="J162" s="2"/>
      <c r="K162" s="2"/>
      <c r="L162" s="2"/>
    </row>
    <row r="163" spans="9:12">
      <c r="I163" s="2"/>
      <c r="J163" s="2"/>
      <c r="K163" s="2"/>
      <c r="L163" s="2"/>
    </row>
    <row r="164" spans="9:12">
      <c r="I164" s="2"/>
      <c r="J164" s="2"/>
      <c r="K164" s="2"/>
      <c r="L164" s="2"/>
    </row>
    <row r="165" spans="9:12">
      <c r="I165" s="2"/>
      <c r="J165" s="2"/>
      <c r="K165" s="2"/>
      <c r="L165" s="2"/>
    </row>
    <row r="166" spans="9:12">
      <c r="I166" s="2"/>
      <c r="J166" s="2"/>
      <c r="K166" s="2"/>
      <c r="L166" s="2"/>
    </row>
    <row r="167" spans="9:12">
      <c r="I167" s="2"/>
      <c r="J167" s="2"/>
      <c r="K167" s="2"/>
      <c r="L167" s="2"/>
    </row>
    <row r="168" spans="9:12">
      <c r="I168" s="2"/>
      <c r="J168" s="2"/>
      <c r="K168" s="2"/>
      <c r="L168" s="2"/>
    </row>
    <row r="169" spans="9:12">
      <c r="I169" s="2"/>
      <c r="J169" s="2"/>
      <c r="K169" s="2"/>
      <c r="L169" s="2"/>
    </row>
    <row r="170" spans="9:12">
      <c r="I170" s="2"/>
      <c r="J170" s="2"/>
      <c r="K170" s="2"/>
      <c r="L170" s="2"/>
    </row>
    <row r="171" spans="9:12">
      <c r="I171" s="2"/>
      <c r="J171" s="2"/>
      <c r="K171" s="2"/>
      <c r="L171" s="2"/>
    </row>
    <row r="172" spans="9:12">
      <c r="I172" s="2"/>
      <c r="J172" s="2"/>
      <c r="K172" s="2"/>
      <c r="L172" s="2"/>
    </row>
    <row r="173" spans="9:12">
      <c r="I173" s="2"/>
      <c r="J173" s="2"/>
      <c r="K173" s="2"/>
      <c r="L173" s="2"/>
    </row>
    <row r="174" spans="9:12">
      <c r="I174" s="2"/>
      <c r="J174" s="2"/>
      <c r="K174" s="2"/>
      <c r="L174" s="2"/>
    </row>
  </sheetData>
  <customSheetViews>
    <customSheetView guid="{5CDC6F58-B038-4A0E-A13D-C643B013E119}" topLeftCell="A26">
      <selection activeCell="C44" sqref="C44"/>
      <pageMargins left="0.59055118110236227" right="0.59055118110236227" top="0.31496062992125984" bottom="0.23622047244094491" header="0.23622047244094491" footer="0.23622047244094491"/>
      <printOptions horizontalCentered="1" verticalCentered="1"/>
      <pageSetup firstPageNumber="0" orientation="portrait" r:id="rId1"/>
      <headerFooter alignWithMargins="0">
        <oddFooter>&amp;C&amp;10&amp;A</oddFooter>
      </headerFooter>
    </customSheetView>
  </customSheetViews>
  <mergeCells count="4">
    <mergeCell ref="A3:F3"/>
    <mergeCell ref="A4:F4"/>
    <mergeCell ref="A47:F47"/>
    <mergeCell ref="A1:F1"/>
  </mergeCells>
  <printOptions horizontalCentered="1" verticalCentered="1"/>
  <pageMargins left="0.59055118110236227" right="0.59055118110236227" top="0.31496062992125984" bottom="0.23622047244094491" header="0.23622047244094491" footer="0.23622047244094491"/>
  <pageSetup firstPageNumber="0" orientation="portrait" r:id="rId2"/>
  <headerFooter alignWithMargins="0">
    <oddFooter>&amp;C&amp;10&amp;A</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44"/>
  <sheetViews>
    <sheetView topLeftCell="B1" zoomScaleNormal="100" zoomScaleSheetLayoutView="75" workbookViewId="0">
      <selection activeCell="I11" sqref="I11"/>
    </sheetView>
  </sheetViews>
  <sheetFormatPr baseColWidth="10" defaultColWidth="10.90625" defaultRowHeight="12"/>
  <cols>
    <col min="1" max="1" width="17.7265625" style="2" customWidth="1"/>
    <col min="2" max="5" width="11.54296875" style="2" customWidth="1"/>
    <col min="6" max="6" width="3.90625" style="2" customWidth="1"/>
    <col min="7" max="7" width="5.36328125" style="26" customWidth="1"/>
    <col min="8" max="8" width="4.453125" style="25" customWidth="1"/>
    <col min="9" max="9" width="6.26953125" style="25" customWidth="1"/>
    <col min="10" max="10" width="9.26953125" style="2" customWidth="1"/>
    <col min="11" max="11" width="11.90625" style="2" customWidth="1"/>
    <col min="12" max="16384" width="10.90625" style="2"/>
  </cols>
  <sheetData>
    <row r="1" spans="1:9" s="46" customFormat="1" ht="12.75">
      <c r="A1" s="400" t="s">
        <v>138</v>
      </c>
      <c r="B1" s="400"/>
      <c r="C1" s="400"/>
      <c r="D1" s="400"/>
      <c r="E1" s="400"/>
      <c r="G1" s="58"/>
      <c r="H1" s="59"/>
      <c r="I1" s="59"/>
    </row>
    <row r="2" spans="1:9" s="46" customFormat="1" ht="12.75">
      <c r="A2" s="60"/>
      <c r="G2" s="58"/>
      <c r="H2" s="59"/>
      <c r="I2" s="59"/>
    </row>
    <row r="3" spans="1:9" s="46" customFormat="1" ht="12.75">
      <c r="A3" s="495" t="s">
        <v>275</v>
      </c>
      <c r="B3" s="495"/>
      <c r="C3" s="495"/>
      <c r="D3" s="495"/>
      <c r="E3" s="495"/>
      <c r="G3" s="58"/>
      <c r="H3" s="59"/>
      <c r="I3" s="59"/>
    </row>
    <row r="4" spans="1:9" s="46" customFormat="1" ht="12.75">
      <c r="A4" s="496" t="s">
        <v>89</v>
      </c>
      <c r="B4" s="496"/>
      <c r="C4" s="496"/>
      <c r="D4" s="496"/>
      <c r="E4" s="496"/>
      <c r="G4" s="58"/>
      <c r="H4" s="59"/>
      <c r="I4" s="59"/>
    </row>
    <row r="5" spans="1:9" s="36" customFormat="1" ht="15" customHeight="1">
      <c r="A5" s="134" t="s">
        <v>276</v>
      </c>
      <c r="B5" s="114">
        <v>41883</v>
      </c>
      <c r="C5" s="114">
        <v>41974</v>
      </c>
      <c r="D5" s="114">
        <v>42064</v>
      </c>
      <c r="E5" s="114">
        <v>42125</v>
      </c>
      <c r="F5" s="110"/>
      <c r="G5" s="110"/>
      <c r="H5" s="110"/>
      <c r="I5" s="57"/>
    </row>
    <row r="6" spans="1:9" s="36" customFormat="1" ht="12.75">
      <c r="A6" s="70" t="s">
        <v>144</v>
      </c>
      <c r="B6" s="69">
        <v>252.52313999999998</v>
      </c>
      <c r="C6" s="69">
        <v>256.10568000000001</v>
      </c>
      <c r="D6" s="107">
        <v>258.49403999999998</v>
      </c>
      <c r="E6" s="69">
        <v>262.53588000000002</v>
      </c>
      <c r="F6" s="110"/>
      <c r="G6" s="110"/>
      <c r="H6" s="110"/>
      <c r="I6" s="57"/>
    </row>
    <row r="7" spans="1:9" s="36" customFormat="1" ht="12.75">
      <c r="A7" s="70" t="s">
        <v>145</v>
      </c>
      <c r="B7" s="69">
        <v>246.09294</v>
      </c>
      <c r="C7" s="69">
        <v>249.85919999999999</v>
      </c>
      <c r="D7" s="69">
        <v>252.33941999999999</v>
      </c>
      <c r="E7" s="69">
        <v>257.75916000000001</v>
      </c>
      <c r="F7" s="110"/>
      <c r="G7" s="110"/>
      <c r="H7" s="110"/>
      <c r="I7" s="57"/>
    </row>
    <row r="8" spans="1:9" s="36" customFormat="1" ht="12.75">
      <c r="A8" s="70" t="s">
        <v>146</v>
      </c>
      <c r="B8" s="69">
        <v>244.07201999999998</v>
      </c>
      <c r="C8" s="69">
        <v>247.93013999999999</v>
      </c>
      <c r="D8" s="69">
        <v>250.41036</v>
      </c>
      <c r="E8" s="69">
        <v>255.64637999999999</v>
      </c>
      <c r="F8" s="110"/>
      <c r="G8" s="110"/>
      <c r="H8" s="110"/>
      <c r="I8" s="57"/>
    </row>
    <row r="9" spans="1:9" s="36" customFormat="1" ht="12.75">
      <c r="A9" s="70" t="s">
        <v>200</v>
      </c>
      <c r="B9" s="69">
        <v>240.03018</v>
      </c>
      <c r="C9" s="69">
        <v>243.98015999999998</v>
      </c>
      <c r="D9" s="69">
        <v>246.64409999999998</v>
      </c>
      <c r="E9" s="69">
        <v>255.83009999999999</v>
      </c>
      <c r="F9" s="110"/>
      <c r="G9" s="110"/>
      <c r="H9" s="110"/>
      <c r="I9" s="57"/>
    </row>
    <row r="10" spans="1:9" s="36" customFormat="1" ht="12.75">
      <c r="A10" s="70" t="s">
        <v>201</v>
      </c>
      <c r="B10" s="69">
        <v>237.82553999999999</v>
      </c>
      <c r="C10" s="69">
        <v>241.68366</v>
      </c>
      <c r="D10" s="69">
        <v>244.3476</v>
      </c>
      <c r="E10" s="69">
        <v>255.00335999999999</v>
      </c>
      <c r="F10" s="110"/>
      <c r="G10" s="110"/>
      <c r="H10" s="110"/>
      <c r="I10" s="57"/>
    </row>
    <row r="11" spans="1:9" s="36" customFormat="1" ht="12.75">
      <c r="A11" s="70" t="s">
        <v>202</v>
      </c>
      <c r="B11" s="69">
        <v>233.78369999999998</v>
      </c>
      <c r="C11" s="69">
        <v>237.64182</v>
      </c>
      <c r="D11" s="69">
        <v>240.12204</v>
      </c>
      <c r="E11" s="69">
        <v>251.78825999999998</v>
      </c>
      <c r="F11" s="110"/>
      <c r="G11" s="110"/>
      <c r="H11" s="110"/>
      <c r="I11" s="57"/>
    </row>
    <row r="12" spans="1:9" s="36" customFormat="1" ht="12.75">
      <c r="A12" s="70" t="s">
        <v>203</v>
      </c>
      <c r="B12" s="69">
        <v>237.4581</v>
      </c>
      <c r="C12" s="69">
        <v>241.22435999999999</v>
      </c>
      <c r="D12" s="69">
        <v>243.429</v>
      </c>
      <c r="E12" s="69">
        <v>254.72778</v>
      </c>
      <c r="F12" s="110"/>
      <c r="G12" s="110"/>
      <c r="H12" s="110"/>
      <c r="I12" s="57"/>
    </row>
    <row r="13" spans="1:9" s="36" customFormat="1" ht="12.75">
      <c r="A13" s="70" t="s">
        <v>204</v>
      </c>
      <c r="B13" s="69">
        <v>234.79416000000001</v>
      </c>
      <c r="C13" s="69">
        <v>238.65227999999999</v>
      </c>
      <c r="D13" s="69">
        <v>240.76506000000001</v>
      </c>
      <c r="E13" s="69">
        <v>252.24755999999999</v>
      </c>
      <c r="F13" s="110"/>
      <c r="G13" s="110"/>
      <c r="H13" s="110"/>
      <c r="I13" s="57"/>
    </row>
    <row r="14" spans="1:9" s="36" customFormat="1" ht="12.75">
      <c r="A14" s="70" t="s">
        <v>205</v>
      </c>
      <c r="B14" s="69">
        <v>234.15114</v>
      </c>
      <c r="C14" s="69">
        <v>238.28484</v>
      </c>
      <c r="D14" s="69">
        <v>240.85692</v>
      </c>
      <c r="E14" s="69">
        <v>251.78825999999998</v>
      </c>
      <c r="F14" s="110"/>
      <c r="G14" s="110"/>
      <c r="H14" s="110"/>
      <c r="I14" s="57"/>
    </row>
    <row r="15" spans="1:9" s="36" customFormat="1" ht="12.75">
      <c r="A15" s="70" t="s">
        <v>206</v>
      </c>
      <c r="B15" s="69">
        <v>238.46856</v>
      </c>
      <c r="C15" s="69">
        <v>242.5104</v>
      </c>
      <c r="D15" s="69">
        <v>245.17434</v>
      </c>
      <c r="E15" s="69">
        <v>256.10568000000001</v>
      </c>
      <c r="F15" s="110"/>
      <c r="G15" s="110"/>
      <c r="H15" s="110"/>
      <c r="I15" s="57"/>
    </row>
    <row r="16" spans="1:9" s="36" customFormat="1" ht="12.75">
      <c r="A16" s="70" t="s">
        <v>207</v>
      </c>
      <c r="B16" s="69">
        <v>232.87</v>
      </c>
      <c r="C16" s="69">
        <v>237.27</v>
      </c>
      <c r="D16" s="69">
        <v>239.75</v>
      </c>
      <c r="E16" s="69">
        <v>241.59</v>
      </c>
      <c r="F16" s="110"/>
      <c r="G16" s="110"/>
      <c r="H16" s="110"/>
      <c r="I16" s="57"/>
    </row>
    <row r="17" spans="1:12" s="36" customFormat="1" ht="12.75">
      <c r="A17" s="70" t="s">
        <v>208</v>
      </c>
      <c r="B17" s="69">
        <v>230.75232</v>
      </c>
      <c r="C17" s="69">
        <v>235.06974</v>
      </c>
      <c r="D17" s="69">
        <v>237.91739999999999</v>
      </c>
      <c r="E17" s="69">
        <v>235.43717999999998</v>
      </c>
      <c r="F17" s="110"/>
      <c r="G17" s="110"/>
      <c r="H17" s="110"/>
      <c r="I17" s="57"/>
    </row>
    <row r="18" spans="1:12" s="36" customFormat="1" ht="12.75">
      <c r="A18" s="70" t="s">
        <v>209</v>
      </c>
      <c r="B18" s="69">
        <v>228.27209999999999</v>
      </c>
      <c r="C18" s="69">
        <v>232.49766</v>
      </c>
      <c r="D18" s="69">
        <v>235.43717999999998</v>
      </c>
      <c r="E18" s="69">
        <v>233.59997999999999</v>
      </c>
      <c r="F18" s="110"/>
      <c r="G18" s="110"/>
      <c r="H18" s="110"/>
      <c r="I18" s="57"/>
      <c r="J18" s="57"/>
      <c r="K18" s="57"/>
      <c r="L18" s="57"/>
    </row>
    <row r="19" spans="1:12" ht="12.75">
      <c r="A19" s="70" t="s">
        <v>210</v>
      </c>
      <c r="B19" s="69">
        <v>229.1</v>
      </c>
      <c r="C19" s="69">
        <v>233.88</v>
      </c>
      <c r="D19" s="69">
        <v>236.91</v>
      </c>
      <c r="E19" s="69">
        <v>239.3</v>
      </c>
      <c r="F19" s="110"/>
      <c r="G19" s="110"/>
      <c r="H19" s="110"/>
    </row>
    <row r="20" spans="1:12" ht="12.75">
      <c r="A20" s="70" t="s">
        <v>211</v>
      </c>
      <c r="B20" s="69">
        <v>227.99652</v>
      </c>
      <c r="C20" s="69">
        <v>233.04882000000001</v>
      </c>
      <c r="D20" s="69">
        <v>235.98833999999999</v>
      </c>
      <c r="E20" s="69">
        <v>235.71276</v>
      </c>
      <c r="F20" s="110"/>
      <c r="G20" s="110"/>
      <c r="H20" s="110"/>
      <c r="I20" s="183"/>
      <c r="J20" s="183"/>
      <c r="K20" s="183"/>
      <c r="L20" s="183"/>
    </row>
    <row r="21" spans="1:12" ht="12.75">
      <c r="A21" s="70" t="s">
        <v>212</v>
      </c>
      <c r="B21" s="69">
        <v>231.94649999999999</v>
      </c>
      <c r="C21" s="69">
        <v>237.09065999999999</v>
      </c>
      <c r="D21" s="69">
        <v>239.93832</v>
      </c>
      <c r="E21" s="69">
        <v>239.01972000000001</v>
      </c>
      <c r="F21" s="110"/>
      <c r="G21" s="110"/>
      <c r="H21" s="110"/>
      <c r="I21" s="2"/>
    </row>
    <row r="22" spans="1:12" ht="12.75">
      <c r="A22" s="70" t="s">
        <v>213</v>
      </c>
      <c r="B22" s="69">
        <v>229.83372</v>
      </c>
      <c r="C22" s="69">
        <v>235.25345999999999</v>
      </c>
      <c r="D22" s="69">
        <v>237.91739999999999</v>
      </c>
      <c r="E22" s="69">
        <v>236.72322</v>
      </c>
      <c r="F22" s="110"/>
      <c r="G22" s="110"/>
      <c r="H22" s="110"/>
      <c r="I22" s="185"/>
      <c r="J22" s="185"/>
      <c r="K22" s="185"/>
      <c r="L22" s="185"/>
    </row>
    <row r="23" spans="1:12" ht="12.75">
      <c r="A23" s="70" t="s">
        <v>222</v>
      </c>
      <c r="B23" s="69">
        <v>224.68956</v>
      </c>
      <c r="C23" s="69">
        <v>230.84417999999999</v>
      </c>
      <c r="D23" s="69">
        <v>233.50811999999999</v>
      </c>
      <c r="E23" s="69">
        <v>232.4058</v>
      </c>
      <c r="F23" s="110"/>
      <c r="G23" s="110"/>
      <c r="H23" s="110"/>
      <c r="I23" s="2"/>
    </row>
    <row r="24" spans="1:12" ht="12.75">
      <c r="A24" s="70" t="s">
        <v>223</v>
      </c>
      <c r="B24" s="69">
        <v>226.71047999999999</v>
      </c>
      <c r="C24" s="69">
        <v>232.31394</v>
      </c>
      <c r="D24" s="69">
        <v>235.06974</v>
      </c>
      <c r="E24" s="69">
        <v>232.68137999999999</v>
      </c>
      <c r="F24" s="110"/>
      <c r="G24" s="110"/>
      <c r="H24" s="110"/>
      <c r="I24" s="2"/>
    </row>
    <row r="25" spans="1:12" ht="12.75">
      <c r="A25" s="70" t="s">
        <v>224</v>
      </c>
      <c r="B25" s="69">
        <v>229.92558</v>
      </c>
      <c r="C25" s="69">
        <v>234.79416000000001</v>
      </c>
      <c r="D25" s="69">
        <v>236.72322</v>
      </c>
      <c r="E25" s="69">
        <v>234.33485999999999</v>
      </c>
      <c r="F25" s="110"/>
      <c r="G25" s="110"/>
      <c r="H25" s="110"/>
      <c r="I25" s="2"/>
      <c r="J25" s="184"/>
      <c r="K25" s="184"/>
      <c r="L25" s="184"/>
    </row>
    <row r="26" spans="1:12" ht="12.75">
      <c r="A26" s="70" t="s">
        <v>225</v>
      </c>
      <c r="B26" s="69">
        <v>232.49766</v>
      </c>
      <c r="C26" s="69">
        <v>236.44764000000001</v>
      </c>
      <c r="D26" s="69">
        <v>238.10111999999998</v>
      </c>
      <c r="E26" s="69">
        <v>235.71276</v>
      </c>
      <c r="F26" s="110"/>
      <c r="G26" s="110"/>
      <c r="H26" s="110"/>
      <c r="I26" s="2"/>
      <c r="K26" s="184"/>
      <c r="L26" s="184"/>
    </row>
    <row r="27" spans="1:12" ht="12.75">
      <c r="A27" s="70" t="s">
        <v>226</v>
      </c>
      <c r="B27" s="69">
        <v>234.61043999999998</v>
      </c>
      <c r="C27" s="69">
        <v>239.01972000000001</v>
      </c>
      <c r="D27" s="69">
        <v>241.22435999999999</v>
      </c>
      <c r="E27" s="69">
        <v>238.83599999999998</v>
      </c>
      <c r="F27" s="110"/>
      <c r="G27" s="110"/>
      <c r="H27" s="110"/>
      <c r="I27" s="2"/>
      <c r="J27" s="184"/>
      <c r="K27" s="184"/>
      <c r="L27" s="184"/>
    </row>
    <row r="28" spans="1:12" ht="12.75">
      <c r="A28" s="70" t="s">
        <v>227</v>
      </c>
      <c r="B28" s="69">
        <v>236.17205999999999</v>
      </c>
      <c r="C28" s="69">
        <v>241.04064</v>
      </c>
      <c r="D28" s="69">
        <v>243.429</v>
      </c>
      <c r="E28" s="69">
        <v>240.85692</v>
      </c>
      <c r="F28" s="110"/>
      <c r="G28" s="110"/>
      <c r="H28" s="110"/>
      <c r="I28" s="2"/>
      <c r="K28" s="184"/>
      <c r="L28" s="184"/>
    </row>
    <row r="29" spans="1:12" ht="12.75">
      <c r="A29" s="70" t="s">
        <v>228</v>
      </c>
      <c r="B29" s="69">
        <v>241.13249999999999</v>
      </c>
      <c r="C29" s="69">
        <v>245.72549999999998</v>
      </c>
      <c r="D29" s="69">
        <v>248.38943999999998</v>
      </c>
      <c r="E29" s="69">
        <v>246.09294</v>
      </c>
      <c r="F29" s="110"/>
      <c r="G29" s="110"/>
      <c r="H29" s="110"/>
      <c r="I29" s="110"/>
      <c r="J29" s="110"/>
    </row>
    <row r="30" spans="1:12" ht="12.75">
      <c r="A30" s="70" t="s">
        <v>229</v>
      </c>
      <c r="B30" s="69">
        <v>237.4581</v>
      </c>
      <c r="C30" s="69">
        <v>242.41853999999998</v>
      </c>
      <c r="D30" s="69">
        <v>245.44991999999999</v>
      </c>
      <c r="E30" s="69">
        <v>244.07201999999998</v>
      </c>
      <c r="F30" s="110"/>
      <c r="G30" s="110"/>
      <c r="H30" s="110"/>
      <c r="I30" s="186"/>
      <c r="J30" s="186"/>
    </row>
    <row r="31" spans="1:12" ht="12.75">
      <c r="A31" s="70" t="s">
        <v>230</v>
      </c>
      <c r="B31" s="69">
        <v>231.21161999999998</v>
      </c>
      <c r="C31" s="69">
        <v>236.17205999999999</v>
      </c>
      <c r="D31" s="69">
        <v>239.75459999999998</v>
      </c>
      <c r="E31" s="69">
        <v>237.82553999999999</v>
      </c>
      <c r="F31" s="110"/>
      <c r="G31" s="110"/>
      <c r="H31" s="110"/>
      <c r="I31" s="110"/>
      <c r="J31" s="110"/>
    </row>
    <row r="32" spans="1:12" ht="12.75">
      <c r="A32" s="70" t="s">
        <v>231</v>
      </c>
      <c r="B32" s="69">
        <v>229.19069999999999</v>
      </c>
      <c r="C32" s="69">
        <v>234.05928</v>
      </c>
      <c r="D32" s="69">
        <v>237.82553999999999</v>
      </c>
      <c r="E32" s="69">
        <v>235.89648</v>
      </c>
      <c r="F32" s="110"/>
      <c r="G32" s="110"/>
      <c r="H32" s="110"/>
      <c r="I32" s="183"/>
      <c r="J32" s="183"/>
      <c r="K32" s="183"/>
      <c r="L32" s="183"/>
    </row>
    <row r="33" spans="1:12" ht="12.75">
      <c r="A33" s="70" t="s">
        <v>232</v>
      </c>
      <c r="B33" s="69">
        <v>225.33258000000001</v>
      </c>
      <c r="C33" s="69">
        <v>230.20115999999999</v>
      </c>
      <c r="D33" s="69">
        <v>234.05928</v>
      </c>
      <c r="E33" s="69">
        <v>231.94649999999999</v>
      </c>
      <c r="F33" s="110"/>
      <c r="G33" s="110"/>
      <c r="H33" s="110"/>
      <c r="I33" s="2"/>
    </row>
    <row r="34" spans="1:12" ht="12.75">
      <c r="A34" s="70" t="s">
        <v>233</v>
      </c>
      <c r="B34" s="69">
        <v>221.93376000000001</v>
      </c>
      <c r="C34" s="69">
        <v>227.53721999999999</v>
      </c>
      <c r="D34" s="69">
        <v>231.4872</v>
      </c>
      <c r="E34" s="69">
        <v>229.92558</v>
      </c>
      <c r="F34" s="110"/>
      <c r="G34" s="110"/>
      <c r="H34" s="110"/>
      <c r="I34" s="183"/>
      <c r="J34" s="183"/>
      <c r="K34" s="183"/>
      <c r="L34" s="183"/>
    </row>
    <row r="35" spans="1:12" ht="12.75">
      <c r="A35" s="70" t="s">
        <v>234</v>
      </c>
      <c r="B35" s="69">
        <v>223.40351999999999</v>
      </c>
      <c r="C35" s="69">
        <v>229.00698</v>
      </c>
      <c r="D35" s="69">
        <v>232.86509999999998</v>
      </c>
      <c r="E35" s="69">
        <v>231.30347999999998</v>
      </c>
      <c r="F35" s="110"/>
      <c r="G35" s="110"/>
      <c r="H35" s="110"/>
      <c r="I35" s="110"/>
      <c r="K35" s="184"/>
      <c r="L35" s="184"/>
    </row>
    <row r="36" spans="1:12" ht="12.75">
      <c r="A36" s="70" t="s">
        <v>235</v>
      </c>
      <c r="B36" s="69">
        <v>227.72093999999998</v>
      </c>
      <c r="C36" s="69">
        <v>233.04882000000001</v>
      </c>
      <c r="D36" s="69">
        <v>236.5395</v>
      </c>
      <c r="E36" s="69">
        <v>234.51857999999999</v>
      </c>
      <c r="F36" s="110"/>
      <c r="G36" s="110"/>
      <c r="H36" s="110"/>
      <c r="I36" s="2"/>
    </row>
    <row r="37" spans="1:12" ht="12.75">
      <c r="A37" s="200" t="s">
        <v>85</v>
      </c>
      <c r="B37" s="201">
        <f>AVERAGE(B6:B36)</f>
        <v>233.28903677419356</v>
      </c>
      <c r="C37" s="201">
        <f>AVERAGE(C6:C36)</f>
        <v>237.8907329032258</v>
      </c>
      <c r="D37" s="201">
        <f>AVERAGE(D6:D36)</f>
        <v>240.67315032258065</v>
      </c>
      <c r="E37" s="201">
        <f>AVERAGE(E6:E36)</f>
        <v>242.62013290322579</v>
      </c>
      <c r="F37" s="110"/>
      <c r="G37" s="110"/>
      <c r="H37" s="110"/>
      <c r="I37" s="2"/>
    </row>
    <row r="38" spans="1:12" ht="12.75">
      <c r="A38" s="135" t="s">
        <v>98</v>
      </c>
      <c r="B38" s="3"/>
      <c r="C38" s="3"/>
      <c r="D38" s="3"/>
      <c r="F38" s="179"/>
      <c r="G38" s="110"/>
      <c r="H38" s="110"/>
      <c r="I38" s="2"/>
    </row>
    <row r="39" spans="1:12">
      <c r="A39" s="24"/>
      <c r="B39" s="24"/>
      <c r="C39" s="209"/>
      <c r="D39" s="209"/>
      <c r="E39" s="209"/>
      <c r="F39" s="24"/>
      <c r="H39" s="24"/>
      <c r="I39" s="24"/>
      <c r="J39" s="24"/>
    </row>
    <row r="40" spans="1:12" hidden="1"/>
    <row r="41" spans="1:12" hidden="1"/>
    <row r="42" spans="1:12" ht="3.75" customHeight="1">
      <c r="A42" s="497"/>
      <c r="B42" s="497"/>
      <c r="C42" s="497"/>
      <c r="D42" s="497"/>
      <c r="E42" s="497"/>
    </row>
    <row r="43" spans="1:12" ht="15" customHeight="1">
      <c r="A43" s="3"/>
      <c r="B43" s="3"/>
      <c r="C43" s="13"/>
      <c r="D43" s="13"/>
      <c r="E43" s="13"/>
    </row>
    <row r="44" spans="1:12">
      <c r="B44" s="179"/>
      <c r="C44" s="179"/>
      <c r="D44" s="179"/>
      <c r="E44" s="179"/>
    </row>
  </sheetData>
  <customSheetViews>
    <customSheetView guid="{5CDC6F58-B038-4A0E-A13D-C643B013E119}" topLeftCell="A47">
      <selection activeCell="E58" sqref="E58"/>
      <pageMargins left="0.59055118110236227" right="0.59055118110236227" top="0.51181102362204722" bottom="0.78740157480314965" header="0.31496062992125984" footer="0.59055118110236227"/>
      <printOptions horizontalCentered="1" verticalCentered="1"/>
      <pageSetup scale="95" firstPageNumber="0" orientation="portrait" r:id="rId1"/>
      <headerFooter alignWithMargins="0">
        <oddFooter>&amp;C&amp;10&amp;A</oddFooter>
      </headerFooter>
    </customSheetView>
  </customSheetViews>
  <mergeCells count="4">
    <mergeCell ref="A3:E3"/>
    <mergeCell ref="A4:E4"/>
    <mergeCell ref="A1:E1"/>
    <mergeCell ref="A42:E42"/>
  </mergeCells>
  <printOptions horizontalCentered="1" verticalCentered="1"/>
  <pageMargins left="0.59055118110236227" right="0.59055118110236227" top="0.51181102362204722" bottom="0.78740157480314965" header="0.31496062992125984" footer="0.59055118110236227"/>
  <pageSetup scale="95" firstPageNumber="0" orientation="portrait" r:id="rId2"/>
  <headerFooter alignWithMargins="0">
    <oddFooter>&amp;C&amp;10&amp;A</oddFooter>
  </headerFooter>
  <ignoredErrors>
    <ignoredError sqref="B37:E37" formulaRange="1"/>
  </ignoredError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11"/>
  <sheetViews>
    <sheetView zoomScaleNormal="100" zoomScaleSheetLayoutView="75" workbookViewId="0">
      <selection activeCell="I10" sqref="I10"/>
    </sheetView>
  </sheetViews>
  <sheetFormatPr baseColWidth="10" defaultColWidth="10.90625" defaultRowHeight="12"/>
  <cols>
    <col min="1" max="6" width="10.6328125" style="2" customWidth="1"/>
    <col min="7" max="7" width="2.36328125" style="2" customWidth="1"/>
    <col min="8" max="8" width="3.90625" style="2" customWidth="1"/>
    <col min="9" max="9" width="9.7265625" style="26" customWidth="1"/>
    <col min="10" max="10" width="9.36328125" style="25" customWidth="1"/>
    <col min="11" max="11" width="12.08984375" style="25" customWidth="1"/>
    <col min="12" max="12" width="9.26953125" style="2" customWidth="1"/>
    <col min="13" max="13" width="11.90625" style="2" customWidth="1"/>
    <col min="14" max="16384" width="10.90625" style="2"/>
  </cols>
  <sheetData>
    <row r="1" spans="1:12" ht="220.15" customHeight="1"/>
    <row r="2" spans="1:12">
      <c r="A2" s="24"/>
      <c r="B2" s="24"/>
      <c r="C2" s="24"/>
      <c r="D2" s="24"/>
      <c r="E2" s="24"/>
      <c r="F2" s="191"/>
      <c r="G2" s="24"/>
      <c r="H2" s="24"/>
      <c r="I2" s="24"/>
      <c r="J2" s="24"/>
      <c r="K2" s="24"/>
      <c r="L2" s="24"/>
    </row>
    <row r="3" spans="1:12" hidden="1"/>
    <row r="4" spans="1:12" hidden="1"/>
    <row r="5" spans="1:12" ht="59.25" customHeight="1">
      <c r="A5" s="474" t="s">
        <v>277</v>
      </c>
      <c r="B5" s="475"/>
      <c r="C5" s="475"/>
      <c r="D5" s="475"/>
      <c r="E5" s="475"/>
      <c r="F5" s="476"/>
      <c r="G5" s="79"/>
      <c r="H5" s="108"/>
      <c r="I5" s="150"/>
      <c r="J5" s="79"/>
    </row>
    <row r="6" spans="1:12" ht="12.6" customHeight="1">
      <c r="A6" s="498"/>
      <c r="B6" s="499"/>
      <c r="C6" s="499"/>
      <c r="D6" s="499"/>
      <c r="E6" s="499"/>
      <c r="F6" s="499"/>
      <c r="G6" s="27"/>
    </row>
    <row r="7" spans="1:12" ht="10.9" customHeight="1">
      <c r="A7" s="390"/>
      <c r="B7" s="399"/>
      <c r="C7" s="399"/>
      <c r="D7" s="399"/>
      <c r="E7" s="399"/>
      <c r="F7" s="399"/>
    </row>
    <row r="8" spans="1:12" ht="13.5" customHeight="1">
      <c r="A8" s="498"/>
      <c r="B8" s="498"/>
      <c r="C8" s="498"/>
      <c r="D8" s="498"/>
      <c r="E8" s="498"/>
      <c r="F8" s="498"/>
    </row>
    <row r="9" spans="1:12">
      <c r="A9" s="390"/>
      <c r="B9" s="399"/>
      <c r="C9" s="399"/>
      <c r="D9" s="399"/>
      <c r="E9" s="399"/>
      <c r="F9" s="399"/>
      <c r="G9" s="108"/>
    </row>
    <row r="11" spans="1:12">
      <c r="C11" s="215"/>
      <c r="D11" s="215"/>
    </row>
  </sheetData>
  <mergeCells count="5">
    <mergeCell ref="A8:F8"/>
    <mergeCell ref="A9:F9"/>
    <mergeCell ref="A5:F5"/>
    <mergeCell ref="A6:F6"/>
    <mergeCell ref="A7:F7"/>
  </mergeCells>
  <printOptions horizontalCentered="1" verticalCentered="1"/>
  <pageMargins left="0.59055118110236227" right="0.59055118110236227" top="0.51181102362204722" bottom="0.78740157480314965" header="0.31496062992125984" footer="0.59055118110236227"/>
  <pageSetup scale="95" firstPageNumber="0" orientation="portrait" r:id="rId1"/>
  <headerFooter alignWithMargins="0">
    <oddFooter>&amp;C&amp;10&amp;A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3"/>
  <sheetViews>
    <sheetView workbookViewId="0">
      <selection activeCell="B27" sqref="B27:F27"/>
    </sheetView>
  </sheetViews>
  <sheetFormatPr baseColWidth="10" defaultColWidth="11.08984375" defaultRowHeight="15" customHeight="1"/>
  <cols>
    <col min="1" max="1" width="6" style="250" customWidth="1"/>
    <col min="2" max="5" width="10.26953125" style="250" customWidth="1"/>
    <col min="6" max="6" width="12.08984375" style="250" customWidth="1"/>
    <col min="7" max="7" width="6.26953125" style="250" customWidth="1"/>
    <col min="8" max="8" width="3.36328125" style="250" customWidth="1"/>
    <col min="9" max="16384" width="11.08984375" style="250"/>
  </cols>
  <sheetData>
    <row r="1" spans="1:8" s="237" customFormat="1" ht="15" customHeight="1">
      <c r="A1" s="381" t="s">
        <v>31</v>
      </c>
      <c r="B1" s="381"/>
      <c r="C1" s="381"/>
      <c r="D1" s="381"/>
      <c r="E1" s="381"/>
      <c r="F1" s="381"/>
      <c r="G1" s="381"/>
    </row>
    <row r="2" spans="1:8" s="237" customFormat="1" ht="15" customHeight="1">
      <c r="A2" s="230"/>
      <c r="B2" s="230"/>
      <c r="C2" s="230"/>
      <c r="D2" s="230"/>
      <c r="E2" s="230"/>
      <c r="F2" s="230"/>
      <c r="G2" s="230"/>
    </row>
    <row r="3" spans="1:8" s="237" customFormat="1" ht="15" customHeight="1">
      <c r="A3" s="238" t="s">
        <v>43</v>
      </c>
      <c r="B3" s="239" t="s">
        <v>32</v>
      </c>
      <c r="C3" s="239"/>
      <c r="D3" s="239"/>
      <c r="E3" s="239"/>
      <c r="F3" s="239"/>
      <c r="G3" s="240" t="s">
        <v>33</v>
      </c>
      <c r="H3" s="241"/>
    </row>
    <row r="4" spans="1:8" s="237" customFormat="1" ht="15" customHeight="1">
      <c r="A4" s="242"/>
      <c r="B4" s="242"/>
      <c r="C4" s="242"/>
      <c r="D4" s="242"/>
      <c r="E4" s="242"/>
      <c r="F4" s="242"/>
      <c r="G4" s="159"/>
    </row>
    <row r="5" spans="1:8" s="237" customFormat="1" ht="27" customHeight="1">
      <c r="A5" s="158" t="s">
        <v>34</v>
      </c>
      <c r="B5" s="383" t="s">
        <v>149</v>
      </c>
      <c r="C5" s="384"/>
      <c r="D5" s="384"/>
      <c r="E5" s="384"/>
      <c r="F5" s="384"/>
      <c r="G5" s="159">
        <v>4</v>
      </c>
    </row>
    <row r="6" spans="1:8" s="237" customFormat="1" ht="15" customHeight="1">
      <c r="A6" s="158" t="s">
        <v>35</v>
      </c>
      <c r="B6" s="380" t="s">
        <v>150</v>
      </c>
      <c r="C6" s="380"/>
      <c r="D6" s="380"/>
      <c r="E6" s="380"/>
      <c r="F6" s="380"/>
      <c r="G6" s="159">
        <v>5</v>
      </c>
    </row>
    <row r="7" spans="1:8" s="237" customFormat="1" ht="15" customHeight="1">
      <c r="A7" s="158" t="s">
        <v>36</v>
      </c>
      <c r="B7" s="382" t="s">
        <v>242</v>
      </c>
      <c r="C7" s="382"/>
      <c r="D7" s="382"/>
      <c r="E7" s="382"/>
      <c r="F7" s="382"/>
      <c r="G7" s="159">
        <v>6</v>
      </c>
    </row>
    <row r="8" spans="1:8" s="237" customFormat="1" ht="15" customHeight="1">
      <c r="A8" s="158" t="s">
        <v>67</v>
      </c>
      <c r="B8" s="380" t="s">
        <v>152</v>
      </c>
      <c r="C8" s="380"/>
      <c r="D8" s="380"/>
      <c r="E8" s="380"/>
      <c r="F8" s="380"/>
      <c r="G8" s="159">
        <v>7</v>
      </c>
    </row>
    <row r="9" spans="1:8" s="237" customFormat="1" ht="27" customHeight="1">
      <c r="A9" s="158" t="s">
        <v>37</v>
      </c>
      <c r="B9" s="380" t="s">
        <v>154</v>
      </c>
      <c r="C9" s="380"/>
      <c r="D9" s="380"/>
      <c r="E9" s="380"/>
      <c r="F9" s="380"/>
      <c r="G9" s="159">
        <v>8</v>
      </c>
    </row>
    <row r="10" spans="1:8" s="237" customFormat="1" ht="27" customHeight="1">
      <c r="A10" s="158" t="s">
        <v>38</v>
      </c>
      <c r="B10" s="387" t="s">
        <v>155</v>
      </c>
      <c r="C10" s="387"/>
      <c r="D10" s="387"/>
      <c r="E10" s="387"/>
      <c r="F10" s="387"/>
      <c r="G10" s="159">
        <v>9</v>
      </c>
    </row>
    <row r="11" spans="1:8" s="237" customFormat="1" ht="15" customHeight="1">
      <c r="A11" s="158" t="s">
        <v>39</v>
      </c>
      <c r="B11" s="380" t="s">
        <v>153</v>
      </c>
      <c r="C11" s="380"/>
      <c r="D11" s="380"/>
      <c r="E11" s="380"/>
      <c r="F11" s="380"/>
      <c r="G11" s="159">
        <v>10</v>
      </c>
    </row>
    <row r="12" spans="1:8" s="237" customFormat="1" ht="15" customHeight="1">
      <c r="A12" s="158" t="s">
        <v>40</v>
      </c>
      <c r="B12" s="382" t="s">
        <v>156</v>
      </c>
      <c r="C12" s="382"/>
      <c r="D12" s="382"/>
      <c r="E12" s="382"/>
      <c r="F12" s="382"/>
      <c r="G12" s="159">
        <v>11</v>
      </c>
    </row>
    <row r="13" spans="1:8" s="237" customFormat="1" ht="15" customHeight="1">
      <c r="A13" s="158" t="s">
        <v>41</v>
      </c>
      <c r="B13" s="385" t="s">
        <v>157</v>
      </c>
      <c r="C13" s="388"/>
      <c r="D13" s="388"/>
      <c r="E13" s="388"/>
      <c r="F13" s="388"/>
      <c r="G13" s="159">
        <v>12</v>
      </c>
    </row>
    <row r="14" spans="1:8" s="237" customFormat="1" ht="15" customHeight="1">
      <c r="A14" s="158" t="s">
        <v>56</v>
      </c>
      <c r="B14" s="385" t="s">
        <v>158</v>
      </c>
      <c r="C14" s="386"/>
      <c r="D14" s="386"/>
      <c r="E14" s="386"/>
      <c r="F14" s="386"/>
      <c r="G14" s="159">
        <v>13</v>
      </c>
    </row>
    <row r="15" spans="1:8" s="237" customFormat="1" ht="15" customHeight="1">
      <c r="A15" s="158" t="s">
        <v>57</v>
      </c>
      <c r="B15" s="385" t="s">
        <v>181</v>
      </c>
      <c r="C15" s="386"/>
      <c r="D15" s="386"/>
      <c r="E15" s="386"/>
      <c r="F15" s="386"/>
      <c r="G15" s="159">
        <v>14</v>
      </c>
    </row>
    <row r="16" spans="1:8" s="237" customFormat="1" ht="15" customHeight="1">
      <c r="A16" s="158" t="s">
        <v>86</v>
      </c>
      <c r="B16" s="380" t="s">
        <v>185</v>
      </c>
      <c r="C16" s="380"/>
      <c r="D16" s="380"/>
      <c r="E16" s="380"/>
      <c r="F16" s="380"/>
      <c r="G16" s="159">
        <v>15</v>
      </c>
    </row>
    <row r="17" spans="1:7" s="237" customFormat="1" ht="15" customHeight="1">
      <c r="A17" s="158" t="s">
        <v>139</v>
      </c>
      <c r="B17" s="380" t="s">
        <v>143</v>
      </c>
      <c r="C17" s="380"/>
      <c r="D17" s="380"/>
      <c r="E17" s="380"/>
      <c r="F17" s="380"/>
      <c r="G17" s="159">
        <v>16</v>
      </c>
    </row>
    <row r="18" spans="1:7" s="237" customFormat="1" ht="15" customHeight="1">
      <c r="A18" s="158" t="s">
        <v>140</v>
      </c>
      <c r="B18" s="380" t="s">
        <v>65</v>
      </c>
      <c r="C18" s="380"/>
      <c r="D18" s="380"/>
      <c r="E18" s="380"/>
      <c r="F18" s="380"/>
      <c r="G18" s="159">
        <v>17</v>
      </c>
    </row>
    <row r="19" spans="1:7" s="237" customFormat="1" ht="15" customHeight="1">
      <c r="A19" s="158" t="s">
        <v>141</v>
      </c>
      <c r="B19" s="380" t="s">
        <v>28</v>
      </c>
      <c r="C19" s="380"/>
      <c r="D19" s="380"/>
      <c r="E19" s="380"/>
      <c r="F19" s="380"/>
      <c r="G19" s="159">
        <v>18</v>
      </c>
    </row>
    <row r="20" spans="1:7" s="237" customFormat="1" ht="15" customHeight="1">
      <c r="A20" s="158" t="s">
        <v>142</v>
      </c>
      <c r="B20" s="380" t="s">
        <v>160</v>
      </c>
      <c r="C20" s="380"/>
      <c r="D20" s="380"/>
      <c r="E20" s="380"/>
      <c r="F20" s="380"/>
      <c r="G20" s="159">
        <v>19</v>
      </c>
    </row>
    <row r="21" spans="1:7" s="237" customFormat="1" ht="15" customHeight="1">
      <c r="A21" s="158"/>
      <c r="B21" s="242"/>
      <c r="C21" s="242"/>
      <c r="D21" s="242"/>
      <c r="E21" s="242"/>
      <c r="F21" s="242"/>
      <c r="G21" s="243"/>
    </row>
    <row r="22" spans="1:7" s="237" customFormat="1" ht="15" customHeight="1">
      <c r="A22" s="238" t="s">
        <v>42</v>
      </c>
      <c r="B22" s="239" t="s">
        <v>32</v>
      </c>
      <c r="C22" s="239"/>
      <c r="D22" s="239"/>
      <c r="E22" s="239"/>
      <c r="F22" s="239"/>
      <c r="G22" s="240" t="s">
        <v>33</v>
      </c>
    </row>
    <row r="23" spans="1:7" s="237" customFormat="1" ht="15" customHeight="1">
      <c r="A23" s="244"/>
      <c r="B23" s="242"/>
      <c r="C23" s="242"/>
      <c r="D23" s="242"/>
      <c r="E23" s="242"/>
      <c r="F23" s="242"/>
      <c r="G23" s="159"/>
    </row>
    <row r="24" spans="1:7" s="237" customFormat="1" ht="27" customHeight="1">
      <c r="A24" s="158" t="s">
        <v>34</v>
      </c>
      <c r="B24" s="384" t="s">
        <v>149</v>
      </c>
      <c r="C24" s="384"/>
      <c r="D24" s="384"/>
      <c r="E24" s="384"/>
      <c r="F24" s="384"/>
      <c r="G24" s="159">
        <v>4</v>
      </c>
    </row>
    <row r="25" spans="1:7" s="237" customFormat="1" ht="15" customHeight="1">
      <c r="A25" s="158" t="s">
        <v>35</v>
      </c>
      <c r="B25" s="380" t="s">
        <v>150</v>
      </c>
      <c r="C25" s="380"/>
      <c r="D25" s="380"/>
      <c r="E25" s="380"/>
      <c r="F25" s="380"/>
      <c r="G25" s="159">
        <v>5</v>
      </c>
    </row>
    <row r="26" spans="1:7" s="237" customFormat="1" ht="15" customHeight="1">
      <c r="A26" s="158" t="s">
        <v>36</v>
      </c>
      <c r="B26" s="382" t="s">
        <v>242</v>
      </c>
      <c r="C26" s="382"/>
      <c r="D26" s="382"/>
      <c r="E26" s="382"/>
      <c r="F26" s="382"/>
      <c r="G26" s="159">
        <v>6</v>
      </c>
    </row>
    <row r="27" spans="1:7" s="237" customFormat="1" ht="15" customHeight="1">
      <c r="A27" s="158" t="s">
        <v>67</v>
      </c>
      <c r="B27" s="380" t="s">
        <v>152</v>
      </c>
      <c r="C27" s="380"/>
      <c r="D27" s="380"/>
      <c r="E27" s="380"/>
      <c r="F27" s="380"/>
      <c r="G27" s="159">
        <v>7</v>
      </c>
    </row>
    <row r="28" spans="1:7" s="237" customFormat="1" ht="15" customHeight="1">
      <c r="A28" s="237" t="s">
        <v>37</v>
      </c>
      <c r="B28" s="382" t="s">
        <v>156</v>
      </c>
      <c r="C28" s="382"/>
      <c r="D28" s="382"/>
      <c r="E28" s="382"/>
      <c r="F28" s="382"/>
      <c r="G28" s="159">
        <v>11</v>
      </c>
    </row>
    <row r="29" spans="1:7" s="237" customFormat="1" ht="15" customHeight="1">
      <c r="A29" s="237" t="s">
        <v>38</v>
      </c>
      <c r="B29" s="388" t="s">
        <v>157</v>
      </c>
      <c r="C29" s="388"/>
      <c r="D29" s="388"/>
      <c r="E29" s="388"/>
      <c r="F29" s="388"/>
      <c r="G29" s="159">
        <v>12</v>
      </c>
    </row>
    <row r="30" spans="1:7" s="237" customFormat="1" ht="15" customHeight="1">
      <c r="A30" s="237" t="s">
        <v>39</v>
      </c>
      <c r="B30" s="386" t="s">
        <v>158</v>
      </c>
      <c r="C30" s="386"/>
      <c r="D30" s="386"/>
      <c r="E30" s="386"/>
      <c r="F30" s="386"/>
      <c r="G30" s="159">
        <v>13</v>
      </c>
    </row>
    <row r="31" spans="1:7" s="237" customFormat="1" ht="15" customHeight="1">
      <c r="A31" s="237" t="s">
        <v>40</v>
      </c>
      <c r="B31" s="385" t="s">
        <v>181</v>
      </c>
      <c r="C31" s="386"/>
      <c r="D31" s="386"/>
      <c r="E31" s="386"/>
      <c r="F31" s="386"/>
      <c r="G31" s="159">
        <v>14</v>
      </c>
    </row>
    <row r="32" spans="1:7" s="237" customFormat="1" ht="15" customHeight="1">
      <c r="A32" s="237" t="s">
        <v>41</v>
      </c>
      <c r="B32" s="380" t="s">
        <v>159</v>
      </c>
      <c r="C32" s="380"/>
      <c r="D32" s="380"/>
      <c r="E32" s="380"/>
      <c r="F32" s="380"/>
      <c r="G32" s="159">
        <v>15</v>
      </c>
    </row>
    <row r="33" spans="1:7" s="237" customFormat="1" ht="15" customHeight="1">
      <c r="A33" s="237" t="s">
        <v>56</v>
      </c>
      <c r="B33" s="380" t="s">
        <v>143</v>
      </c>
      <c r="C33" s="380"/>
      <c r="D33" s="380"/>
      <c r="E33" s="380"/>
      <c r="F33" s="380"/>
      <c r="G33" s="159">
        <v>16</v>
      </c>
    </row>
    <row r="34" spans="1:7" s="237" customFormat="1" ht="15" customHeight="1">
      <c r="A34" s="237" t="s">
        <v>57</v>
      </c>
      <c r="B34" s="380" t="s">
        <v>28</v>
      </c>
      <c r="C34" s="380"/>
      <c r="D34" s="380"/>
      <c r="E34" s="380"/>
      <c r="F34" s="380"/>
      <c r="G34" s="159">
        <v>18</v>
      </c>
    </row>
    <row r="35" spans="1:7" s="237" customFormat="1" ht="15" customHeight="1">
      <c r="A35" s="237" t="s">
        <v>86</v>
      </c>
      <c r="B35" s="237" t="s">
        <v>160</v>
      </c>
      <c r="G35" s="159">
        <v>20</v>
      </c>
    </row>
    <row r="36" spans="1:7" s="237" customFormat="1" ht="52.15" customHeight="1">
      <c r="A36" s="158"/>
      <c r="B36" s="245"/>
      <c r="C36" s="245"/>
      <c r="D36" s="245"/>
      <c r="E36" s="245"/>
      <c r="F36" s="245"/>
      <c r="G36" s="159"/>
    </row>
    <row r="37" spans="1:7" s="237" customFormat="1" ht="12" customHeight="1">
      <c r="A37" s="246" t="s">
        <v>29</v>
      </c>
      <c r="C37" s="247"/>
      <c r="D37" s="247"/>
      <c r="E37" s="247"/>
      <c r="F37" s="247"/>
      <c r="G37" s="247"/>
    </row>
    <row r="38" spans="1:7" s="237" customFormat="1" ht="12" customHeight="1">
      <c r="A38" s="246" t="s">
        <v>90</v>
      </c>
      <c r="C38" s="247"/>
      <c r="D38" s="247"/>
      <c r="E38" s="247"/>
      <c r="F38" s="247"/>
      <c r="G38" s="247"/>
    </row>
    <row r="39" spans="1:7" s="237" customFormat="1" ht="12" customHeight="1">
      <c r="A39" s="246" t="s">
        <v>91</v>
      </c>
      <c r="C39" s="247"/>
      <c r="D39" s="247"/>
      <c r="E39" s="247"/>
      <c r="F39" s="247"/>
      <c r="G39" s="247"/>
    </row>
    <row r="40" spans="1:7" s="237" customFormat="1" ht="12" customHeight="1">
      <c r="A40" s="248" t="s">
        <v>30</v>
      </c>
      <c r="B40" s="249"/>
      <c r="C40" s="247"/>
      <c r="D40" s="247"/>
      <c r="E40" s="247"/>
      <c r="F40" s="247"/>
      <c r="G40" s="247"/>
    </row>
    <row r="41" spans="1:7" s="237" customFormat="1" ht="12" customHeight="1"/>
    <row r="43" spans="1:7" ht="15" customHeight="1">
      <c r="A43" s="158"/>
      <c r="B43" s="389"/>
      <c r="C43" s="389"/>
      <c r="D43" s="389"/>
      <c r="E43" s="389"/>
      <c r="F43" s="389"/>
    </row>
  </sheetData>
  <customSheetViews>
    <customSheetView guid="{5CDC6F58-B038-4A0E-A13D-C643B013E119}" topLeftCell="A4">
      <selection activeCell="A30" sqref="A30"/>
      <pageMargins left="0.70866141732283472" right="0.70866141732283472" top="1.299212598425197" bottom="0.74803149606299213" header="0.31496062992125984" footer="0.31496062992125984"/>
      <pageSetup scale="95" orientation="portrait" r:id="rId1"/>
      <headerFooter differentFirst="1"/>
    </customSheetView>
  </customSheetViews>
  <mergeCells count="29">
    <mergeCell ref="B31:F31"/>
    <mergeCell ref="B32:F32"/>
    <mergeCell ref="B33:F33"/>
    <mergeCell ref="B34:F34"/>
    <mergeCell ref="B43:F43"/>
    <mergeCell ref="B30:F30"/>
    <mergeCell ref="B28:F28"/>
    <mergeCell ref="B27:F27"/>
    <mergeCell ref="B10:F10"/>
    <mergeCell ref="B13:F13"/>
    <mergeCell ref="B14:F14"/>
    <mergeCell ref="B19:F19"/>
    <mergeCell ref="B20:F20"/>
    <mergeCell ref="B12:F12"/>
    <mergeCell ref="B24:F24"/>
    <mergeCell ref="B25:F25"/>
    <mergeCell ref="B26:F26"/>
    <mergeCell ref="B29:F29"/>
    <mergeCell ref="B9:F9"/>
    <mergeCell ref="A1:G1"/>
    <mergeCell ref="B6:F6"/>
    <mergeCell ref="B18:F18"/>
    <mergeCell ref="B7:F7"/>
    <mergeCell ref="B8:F8"/>
    <mergeCell ref="B5:F5"/>
    <mergeCell ref="B15:F15"/>
    <mergeCell ref="B16:F16"/>
    <mergeCell ref="B17:F17"/>
    <mergeCell ref="B11:F11"/>
  </mergeCells>
  <pageMargins left="0.70866141732283472" right="0.70866141732283472" top="1.299212598425197" bottom="0.74803149606299213" header="0.31496062992125984" footer="0.31496062992125984"/>
  <pageSetup scale="95" orientation="portrait" r:id="rId2"/>
  <headerFooter differentFirst="1"/>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5"/>
  <sheetViews>
    <sheetView zoomScaleNormal="100" workbookViewId="0">
      <selection activeCell="I12" sqref="I12"/>
    </sheetView>
  </sheetViews>
  <sheetFormatPr baseColWidth="10" defaultColWidth="10.90625" defaultRowHeight="12"/>
  <cols>
    <col min="1" max="6" width="10.26953125" style="2" customWidth="1"/>
    <col min="7" max="7" width="4.453125" style="2" customWidth="1"/>
    <col min="8" max="12" width="4.36328125" style="2" customWidth="1"/>
    <col min="13" max="13" width="6.90625" style="2" customWidth="1"/>
    <col min="14" max="16384" width="10.90625" style="2"/>
  </cols>
  <sheetData>
    <row r="1" spans="1:13" s="46" customFormat="1" ht="12.75">
      <c r="A1" s="395" t="s">
        <v>0</v>
      </c>
      <c r="B1" s="395"/>
      <c r="C1" s="395"/>
      <c r="D1" s="395"/>
      <c r="E1" s="395"/>
      <c r="F1" s="395"/>
    </row>
    <row r="2" spans="1:13" s="46" customFormat="1" ht="12.75">
      <c r="A2" s="53"/>
      <c r="B2" s="53"/>
      <c r="C2" s="53"/>
      <c r="D2" s="53"/>
      <c r="E2" s="53"/>
      <c r="F2" s="53"/>
    </row>
    <row r="3" spans="1:13" s="46" customFormat="1" ht="13.5" customHeight="1">
      <c r="A3" s="396" t="s">
        <v>149</v>
      </c>
      <c r="B3" s="396"/>
      <c r="C3" s="396"/>
      <c r="D3" s="396"/>
      <c r="E3" s="396"/>
      <c r="F3" s="396"/>
    </row>
    <row r="4" spans="1:13" s="46" customFormat="1" ht="12.75">
      <c r="A4" s="397" t="s">
        <v>49</v>
      </c>
      <c r="B4" s="397"/>
      <c r="C4" s="397"/>
      <c r="D4" s="397"/>
      <c r="E4" s="397"/>
      <c r="F4" s="397"/>
      <c r="G4" s="76"/>
    </row>
    <row r="5" spans="1:13" s="36" customFormat="1" ht="30" customHeight="1">
      <c r="A5" s="78" t="s">
        <v>50</v>
      </c>
      <c r="B5" s="202" t="s">
        <v>106</v>
      </c>
      <c r="C5" s="160" t="s">
        <v>6</v>
      </c>
      <c r="D5" s="160" t="s">
        <v>23</v>
      </c>
      <c r="E5" s="160" t="s">
        <v>24</v>
      </c>
      <c r="F5" s="202" t="s">
        <v>100</v>
      </c>
      <c r="H5" s="46"/>
      <c r="I5" s="139"/>
    </row>
    <row r="6" spans="1:13" s="36" customFormat="1" ht="15" customHeight="1">
      <c r="A6" s="103">
        <v>41760</v>
      </c>
      <c r="B6" s="171">
        <v>186.53</v>
      </c>
      <c r="C6" s="171">
        <v>697.04</v>
      </c>
      <c r="D6" s="171">
        <v>696.15</v>
      </c>
      <c r="E6" s="171">
        <v>151.82</v>
      </c>
      <c r="F6" s="171">
        <v>187.42</v>
      </c>
      <c r="G6" s="75"/>
      <c r="H6" s="106"/>
      <c r="I6" s="139"/>
    </row>
    <row r="7" spans="1:13" s="36" customFormat="1" ht="15" customHeight="1">
      <c r="A7" s="103">
        <v>41791</v>
      </c>
      <c r="B7" s="171">
        <v>186.05</v>
      </c>
      <c r="C7" s="171">
        <v>701.62</v>
      </c>
      <c r="D7" s="171">
        <v>699.06</v>
      </c>
      <c r="E7" s="171">
        <v>152.08000000000001</v>
      </c>
      <c r="F7" s="171">
        <v>188.61</v>
      </c>
      <c r="G7" s="75"/>
      <c r="H7" s="106"/>
      <c r="I7" s="139"/>
    </row>
    <row r="8" spans="1:13" s="36" customFormat="1" ht="15" customHeight="1">
      <c r="A8" s="103">
        <v>41821</v>
      </c>
      <c r="B8" s="171">
        <v>184.29</v>
      </c>
      <c r="C8" s="171">
        <v>705.17</v>
      </c>
      <c r="D8" s="171">
        <v>699.92</v>
      </c>
      <c r="E8" s="171">
        <v>151.61000000000001</v>
      </c>
      <c r="F8" s="171">
        <v>189.54</v>
      </c>
      <c r="G8" s="75"/>
      <c r="H8" s="106"/>
      <c r="I8" s="139"/>
    </row>
    <row r="9" spans="1:13" s="36" customFormat="1" ht="15" customHeight="1">
      <c r="A9" s="103">
        <v>41852</v>
      </c>
      <c r="B9" s="171">
        <v>183.66</v>
      </c>
      <c r="C9" s="171">
        <v>716.09</v>
      </c>
      <c r="D9" s="171">
        <v>706.79</v>
      </c>
      <c r="E9" s="171">
        <v>151.80000000000001</v>
      </c>
      <c r="F9" s="171">
        <v>192.96</v>
      </c>
      <c r="G9" s="80"/>
      <c r="H9" s="106"/>
      <c r="I9" s="353"/>
    </row>
    <row r="10" spans="1:13" s="36" customFormat="1" ht="15" customHeight="1">
      <c r="A10" s="103">
        <v>41883</v>
      </c>
      <c r="B10" s="171"/>
      <c r="C10" s="171"/>
      <c r="D10" s="171"/>
      <c r="E10" s="171"/>
      <c r="F10" s="171"/>
      <c r="G10" s="80"/>
      <c r="H10" s="106"/>
      <c r="I10" s="139"/>
    </row>
    <row r="11" spans="1:13" s="36" customFormat="1" ht="15" customHeight="1">
      <c r="A11" s="103">
        <v>41913</v>
      </c>
      <c r="B11" s="171"/>
      <c r="C11" s="171"/>
      <c r="D11" s="171"/>
      <c r="E11" s="171"/>
      <c r="F11" s="171"/>
      <c r="G11" s="80"/>
      <c r="H11" s="106"/>
      <c r="I11" s="139"/>
    </row>
    <row r="12" spans="1:13" s="36" customFormat="1" ht="15" customHeight="1">
      <c r="A12" s="103">
        <v>41944</v>
      </c>
      <c r="B12" s="171"/>
      <c r="C12" s="171"/>
      <c r="D12" s="171"/>
      <c r="E12" s="171"/>
      <c r="F12" s="171"/>
      <c r="G12" s="80"/>
      <c r="H12" s="106"/>
      <c r="I12" s="139"/>
    </row>
    <row r="13" spans="1:13" s="36" customFormat="1" ht="15" customHeight="1">
      <c r="A13" s="103">
        <v>41974</v>
      </c>
      <c r="B13" s="171"/>
      <c r="C13" s="171"/>
      <c r="D13" s="171"/>
      <c r="E13" s="171"/>
      <c r="F13" s="171"/>
      <c r="G13" s="80"/>
      <c r="H13" s="106"/>
      <c r="I13" s="139"/>
    </row>
    <row r="14" spans="1:13" s="36" customFormat="1" ht="15" customHeight="1">
      <c r="A14" s="103">
        <v>42005</v>
      </c>
      <c r="B14" s="171"/>
      <c r="C14" s="171"/>
      <c r="D14" s="171"/>
      <c r="E14" s="171"/>
      <c r="F14" s="171"/>
      <c r="G14" s="80"/>
      <c r="H14" s="106"/>
      <c r="I14" s="139"/>
      <c r="K14" s="106"/>
    </row>
    <row r="15" spans="1:13" s="36" customFormat="1" ht="15" customHeight="1">
      <c r="A15" s="103">
        <v>42036</v>
      </c>
      <c r="B15" s="171"/>
      <c r="C15" s="171"/>
      <c r="D15" s="171"/>
      <c r="E15" s="171"/>
      <c r="F15" s="171"/>
      <c r="G15" s="75"/>
      <c r="H15" s="106"/>
      <c r="I15" s="139"/>
    </row>
    <row r="16" spans="1:13" s="36" customFormat="1" ht="15" customHeight="1">
      <c r="A16" s="103">
        <v>42064</v>
      </c>
      <c r="B16" s="171"/>
      <c r="C16" s="171"/>
      <c r="D16" s="171"/>
      <c r="E16" s="171"/>
      <c r="F16" s="171"/>
      <c r="G16" s="75"/>
      <c r="H16" s="106"/>
      <c r="I16" s="139"/>
      <c r="K16" s="80"/>
      <c r="L16" s="80"/>
      <c r="M16" s="80"/>
    </row>
    <row r="17" spans="1:12" s="36" customFormat="1" ht="15" customHeight="1">
      <c r="A17" s="103">
        <v>42095</v>
      </c>
      <c r="B17" s="172"/>
      <c r="C17" s="172"/>
      <c r="D17" s="172"/>
      <c r="E17" s="172"/>
      <c r="F17" s="172"/>
      <c r="G17" s="75"/>
      <c r="H17" s="106"/>
      <c r="I17" s="139"/>
      <c r="K17" s="80"/>
      <c r="L17" s="80"/>
    </row>
    <row r="18" spans="1:12" s="36" customFormat="1" ht="30" customHeight="1">
      <c r="A18" s="398" t="s">
        <v>94</v>
      </c>
      <c r="B18" s="398"/>
      <c r="C18" s="398"/>
      <c r="D18" s="398"/>
      <c r="E18" s="398"/>
      <c r="F18" s="398"/>
    </row>
    <row r="19" spans="1:12">
      <c r="A19" s="22"/>
      <c r="B19" s="142"/>
      <c r="C19" s="142"/>
      <c r="D19" s="142"/>
      <c r="E19" s="142"/>
      <c r="F19" s="142"/>
    </row>
    <row r="22" spans="1:12" ht="15" customHeight="1">
      <c r="G22" s="12"/>
    </row>
    <row r="23" spans="1:12" ht="9.75" customHeight="1">
      <c r="G23" s="12"/>
    </row>
    <row r="24" spans="1:12" ht="15" customHeight="1">
      <c r="G24" s="11"/>
    </row>
    <row r="25" spans="1:12" ht="15" customHeight="1">
      <c r="G25" s="11"/>
    </row>
    <row r="26" spans="1:12" ht="15" customHeight="1">
      <c r="G26" s="11"/>
    </row>
    <row r="27" spans="1:12" ht="15" customHeight="1">
      <c r="G27" s="13"/>
    </row>
    <row r="28" spans="1:12" ht="15" customHeight="1">
      <c r="G28" s="13"/>
    </row>
    <row r="29" spans="1:12" ht="15" customHeight="1">
      <c r="G29" s="13"/>
    </row>
    <row r="30" spans="1:12" ht="15" customHeight="1">
      <c r="G30" s="13"/>
    </row>
    <row r="31" spans="1:12" ht="15" customHeight="1">
      <c r="G31" s="13"/>
    </row>
    <row r="32" spans="1:12" ht="15" customHeight="1">
      <c r="G32" s="13"/>
    </row>
    <row r="33" spans="1:13" ht="15" customHeight="1">
      <c r="G33" s="13"/>
      <c r="H33" s="22"/>
      <c r="I33" s="22"/>
      <c r="J33" s="22"/>
      <c r="K33" s="22"/>
      <c r="L33" s="22"/>
      <c r="M33" s="22"/>
    </row>
    <row r="34" spans="1:13" ht="15" customHeight="1">
      <c r="G34" s="13"/>
      <c r="H34" s="22"/>
      <c r="I34" s="22"/>
      <c r="J34" s="30"/>
      <c r="K34" s="22"/>
      <c r="L34" s="22"/>
      <c r="M34" s="22"/>
    </row>
    <row r="35" spans="1:13" ht="27.75" customHeight="1">
      <c r="G35" s="13"/>
      <c r="H35" s="22"/>
      <c r="I35" s="22"/>
      <c r="J35" s="22"/>
      <c r="K35" s="22"/>
      <c r="L35" s="22"/>
      <c r="M35" s="22"/>
    </row>
    <row r="36" spans="1:13" ht="116.25" customHeight="1">
      <c r="A36" s="392" t="s">
        <v>243</v>
      </c>
      <c r="B36" s="393"/>
      <c r="C36" s="393"/>
      <c r="D36" s="393"/>
      <c r="E36" s="393"/>
      <c r="F36" s="394"/>
      <c r="H36" s="109"/>
      <c r="I36" s="14"/>
      <c r="J36" s="14"/>
      <c r="K36" s="14"/>
      <c r="L36" s="14"/>
      <c r="M36" s="15"/>
    </row>
    <row r="37" spans="1:13">
      <c r="A37" s="102"/>
      <c r="B37" s="12"/>
      <c r="C37" s="12"/>
      <c r="D37" s="12"/>
      <c r="E37" s="12"/>
      <c r="F37" s="12"/>
    </row>
    <row r="38" spans="1:13" ht="13.15" customHeight="1">
      <c r="A38" s="391"/>
      <c r="B38" s="391"/>
      <c r="C38" s="391"/>
      <c r="D38" s="391"/>
      <c r="E38" s="391"/>
      <c r="F38" s="391"/>
    </row>
    <row r="40" spans="1:13" ht="15.6" customHeight="1">
      <c r="A40" s="390"/>
      <c r="B40" s="390"/>
      <c r="C40" s="390"/>
      <c r="D40" s="390"/>
      <c r="E40" s="390"/>
      <c r="F40" s="390"/>
    </row>
    <row r="45" spans="1:13">
      <c r="F45" s="24"/>
      <c r="G45" s="24"/>
      <c r="H45" s="24"/>
      <c r="I45" s="24"/>
      <c r="J45" s="24"/>
      <c r="K45" s="24"/>
      <c r="L45" s="24"/>
    </row>
  </sheetData>
  <customSheetViews>
    <customSheetView guid="{5CDC6F58-B038-4A0E-A13D-C643B013E119}" topLeftCell="A2">
      <selection activeCell="D39" sqref="D39"/>
      <pageMargins left="0.70866141732283472" right="0.70866141732283472" top="0.74803149606299213" bottom="0.74803149606299213" header="0.31496062992125984" footer="0.31496062992125984"/>
      <pageSetup orientation="portrait" r:id="rId1"/>
      <headerFooter>
        <oddFooter>&amp;C&amp;10&amp;A</oddFooter>
      </headerFooter>
    </customSheetView>
  </customSheetViews>
  <mergeCells count="7">
    <mergeCell ref="A40:F40"/>
    <mergeCell ref="A38:F38"/>
    <mergeCell ref="A36:F36"/>
    <mergeCell ref="A1:F1"/>
    <mergeCell ref="A3:F3"/>
    <mergeCell ref="A4:F4"/>
    <mergeCell ref="A18:F18"/>
  </mergeCells>
  <pageMargins left="0.70866141732283472" right="0.70866141732283472" top="0.74803149606299213" bottom="0.74803149606299213" header="0.31496062992125984" footer="0.31496062992125984"/>
  <pageSetup orientation="portrait" r:id="rId2"/>
  <headerFooter>
    <oddFooter>&amp;C&amp;10&amp;A</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2"/>
  <sheetViews>
    <sheetView zoomScaleNormal="100" workbookViewId="0">
      <selection activeCell="J21" sqref="J21"/>
    </sheetView>
  </sheetViews>
  <sheetFormatPr baseColWidth="10" defaultColWidth="10.90625" defaultRowHeight="12"/>
  <cols>
    <col min="1" max="1" width="12.81640625" style="2" customWidth="1"/>
    <col min="2" max="2" width="8.81640625" style="2" customWidth="1"/>
    <col min="3" max="3" width="7.90625" style="2" customWidth="1"/>
    <col min="4" max="4" width="8.26953125" style="2" customWidth="1"/>
    <col min="5" max="5" width="8.1796875" style="2" customWidth="1"/>
    <col min="6" max="6" width="9.6328125" style="2" customWidth="1"/>
    <col min="7" max="7" width="10" style="2" customWidth="1"/>
    <col min="8" max="8" width="6.81640625" style="2" customWidth="1"/>
    <col min="9" max="13" width="5.36328125" style="2" customWidth="1"/>
    <col min="14" max="14" width="6.90625" style="2" customWidth="1"/>
    <col min="15" max="16384" width="10.90625" style="2"/>
  </cols>
  <sheetData>
    <row r="1" spans="1:10" s="46" customFormat="1" ht="12.75">
      <c r="A1" s="400" t="s">
        <v>1</v>
      </c>
      <c r="B1" s="400"/>
      <c r="C1" s="400"/>
      <c r="D1" s="400"/>
      <c r="E1" s="400"/>
      <c r="F1" s="400"/>
      <c r="G1" s="400"/>
    </row>
    <row r="2" spans="1:10" s="46" customFormat="1" ht="12.75">
      <c r="A2" s="53"/>
      <c r="B2" s="53"/>
      <c r="C2" s="53"/>
      <c r="D2" s="53"/>
      <c r="E2" s="53"/>
      <c r="F2" s="53"/>
      <c r="G2" s="53"/>
    </row>
    <row r="3" spans="1:10" s="46" customFormat="1" ht="12.75">
      <c r="A3" s="400" t="s">
        <v>150</v>
      </c>
      <c r="B3" s="400"/>
      <c r="C3" s="400"/>
      <c r="D3" s="400"/>
      <c r="E3" s="400"/>
      <c r="F3" s="400"/>
      <c r="G3" s="400"/>
    </row>
    <row r="4" spans="1:10" s="46" customFormat="1" ht="12.75">
      <c r="A4" s="401" t="s">
        <v>216</v>
      </c>
      <c r="B4" s="401"/>
      <c r="C4" s="401"/>
      <c r="D4" s="401"/>
      <c r="E4" s="401"/>
      <c r="F4" s="401"/>
      <c r="G4" s="401"/>
      <c r="H4" s="76"/>
    </row>
    <row r="5" spans="1:10" s="36" customFormat="1" ht="28.9" customHeight="1">
      <c r="A5" s="54" t="s">
        <v>5</v>
      </c>
      <c r="B5" s="78" t="s">
        <v>106</v>
      </c>
      <c r="C5" s="54" t="s">
        <v>6</v>
      </c>
      <c r="D5" s="54" t="s">
        <v>23</v>
      </c>
      <c r="E5" s="54" t="s">
        <v>24</v>
      </c>
      <c r="F5" s="78" t="s">
        <v>100</v>
      </c>
      <c r="G5" s="260" t="s">
        <v>244</v>
      </c>
      <c r="I5" s="46"/>
    </row>
    <row r="6" spans="1:10" s="36" customFormat="1" ht="18.75" customHeight="1">
      <c r="A6" s="77" t="s">
        <v>96</v>
      </c>
      <c r="B6" s="213">
        <v>197.14</v>
      </c>
      <c r="C6" s="213">
        <v>658.16</v>
      </c>
      <c r="D6" s="213">
        <v>679.66</v>
      </c>
      <c r="E6" s="213">
        <v>137.31</v>
      </c>
      <c r="F6" s="171">
        <f>B7</f>
        <v>175.64</v>
      </c>
      <c r="G6" s="261">
        <f>F6/D6</f>
        <v>0.25842332931171469</v>
      </c>
      <c r="H6" s="80"/>
      <c r="I6" s="223"/>
    </row>
    <row r="7" spans="1:10" s="36" customFormat="1" ht="18.75" customHeight="1">
      <c r="A7" s="77" t="s">
        <v>110</v>
      </c>
      <c r="B7" s="214">
        <v>175.64</v>
      </c>
      <c r="C7" s="213">
        <v>714.07</v>
      </c>
      <c r="D7" s="213">
        <v>706.05</v>
      </c>
      <c r="E7" s="213">
        <v>165.27</v>
      </c>
      <c r="F7" s="171">
        <f>B8</f>
        <v>183.66</v>
      </c>
      <c r="G7" s="261">
        <f>F7/D7</f>
        <v>0.26012322073507543</v>
      </c>
      <c r="H7" s="336"/>
      <c r="I7" s="223"/>
      <c r="J7" s="80"/>
    </row>
    <row r="8" spans="1:10" s="36" customFormat="1" ht="18.75" customHeight="1">
      <c r="A8" s="120" t="s">
        <v>109</v>
      </c>
      <c r="B8" s="136">
        <v>183.66</v>
      </c>
      <c r="C8" s="213">
        <v>716.09</v>
      </c>
      <c r="D8" s="213">
        <v>706.79</v>
      </c>
      <c r="E8" s="213">
        <v>151.80000000000001</v>
      </c>
      <c r="F8" s="213">
        <v>192.96</v>
      </c>
      <c r="G8" s="261">
        <f>F8/D8</f>
        <v>0.27300895598409713</v>
      </c>
      <c r="H8" s="336"/>
      <c r="I8" s="223"/>
      <c r="J8" s="80"/>
    </row>
    <row r="9" spans="1:10" s="36" customFormat="1" ht="18.75" customHeight="1">
      <c r="A9" s="77" t="s">
        <v>151</v>
      </c>
      <c r="B9" s="259">
        <f t="shared" ref="B9:F9" si="0">(B8-B7)</f>
        <v>8.0200000000000102</v>
      </c>
      <c r="C9" s="259">
        <f t="shared" si="0"/>
        <v>2.0199999999999818</v>
      </c>
      <c r="D9" s="259">
        <f t="shared" si="0"/>
        <v>0.74000000000000909</v>
      </c>
      <c r="E9" s="259">
        <f t="shared" si="0"/>
        <v>-13.469999999999999</v>
      </c>
      <c r="F9" s="259">
        <f t="shared" si="0"/>
        <v>9.3000000000000114</v>
      </c>
      <c r="G9" s="259"/>
      <c r="H9" s="336"/>
      <c r="I9" s="223"/>
      <c r="J9" s="80"/>
    </row>
    <row r="10" spans="1:10" s="36" customFormat="1" ht="28.9" customHeight="1">
      <c r="A10" s="398" t="s">
        <v>94</v>
      </c>
      <c r="B10" s="398"/>
      <c r="C10" s="398"/>
      <c r="D10" s="398"/>
      <c r="E10" s="398"/>
      <c r="F10" s="398"/>
      <c r="G10" s="398"/>
      <c r="H10" s="336"/>
    </row>
    <row r="11" spans="1:10">
      <c r="I11" s="23"/>
    </row>
    <row r="12" spans="1:10" ht="15" customHeight="1">
      <c r="H12" s="12"/>
    </row>
    <row r="13" spans="1:10" ht="9.75" customHeight="1">
      <c r="H13" s="12"/>
    </row>
    <row r="14" spans="1:10" ht="15" customHeight="1">
      <c r="H14" s="11"/>
    </row>
    <row r="15" spans="1:10" ht="15" customHeight="1">
      <c r="H15" s="11"/>
    </row>
    <row r="16" spans="1:10" ht="15" customHeight="1">
      <c r="H16" s="11"/>
    </row>
    <row r="17" spans="1:14" ht="15" customHeight="1">
      <c r="H17" s="13"/>
      <c r="I17" s="23"/>
    </row>
    <row r="18" spans="1:14" ht="15" customHeight="1">
      <c r="H18" s="13"/>
    </row>
    <row r="19" spans="1:14" ht="15" customHeight="1">
      <c r="H19" s="13"/>
    </row>
    <row r="20" spans="1:14" ht="15" customHeight="1">
      <c r="H20" s="13"/>
    </row>
    <row r="21" spans="1:14" ht="15" customHeight="1">
      <c r="H21" s="13"/>
    </row>
    <row r="22" spans="1:14" ht="15" customHeight="1">
      <c r="H22" s="13"/>
    </row>
    <row r="23" spans="1:14" ht="15" customHeight="1">
      <c r="H23" s="13"/>
      <c r="I23" s="22"/>
      <c r="J23" s="22"/>
      <c r="K23" s="22"/>
      <c r="L23" s="22"/>
      <c r="M23" s="22"/>
      <c r="N23" s="22"/>
    </row>
    <row r="24" spans="1:14" ht="15" customHeight="1">
      <c r="H24" s="13"/>
      <c r="I24" s="22"/>
      <c r="J24" s="22"/>
      <c r="K24" s="30"/>
      <c r="L24" s="22"/>
      <c r="M24" s="22"/>
      <c r="N24" s="22"/>
    </row>
    <row r="25" spans="1:14" ht="15" customHeight="1">
      <c r="H25" s="13"/>
      <c r="I25" s="22"/>
      <c r="J25" s="22"/>
      <c r="K25" s="22"/>
      <c r="L25" s="22"/>
      <c r="M25" s="22"/>
      <c r="N25" s="22"/>
    </row>
    <row r="26" spans="1:14" ht="15" customHeight="1">
      <c r="I26" s="1"/>
      <c r="J26" s="14"/>
      <c r="K26" s="14"/>
      <c r="L26" s="14"/>
      <c r="M26" s="14"/>
      <c r="N26" s="15"/>
    </row>
    <row r="28" spans="1:14" ht="58.5" customHeight="1">
      <c r="A28" s="392" t="s">
        <v>245</v>
      </c>
      <c r="B28" s="393"/>
      <c r="C28" s="393"/>
      <c r="D28" s="393"/>
      <c r="E28" s="393"/>
      <c r="F28" s="393"/>
      <c r="G28" s="394"/>
      <c r="I28" s="108"/>
      <c r="J28" s="108"/>
    </row>
    <row r="30" spans="1:14" ht="16.899999999999999" customHeight="1"/>
    <row r="31" spans="1:14" ht="14.25" customHeight="1"/>
    <row r="32" spans="1:14" ht="14.25" customHeight="1">
      <c r="A32" s="390"/>
      <c r="B32" s="399"/>
      <c r="C32" s="399"/>
      <c r="D32" s="399"/>
      <c r="E32" s="399"/>
      <c r="F32" s="399"/>
      <c r="G32" s="399"/>
    </row>
    <row r="33" spans="1:13" ht="14.25" customHeight="1"/>
    <row r="34" spans="1:13" ht="14.25" customHeight="1"/>
    <row r="35" spans="1:13" ht="14.25" customHeight="1"/>
    <row r="36" spans="1:13" ht="14.25" customHeight="1"/>
    <row r="37" spans="1:13" ht="14.25" customHeight="1"/>
    <row r="38" spans="1:13" ht="14.25" customHeight="1"/>
    <row r="39" spans="1:13" ht="14.25" customHeight="1"/>
    <row r="40" spans="1:13" ht="14.25" customHeight="1"/>
    <row r="42" spans="1:13">
      <c r="A42" s="24"/>
      <c r="B42" s="24"/>
      <c r="C42" s="24"/>
      <c r="D42" s="24"/>
      <c r="E42" s="24"/>
      <c r="F42" s="254"/>
      <c r="G42" s="24"/>
      <c r="H42" s="24"/>
      <c r="I42" s="24"/>
      <c r="J42" s="24"/>
      <c r="K42" s="24"/>
      <c r="L42" s="24"/>
      <c r="M42" s="24"/>
    </row>
  </sheetData>
  <customSheetViews>
    <customSheetView guid="{5CDC6F58-B038-4A0E-A13D-C643B013E119}" topLeftCell="A12">
      <selection activeCell="D28" sqref="D28"/>
      <pageMargins left="0.59055118110236227" right="0.59055118110236227"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6">
    <mergeCell ref="A32:G32"/>
    <mergeCell ref="A28:G28"/>
    <mergeCell ref="A10:G10"/>
    <mergeCell ref="A1:G1"/>
    <mergeCell ref="A3:G3"/>
    <mergeCell ref="A4:G4"/>
  </mergeCells>
  <printOptions horizontalCentered="1"/>
  <pageMargins left="0.59055118110236227" right="0.59055118110236227" top="1.299212598425197" bottom="0.78740157480314965" header="0.51181102362204722" footer="0.59055118110236227"/>
  <pageSetup firstPageNumber="0" orientation="portrait" r:id="rId2"/>
  <headerFooter alignWithMargins="0">
    <oddFooter>&amp;C&amp;10&amp;A</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U29"/>
  <sheetViews>
    <sheetView zoomScaleNormal="100" workbookViewId="0">
      <selection activeCell="M15" sqref="M15"/>
    </sheetView>
  </sheetViews>
  <sheetFormatPr baseColWidth="10" defaultColWidth="5.81640625" defaultRowHeight="18"/>
  <cols>
    <col min="1" max="1" width="0.7265625" customWidth="1"/>
    <col min="2" max="2" width="10.08984375" customWidth="1"/>
    <col min="3" max="3" width="7.36328125" bestFit="1" customWidth="1"/>
    <col min="7" max="7" width="6.26953125" customWidth="1"/>
    <col min="10" max="10" width="5.90625" customWidth="1"/>
    <col min="11" max="11" width="5.7265625" customWidth="1"/>
    <col min="12" max="12" width="5" customWidth="1"/>
  </cols>
  <sheetData>
    <row r="1" spans="2:21">
      <c r="B1" s="404" t="s">
        <v>2</v>
      </c>
      <c r="C1" s="404"/>
      <c r="D1" s="404"/>
      <c r="E1" s="404"/>
      <c r="F1" s="404"/>
      <c r="G1" s="404"/>
      <c r="H1" s="404"/>
      <c r="I1" s="404"/>
      <c r="J1" s="404"/>
      <c r="K1" s="404"/>
    </row>
    <row r="2" spans="2:21" ht="30.6" customHeight="1">
      <c r="B2" s="403" t="s">
        <v>242</v>
      </c>
      <c r="C2" s="403"/>
      <c r="D2" s="403"/>
      <c r="E2" s="403"/>
      <c r="F2" s="403"/>
      <c r="G2" s="403"/>
      <c r="H2" s="403"/>
      <c r="I2" s="403"/>
      <c r="J2" s="403"/>
      <c r="K2" s="403"/>
    </row>
    <row r="3" spans="2:21" ht="17.45" customHeight="1">
      <c r="B3" s="402" t="s">
        <v>217</v>
      </c>
      <c r="C3" s="402"/>
      <c r="D3" s="402"/>
      <c r="E3" s="402"/>
      <c r="F3" s="402"/>
      <c r="G3" s="402"/>
      <c r="H3" s="402"/>
      <c r="I3" s="402"/>
      <c r="J3" s="402"/>
      <c r="K3" s="402"/>
    </row>
    <row r="4" spans="2:21" ht="24">
      <c r="B4" s="257" t="s">
        <v>5</v>
      </c>
      <c r="C4" s="356" t="s">
        <v>11</v>
      </c>
      <c r="D4" s="356" t="s">
        <v>161</v>
      </c>
      <c r="E4" s="356" t="s">
        <v>180</v>
      </c>
      <c r="F4" s="356" t="s">
        <v>162</v>
      </c>
      <c r="G4" s="356" t="s">
        <v>246</v>
      </c>
      <c r="H4" s="356" t="s">
        <v>163</v>
      </c>
      <c r="I4" s="356" t="s">
        <v>122</v>
      </c>
      <c r="J4" s="356" t="s">
        <v>164</v>
      </c>
      <c r="K4" s="356" t="s">
        <v>123</v>
      </c>
      <c r="U4" s="228" t="s">
        <v>124</v>
      </c>
    </row>
    <row r="5" spans="2:21">
      <c r="B5" s="354" t="s">
        <v>115</v>
      </c>
      <c r="C5" s="229">
        <v>11208</v>
      </c>
      <c r="D5" s="229">
        <v>7487</v>
      </c>
      <c r="E5" s="229">
        <v>16116</v>
      </c>
      <c r="F5" s="229">
        <v>12387</v>
      </c>
      <c r="G5" s="229">
        <v>7915</v>
      </c>
      <c r="H5" s="229">
        <v>12220</v>
      </c>
      <c r="I5" s="229">
        <v>1236</v>
      </c>
      <c r="J5" s="229">
        <v>34363</v>
      </c>
      <c r="K5" s="229">
        <v>116719</v>
      </c>
      <c r="U5" s="229">
        <f t="shared" ref="U5:U11" si="0">K5-E5-C5-J5-H5</f>
        <v>42812</v>
      </c>
    </row>
    <row r="6" spans="2:21">
      <c r="B6" s="355" t="s">
        <v>116</v>
      </c>
      <c r="C6" s="229">
        <v>6794</v>
      </c>
      <c r="D6" s="229">
        <v>14747</v>
      </c>
      <c r="E6" s="229">
        <v>18876</v>
      </c>
      <c r="F6" s="229">
        <v>25410</v>
      </c>
      <c r="G6" s="229">
        <v>6152</v>
      </c>
      <c r="H6" s="229">
        <v>18393</v>
      </c>
      <c r="I6" s="229">
        <v>13037</v>
      </c>
      <c r="J6" s="229">
        <v>27635</v>
      </c>
      <c r="K6" s="229">
        <v>144185</v>
      </c>
      <c r="U6" s="229">
        <f t="shared" si="0"/>
        <v>72487</v>
      </c>
    </row>
    <row r="7" spans="2:21">
      <c r="B7" s="355" t="s">
        <v>117</v>
      </c>
      <c r="C7" s="229">
        <v>5099</v>
      </c>
      <c r="D7" s="229">
        <v>14827</v>
      </c>
      <c r="E7" s="229">
        <v>19042</v>
      </c>
      <c r="F7" s="229">
        <v>22279</v>
      </c>
      <c r="G7" s="229">
        <v>8254</v>
      </c>
      <c r="H7" s="229">
        <v>18556</v>
      </c>
      <c r="I7" s="229">
        <v>9337</v>
      </c>
      <c r="J7" s="229">
        <v>23931</v>
      </c>
      <c r="K7" s="229">
        <v>137088</v>
      </c>
      <c r="U7" s="229">
        <f t="shared" si="0"/>
        <v>70460</v>
      </c>
    </row>
    <row r="8" spans="2:21">
      <c r="B8" s="355" t="s">
        <v>118</v>
      </c>
      <c r="C8" s="229">
        <v>9495</v>
      </c>
      <c r="D8" s="229">
        <v>18600</v>
      </c>
      <c r="E8" s="229">
        <v>16575</v>
      </c>
      <c r="F8" s="229">
        <v>23086</v>
      </c>
      <c r="G8" s="229">
        <v>4862</v>
      </c>
      <c r="H8" s="229">
        <v>3983</v>
      </c>
      <c r="I8" s="229">
        <v>4302</v>
      </c>
      <c r="J8" s="229">
        <v>35147</v>
      </c>
      <c r="K8" s="229">
        <v>132803</v>
      </c>
      <c r="U8" s="229">
        <f t="shared" si="0"/>
        <v>67603</v>
      </c>
    </row>
    <row r="9" spans="2:21">
      <c r="B9" s="355" t="s">
        <v>92</v>
      </c>
      <c r="C9" s="229">
        <v>12926</v>
      </c>
      <c r="D9" s="229">
        <v>24661</v>
      </c>
      <c r="E9" s="229">
        <v>17352</v>
      </c>
      <c r="F9" s="229">
        <v>16691</v>
      </c>
      <c r="G9" s="229">
        <v>11844</v>
      </c>
      <c r="H9" s="229">
        <v>21627</v>
      </c>
      <c r="I9" s="229">
        <v>5436</v>
      </c>
      <c r="J9" s="229">
        <v>28608</v>
      </c>
      <c r="K9" s="229">
        <v>158214</v>
      </c>
      <c r="U9" s="229">
        <f t="shared" si="0"/>
        <v>77701</v>
      </c>
    </row>
    <row r="10" spans="2:21">
      <c r="B10" s="355" t="s">
        <v>96</v>
      </c>
      <c r="C10" s="229">
        <v>3550</v>
      </c>
      <c r="D10" s="229">
        <v>18657</v>
      </c>
      <c r="E10" s="229">
        <v>18970</v>
      </c>
      <c r="F10" s="229">
        <v>22621</v>
      </c>
      <c r="G10" s="229">
        <v>6288</v>
      </c>
      <c r="H10" s="229">
        <v>11289</v>
      </c>
      <c r="I10" s="229">
        <v>7190</v>
      </c>
      <c r="J10" s="229">
        <v>27544</v>
      </c>
      <c r="K10" s="229">
        <v>137305</v>
      </c>
      <c r="U10" s="229">
        <f t="shared" si="0"/>
        <v>75952</v>
      </c>
    </row>
    <row r="11" spans="2:21">
      <c r="B11" s="357" t="s">
        <v>110</v>
      </c>
      <c r="C11" s="229">
        <v>2000</v>
      </c>
      <c r="D11" s="229">
        <v>19500</v>
      </c>
      <c r="E11" s="229">
        <v>22800</v>
      </c>
      <c r="F11" s="229">
        <v>31500</v>
      </c>
      <c r="G11" s="229">
        <v>8400</v>
      </c>
      <c r="H11" s="229">
        <v>18500</v>
      </c>
      <c r="I11" s="229">
        <v>9650</v>
      </c>
      <c r="J11" s="229">
        <v>32012</v>
      </c>
      <c r="K11" s="229">
        <v>165269</v>
      </c>
      <c r="U11" s="229">
        <f t="shared" si="0"/>
        <v>89957</v>
      </c>
    </row>
    <row r="12" spans="2:21" ht="24.75">
      <c r="B12" s="357" t="s">
        <v>109</v>
      </c>
      <c r="C12" s="229">
        <v>6500</v>
      </c>
      <c r="D12" s="229">
        <v>19000</v>
      </c>
      <c r="E12" s="229">
        <v>21000</v>
      </c>
      <c r="F12" s="229">
        <v>25000</v>
      </c>
      <c r="G12" s="229">
        <v>6000</v>
      </c>
      <c r="H12" s="229">
        <v>22500</v>
      </c>
      <c r="I12" s="229">
        <v>9000</v>
      </c>
      <c r="J12" s="229">
        <v>25174</v>
      </c>
      <c r="K12" s="229">
        <v>151799</v>
      </c>
      <c r="M12" s="344"/>
      <c r="U12" s="229">
        <f>K12-E12-C12-J12-H12</f>
        <v>76625</v>
      </c>
    </row>
    <row r="13" spans="2:21" ht="1.5" customHeight="1">
      <c r="C13" s="337"/>
      <c r="D13" s="337"/>
      <c r="E13" s="337"/>
      <c r="F13" s="337"/>
      <c r="G13" s="337"/>
      <c r="H13" s="337"/>
      <c r="I13" s="337"/>
      <c r="J13" s="337"/>
      <c r="K13" s="337"/>
    </row>
    <row r="14" spans="2:21">
      <c r="J14" s="344"/>
    </row>
    <row r="29" spans="2:11" ht="77.25" customHeight="1">
      <c r="B29" s="405" t="s">
        <v>247</v>
      </c>
      <c r="C29" s="406"/>
      <c r="D29" s="406"/>
      <c r="E29" s="406"/>
      <c r="F29" s="406"/>
      <c r="G29" s="406"/>
      <c r="H29" s="406"/>
      <c r="I29" s="406"/>
      <c r="J29" s="406"/>
      <c r="K29" s="407"/>
    </row>
  </sheetData>
  <mergeCells count="4">
    <mergeCell ref="B3:K3"/>
    <mergeCell ref="B2:K2"/>
    <mergeCell ref="B1:K1"/>
    <mergeCell ref="B29:K29"/>
  </mergeCells>
  <pageMargins left="0.7" right="0.7" top="0.75" bottom="0.75" header="0.3" footer="0.3"/>
  <pageSetup orientation="portrait" r:id="rId1"/>
  <headerFooter>
    <oddFooter>&amp;C&amp;10 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39"/>
  <sheetViews>
    <sheetView zoomScaleNormal="100" workbookViewId="0">
      <selection activeCell="G38" sqref="G38"/>
    </sheetView>
  </sheetViews>
  <sheetFormatPr baseColWidth="10" defaultColWidth="10.90625" defaultRowHeight="12.75"/>
  <cols>
    <col min="1" max="1" width="2.08984375" style="21" customWidth="1"/>
    <col min="2" max="5" width="15.1796875" style="21" customWidth="1"/>
    <col min="6" max="6" width="2.453125" style="21" customWidth="1"/>
    <col min="7" max="7" width="6.7265625" style="21" customWidth="1"/>
    <col min="8" max="8" width="7" style="21" customWidth="1"/>
    <col min="9" max="16384" width="10.90625" style="21"/>
  </cols>
  <sheetData>
    <row r="1" spans="2:13" s="55" customFormat="1" ht="15" customHeight="1">
      <c r="B1" s="404" t="s">
        <v>66</v>
      </c>
      <c r="C1" s="404"/>
      <c r="D1" s="404"/>
      <c r="E1" s="404"/>
    </row>
    <row r="2" spans="2:13" s="55" customFormat="1" ht="15" customHeight="1">
      <c r="B2" s="56"/>
      <c r="C2" s="56"/>
      <c r="D2" s="56"/>
      <c r="E2" s="56"/>
    </row>
    <row r="3" spans="2:13" s="55" customFormat="1" ht="18.600000000000001" customHeight="1">
      <c r="B3" s="403" t="s">
        <v>166</v>
      </c>
      <c r="C3" s="403"/>
      <c r="D3" s="403"/>
      <c r="E3" s="403"/>
    </row>
    <row r="4" spans="2:13" s="55" customFormat="1" ht="15" customHeight="1">
      <c r="B4" s="404" t="s">
        <v>119</v>
      </c>
      <c r="C4" s="404"/>
      <c r="D4" s="404"/>
      <c r="E4" s="404"/>
    </row>
    <row r="5" spans="2:13" s="55" customFormat="1" ht="15" customHeight="1">
      <c r="B5" s="414" t="s">
        <v>15</v>
      </c>
      <c r="C5" s="411" t="s">
        <v>165</v>
      </c>
      <c r="D5" s="412"/>
      <c r="E5" s="413"/>
    </row>
    <row r="6" spans="2:13" s="55" customFormat="1" ht="39" customHeight="1">
      <c r="B6" s="415"/>
      <c r="C6" s="74" t="s">
        <v>48</v>
      </c>
      <c r="D6" s="74" t="s">
        <v>45</v>
      </c>
      <c r="E6" s="74" t="s">
        <v>249</v>
      </c>
    </row>
    <row r="7" spans="2:13" s="55" customFormat="1" ht="18" customHeight="1">
      <c r="B7" s="343" t="s">
        <v>112</v>
      </c>
      <c r="C7" s="235">
        <v>419660</v>
      </c>
      <c r="D7" s="235">
        <v>1851940</v>
      </c>
      <c r="E7" s="74">
        <f t="shared" ref="E7:E17" si="0">D7/C7</f>
        <v>4.4129533431825765</v>
      </c>
    </row>
    <row r="8" spans="2:13" s="55" customFormat="1" ht="18" customHeight="1">
      <c r="B8" s="343" t="s">
        <v>113</v>
      </c>
      <c r="C8" s="235">
        <v>314720</v>
      </c>
      <c r="D8" s="235">
        <v>1403689.2</v>
      </c>
      <c r="E8" s="74">
        <f t="shared" si="0"/>
        <v>4.460120742247077</v>
      </c>
    </row>
    <row r="9" spans="2:13" s="55" customFormat="1" ht="18" customHeight="1">
      <c r="B9" s="343" t="s">
        <v>114</v>
      </c>
      <c r="C9" s="235">
        <v>231785</v>
      </c>
      <c r="D9" s="235">
        <v>1104571</v>
      </c>
      <c r="E9" s="74">
        <f t="shared" si="0"/>
        <v>4.7654981987617839</v>
      </c>
    </row>
    <row r="10" spans="2:13" s="55" customFormat="1" ht="18" customHeight="1">
      <c r="B10" s="343" t="s">
        <v>115</v>
      </c>
      <c r="C10" s="235">
        <v>270591</v>
      </c>
      <c r="D10" s="235">
        <v>1237860.8</v>
      </c>
      <c r="E10" s="74">
        <f t="shared" si="0"/>
        <v>4.5746562154691031</v>
      </c>
    </row>
    <row r="11" spans="2:13" s="55" customFormat="1" ht="18" customHeight="1">
      <c r="B11" s="343" t="s">
        <v>116</v>
      </c>
      <c r="C11" s="235">
        <v>280688</v>
      </c>
      <c r="D11" s="235">
        <v>1145289.7</v>
      </c>
      <c r="E11" s="74">
        <f t="shared" si="0"/>
        <v>4.0802944906800436</v>
      </c>
    </row>
    <row r="12" spans="2:13" s="55" customFormat="1" ht="18" customHeight="1">
      <c r="B12" s="343" t="s">
        <v>117</v>
      </c>
      <c r="C12" s="235">
        <v>264304</v>
      </c>
      <c r="D12" s="235">
        <v>1523921.3</v>
      </c>
      <c r="E12" s="74">
        <f t="shared" si="0"/>
        <v>5.7657897723833162</v>
      </c>
    </row>
    <row r="13" spans="2:13" s="55" customFormat="1" ht="18" customHeight="1">
      <c r="B13" s="343" t="s">
        <v>118</v>
      </c>
      <c r="C13" s="235">
        <v>271415</v>
      </c>
      <c r="D13" s="235">
        <v>1575822</v>
      </c>
      <c r="E13" s="74">
        <f t="shared" si="0"/>
        <v>5.805950297514876</v>
      </c>
    </row>
    <row r="14" spans="2:13" s="55" customFormat="1" ht="18" customHeight="1">
      <c r="B14" s="343" t="s">
        <v>92</v>
      </c>
      <c r="C14" s="235">
        <v>245277</v>
      </c>
      <c r="D14" s="235">
        <v>1213101</v>
      </c>
      <c r="E14" s="74">
        <f t="shared" si="0"/>
        <v>4.9458408248633177</v>
      </c>
    </row>
    <row r="15" spans="2:13" s="55" customFormat="1" ht="18" customHeight="1">
      <c r="B15" s="343" t="s">
        <v>96</v>
      </c>
      <c r="C15" s="236">
        <v>253627</v>
      </c>
      <c r="D15" s="236">
        <v>1474662.5</v>
      </c>
      <c r="E15" s="74">
        <f t="shared" si="0"/>
        <v>5.8142961908629598</v>
      </c>
    </row>
    <row r="16" spans="2:13" ht="18" customHeight="1">
      <c r="B16" s="343" t="s">
        <v>120</v>
      </c>
      <c r="C16" s="236">
        <v>254857</v>
      </c>
      <c r="D16" s="236">
        <v>1358128.6099999999</v>
      </c>
      <c r="E16" s="74">
        <f t="shared" si="0"/>
        <v>5.3289829590711646</v>
      </c>
      <c r="F16" s="141"/>
      <c r="G16" s="216"/>
      <c r="H16" s="157"/>
      <c r="I16" s="147"/>
      <c r="J16" s="148"/>
      <c r="K16" s="148"/>
      <c r="L16" s="196"/>
      <c r="M16" s="147"/>
    </row>
    <row r="17" spans="2:13" ht="18" customHeight="1">
      <c r="B17" s="227" t="s">
        <v>248</v>
      </c>
      <c r="C17" s="236">
        <v>268033</v>
      </c>
      <c r="D17" s="236"/>
      <c r="E17" s="74">
        <f t="shared" si="0"/>
        <v>0</v>
      </c>
      <c r="F17" s="141"/>
      <c r="G17" s="318"/>
      <c r="I17" s="147"/>
      <c r="J17" s="148"/>
      <c r="K17" s="148"/>
      <c r="L17" s="196"/>
      <c r="M17" s="147"/>
    </row>
    <row r="18" spans="2:13" ht="3" customHeight="1">
      <c r="B18" s="203"/>
      <c r="C18" s="205"/>
      <c r="D18" s="205"/>
      <c r="E18" s="205"/>
      <c r="F18" s="141"/>
      <c r="G18" s="90"/>
      <c r="H18" s="157"/>
      <c r="I18" s="194"/>
      <c r="J18" s="195"/>
      <c r="K18" s="195"/>
      <c r="L18" s="196"/>
      <c r="M18" s="194"/>
    </row>
    <row r="19" spans="2:13" ht="15.6" customHeight="1">
      <c r="B19" s="409" t="s">
        <v>121</v>
      </c>
      <c r="C19" s="410"/>
      <c r="D19" s="410"/>
      <c r="E19" s="410"/>
      <c r="F19" s="317"/>
      <c r="G19" s="208"/>
      <c r="H19" s="208"/>
      <c r="I19" s="208"/>
      <c r="J19" s="208"/>
      <c r="K19" s="208"/>
      <c r="L19" s="208"/>
    </row>
    <row r="20" spans="2:13" ht="3" customHeight="1">
      <c r="B20" s="206"/>
      <c r="C20" s="204"/>
      <c r="D20" s="204"/>
      <c r="E20" s="204"/>
      <c r="J20" s="207"/>
    </row>
    <row r="21" spans="2:13">
      <c r="C21" s="338"/>
      <c r="D21" s="338"/>
      <c r="E21" s="339"/>
    </row>
    <row r="39" spans="2:5" ht="94.9" customHeight="1">
      <c r="B39" s="408" t="s">
        <v>250</v>
      </c>
      <c r="C39" s="408"/>
      <c r="D39" s="408"/>
      <c r="E39" s="408"/>
    </row>
  </sheetData>
  <mergeCells count="7">
    <mergeCell ref="B39:E39"/>
    <mergeCell ref="B19:E19"/>
    <mergeCell ref="B1:E1"/>
    <mergeCell ref="B3:E3"/>
    <mergeCell ref="B4:E4"/>
    <mergeCell ref="C5:E5"/>
    <mergeCell ref="B5:B6"/>
  </mergeCells>
  <pageMargins left="0.7" right="0.7" top="0.75" bottom="0.75" header="0.3" footer="0.3"/>
  <pageSetup orientation="portrait" r:id="rId1"/>
  <headerFooter>
    <oddFooter>&amp;C&amp;10 7</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32"/>
  <sheetViews>
    <sheetView zoomScaleNormal="100" zoomScaleSheetLayoutView="50" workbookViewId="0">
      <selection activeCell="E35" sqref="E35"/>
    </sheetView>
  </sheetViews>
  <sheetFormatPr baseColWidth="10" defaultColWidth="10.90625" defaultRowHeight="12.75"/>
  <cols>
    <col min="1" max="1" width="0.90625" style="21" customWidth="1"/>
    <col min="2" max="2" width="12.54296875" style="21" customWidth="1"/>
    <col min="3" max="3" width="13.1796875" style="21" customWidth="1"/>
    <col min="4" max="5" width="10.81640625" style="21" customWidth="1"/>
    <col min="6" max="6" width="14.7265625" style="21" customWidth="1"/>
    <col min="7" max="7" width="1.54296875" style="21" customWidth="1"/>
    <col min="8" max="8" width="3.90625" style="21" customWidth="1"/>
    <col min="9" max="9" width="4.26953125" style="21" customWidth="1"/>
    <col min="10" max="10" width="9.453125" style="21" customWidth="1"/>
    <col min="11" max="16384" width="10.90625" style="21"/>
  </cols>
  <sheetData>
    <row r="1" spans="2:14" s="55" customFormat="1" ht="15" customHeight="1">
      <c r="B1" s="404" t="s">
        <v>3</v>
      </c>
      <c r="C1" s="404"/>
      <c r="D1" s="404"/>
      <c r="E1" s="404"/>
      <c r="F1" s="404"/>
    </row>
    <row r="2" spans="2:14" s="55" customFormat="1" ht="15" customHeight="1">
      <c r="B2" s="56"/>
      <c r="C2" s="56"/>
      <c r="D2" s="56"/>
      <c r="E2" s="56"/>
      <c r="F2" s="56"/>
    </row>
    <row r="3" spans="2:14" s="55" customFormat="1" ht="30" customHeight="1">
      <c r="B3" s="419" t="s">
        <v>167</v>
      </c>
      <c r="C3" s="420"/>
      <c r="D3" s="420"/>
      <c r="E3" s="420"/>
      <c r="F3" s="420"/>
    </row>
    <row r="4" spans="2:14" s="55" customFormat="1" ht="15" customHeight="1">
      <c r="B4" s="420" t="s">
        <v>251</v>
      </c>
      <c r="C4" s="420"/>
      <c r="D4" s="420"/>
      <c r="E4" s="420"/>
      <c r="F4" s="420"/>
    </row>
    <row r="5" spans="2:14" s="55" customFormat="1" ht="27.75" customHeight="1">
      <c r="B5" s="262" t="s">
        <v>15</v>
      </c>
      <c r="C5" s="262" t="s">
        <v>16</v>
      </c>
      <c r="D5" s="263" t="s">
        <v>48</v>
      </c>
      <c r="E5" s="263" t="s">
        <v>45</v>
      </c>
      <c r="F5" s="263" t="s">
        <v>46</v>
      </c>
    </row>
    <row r="6" spans="2:14" ht="16.5" customHeight="1">
      <c r="B6" s="421" t="s">
        <v>96</v>
      </c>
      <c r="C6" s="264" t="s">
        <v>17</v>
      </c>
      <c r="D6" s="265">
        <v>337</v>
      </c>
      <c r="E6" s="266">
        <v>959.87119662730106</v>
      </c>
      <c r="F6" s="267">
        <f t="shared" ref="F6:F27" si="0">E6/D6*10</f>
        <v>28.482824825735939</v>
      </c>
      <c r="G6" s="141"/>
      <c r="H6" s="216"/>
      <c r="I6" s="157"/>
      <c r="J6" s="147"/>
      <c r="K6" s="148"/>
      <c r="L6" s="148"/>
      <c r="M6" s="196"/>
      <c r="N6" s="147"/>
    </row>
    <row r="7" spans="2:14" ht="16.5" customHeight="1">
      <c r="B7" s="422"/>
      <c r="C7" s="264" t="s">
        <v>18</v>
      </c>
      <c r="D7" s="265">
        <v>3769</v>
      </c>
      <c r="E7" s="266">
        <v>15163.683989388999</v>
      </c>
      <c r="F7" s="267">
        <f t="shared" si="0"/>
        <v>40.232645235842391</v>
      </c>
      <c r="G7" s="141"/>
      <c r="H7" s="216"/>
      <c r="I7" s="157"/>
      <c r="J7" s="197"/>
      <c r="K7" s="148"/>
      <c r="L7" s="148"/>
      <c r="M7" s="196"/>
      <c r="N7" s="197"/>
    </row>
    <row r="8" spans="2:14" ht="16.5" customHeight="1">
      <c r="B8" s="422"/>
      <c r="C8" s="264" t="s">
        <v>22</v>
      </c>
      <c r="D8" s="265">
        <v>1490</v>
      </c>
      <c r="E8" s="266">
        <v>7224.9226209103826</v>
      </c>
      <c r="F8" s="267">
        <f t="shared" si="0"/>
        <v>48.48941356315693</v>
      </c>
      <c r="G8" s="141"/>
      <c r="H8" s="216"/>
      <c r="I8" s="157"/>
      <c r="J8" s="197"/>
      <c r="K8" s="148"/>
      <c r="L8" s="148"/>
      <c r="M8" s="196"/>
      <c r="N8" s="197"/>
    </row>
    <row r="9" spans="2:14" ht="16.5" customHeight="1">
      <c r="B9" s="422"/>
      <c r="C9" s="264" t="s">
        <v>19</v>
      </c>
      <c r="D9" s="265">
        <v>8535</v>
      </c>
      <c r="E9" s="266">
        <v>44705.891180739396</v>
      </c>
      <c r="F9" s="267">
        <f t="shared" si="0"/>
        <v>52.379485859097123</v>
      </c>
      <c r="G9" s="141"/>
      <c r="H9" s="216"/>
      <c r="I9" s="157"/>
      <c r="J9" s="197"/>
      <c r="K9" s="148"/>
      <c r="L9" s="148"/>
      <c r="M9" s="196"/>
      <c r="N9" s="197"/>
    </row>
    <row r="10" spans="2:14" ht="16.5" customHeight="1">
      <c r="B10" s="422"/>
      <c r="C10" s="264" t="s">
        <v>20</v>
      </c>
      <c r="D10" s="265">
        <v>27341</v>
      </c>
      <c r="E10" s="266">
        <v>147429.89228911561</v>
      </c>
      <c r="F10" s="267">
        <f t="shared" si="0"/>
        <v>53.92264082846846</v>
      </c>
      <c r="G10" s="141"/>
      <c r="H10" s="216"/>
      <c r="I10" s="157"/>
      <c r="J10" s="197"/>
      <c r="K10" s="148"/>
      <c r="L10" s="148"/>
      <c r="M10" s="196"/>
      <c r="N10" s="197"/>
    </row>
    <row r="11" spans="2:14" ht="16.5" customHeight="1">
      <c r="B11" s="422"/>
      <c r="C11" s="264" t="s">
        <v>21</v>
      </c>
      <c r="D11" s="265">
        <v>64468</v>
      </c>
      <c r="E11" s="266">
        <v>377776.50947358541</v>
      </c>
      <c r="F11" s="267">
        <f t="shared" si="0"/>
        <v>58.599073877518364</v>
      </c>
      <c r="G11" s="141"/>
      <c r="H11" s="216"/>
      <c r="I11" s="157"/>
      <c r="J11" s="197"/>
      <c r="K11" s="148"/>
      <c r="L11" s="148"/>
      <c r="M11" s="196"/>
      <c r="N11" s="197"/>
    </row>
    <row r="12" spans="2:14" ht="16.5" customHeight="1">
      <c r="B12" s="422"/>
      <c r="C12" s="264" t="s">
        <v>83</v>
      </c>
      <c r="D12" s="265">
        <v>105528</v>
      </c>
      <c r="E12" s="266">
        <v>578305.41789942631</v>
      </c>
      <c r="F12" s="267">
        <f t="shared" si="0"/>
        <v>54.801135044673103</v>
      </c>
      <c r="G12" s="141"/>
      <c r="H12" s="216"/>
      <c r="I12" s="157"/>
      <c r="J12" s="147"/>
      <c r="K12" s="148"/>
      <c r="L12" s="148"/>
      <c r="M12" s="196"/>
      <c r="N12" s="147"/>
    </row>
    <row r="13" spans="2:14" ht="16.5" customHeight="1">
      <c r="B13" s="422"/>
      <c r="C13" s="264" t="s">
        <v>252</v>
      </c>
      <c r="D13" s="265">
        <v>12720</v>
      </c>
      <c r="E13" s="266">
        <v>86826.963382941685</v>
      </c>
      <c r="F13" s="267">
        <f t="shared" si="0"/>
        <v>68.260191338790634</v>
      </c>
      <c r="G13" s="141"/>
      <c r="H13" s="216"/>
      <c r="I13" s="157"/>
      <c r="J13" s="147"/>
      <c r="K13" s="148"/>
      <c r="L13" s="148"/>
      <c r="M13" s="196"/>
      <c r="N13" s="147"/>
    </row>
    <row r="14" spans="2:14" ht="16.5" customHeight="1">
      <c r="B14" s="422"/>
      <c r="C14" s="264" t="s">
        <v>168</v>
      </c>
      <c r="D14" s="265">
        <v>14176</v>
      </c>
      <c r="E14" s="266">
        <v>106612.28399330072</v>
      </c>
      <c r="F14" s="267">
        <f t="shared" si="0"/>
        <v>75.20618227518392</v>
      </c>
      <c r="G14" s="141"/>
      <c r="H14" s="216"/>
      <c r="I14" s="157"/>
      <c r="J14" s="147"/>
      <c r="K14" s="148"/>
      <c r="L14" s="148"/>
      <c r="M14" s="196"/>
      <c r="N14" s="147"/>
    </row>
    <row r="15" spans="2:14" ht="16.5" customHeight="1">
      <c r="B15" s="422"/>
      <c r="C15" s="264" t="s">
        <v>64</v>
      </c>
      <c r="D15" s="265">
        <v>46</v>
      </c>
      <c r="E15" s="266">
        <v>118</v>
      </c>
      <c r="F15" s="267">
        <f t="shared" si="0"/>
        <v>25.652173913043477</v>
      </c>
      <c r="G15" s="141"/>
      <c r="H15" s="216"/>
      <c r="I15" s="157"/>
      <c r="J15" s="197"/>
      <c r="K15" s="148"/>
      <c r="L15" s="148"/>
      <c r="M15" s="196"/>
      <c r="N15" s="197"/>
    </row>
    <row r="16" spans="2:14" ht="16.5" customHeight="1">
      <c r="B16" s="423"/>
      <c r="C16" s="268" t="s">
        <v>8</v>
      </c>
      <c r="D16" s="269">
        <v>238410</v>
      </c>
      <c r="E16" s="269">
        <v>1365123.4360260358</v>
      </c>
      <c r="F16" s="270">
        <f t="shared" si="0"/>
        <v>57.259487270921348</v>
      </c>
      <c r="G16" s="141"/>
      <c r="H16" s="216"/>
      <c r="I16" s="157"/>
      <c r="J16" s="197"/>
      <c r="K16" s="148"/>
      <c r="L16" s="148"/>
      <c r="M16" s="196"/>
      <c r="N16" s="197"/>
    </row>
    <row r="17" spans="2:14" ht="16.5" customHeight="1">
      <c r="B17" s="421" t="s">
        <v>253</v>
      </c>
      <c r="C17" s="264" t="s">
        <v>17</v>
      </c>
      <c r="D17" s="265">
        <v>1418</v>
      </c>
      <c r="E17" s="266">
        <v>1134.4000000000001</v>
      </c>
      <c r="F17" s="267">
        <f t="shared" si="0"/>
        <v>8</v>
      </c>
      <c r="G17" s="141"/>
      <c r="H17" s="340"/>
      <c r="I17" s="340"/>
      <c r="J17" s="340"/>
      <c r="K17" s="148"/>
      <c r="L17" s="148"/>
      <c r="M17" s="196"/>
      <c r="N17" s="197"/>
    </row>
    <row r="18" spans="2:14" ht="16.5" customHeight="1">
      <c r="B18" s="422"/>
      <c r="C18" s="264" t="s">
        <v>18</v>
      </c>
      <c r="D18" s="265">
        <v>1317</v>
      </c>
      <c r="E18" s="266">
        <v>3871.98</v>
      </c>
      <c r="F18" s="267">
        <f t="shared" si="0"/>
        <v>29.4</v>
      </c>
      <c r="G18" s="141"/>
      <c r="H18" s="340"/>
      <c r="I18" s="340"/>
      <c r="J18" s="340"/>
      <c r="K18" s="148"/>
      <c r="L18" s="148"/>
      <c r="M18" s="196"/>
      <c r="N18" s="197"/>
    </row>
    <row r="19" spans="2:14" ht="16.5" customHeight="1">
      <c r="B19" s="422"/>
      <c r="C19" s="264" t="s">
        <v>22</v>
      </c>
      <c r="D19" s="265">
        <v>2436</v>
      </c>
      <c r="E19" s="266">
        <v>8599.08</v>
      </c>
      <c r="F19" s="267">
        <f t="shared" si="0"/>
        <v>35.299999999999997</v>
      </c>
      <c r="G19" s="141"/>
      <c r="H19" s="340"/>
      <c r="I19" s="340"/>
      <c r="J19" s="340"/>
      <c r="K19" s="148"/>
      <c r="L19" s="148"/>
      <c r="M19" s="196"/>
      <c r="N19" s="197"/>
    </row>
    <row r="20" spans="2:14" ht="16.5" customHeight="1">
      <c r="B20" s="422"/>
      <c r="C20" s="264" t="s">
        <v>19</v>
      </c>
      <c r="D20" s="265">
        <v>7461</v>
      </c>
      <c r="E20" s="266">
        <v>31634.639999999999</v>
      </c>
      <c r="F20" s="267">
        <f t="shared" si="0"/>
        <v>42.400000000000006</v>
      </c>
      <c r="G20" s="141"/>
      <c r="H20" s="340"/>
      <c r="I20" s="340"/>
      <c r="J20" s="340"/>
      <c r="K20" s="148"/>
      <c r="L20" s="148"/>
      <c r="M20" s="196"/>
      <c r="N20" s="197"/>
    </row>
    <row r="21" spans="2:14" ht="16.5" customHeight="1">
      <c r="B21" s="422"/>
      <c r="C21" s="264" t="s">
        <v>20</v>
      </c>
      <c r="D21" s="265">
        <v>29518</v>
      </c>
      <c r="E21" s="266">
        <v>151427.34</v>
      </c>
      <c r="F21" s="267">
        <f t="shared" si="0"/>
        <v>51.3</v>
      </c>
      <c r="G21" s="141"/>
      <c r="H21" s="340"/>
      <c r="I21" s="340"/>
      <c r="J21" s="340"/>
      <c r="K21" s="148"/>
      <c r="L21" s="148"/>
      <c r="M21" s="196"/>
      <c r="N21" s="147"/>
    </row>
    <row r="22" spans="2:14" ht="16.5" customHeight="1">
      <c r="B22" s="422"/>
      <c r="C22" s="264" t="s">
        <v>21</v>
      </c>
      <c r="D22" s="265">
        <v>74011</v>
      </c>
      <c r="E22" s="266">
        <v>378936.32000000001</v>
      </c>
      <c r="F22" s="267">
        <f t="shared" si="0"/>
        <v>51.2</v>
      </c>
      <c r="G22" s="141"/>
      <c r="H22" s="340"/>
      <c r="I22" s="340"/>
      <c r="J22" s="340"/>
      <c r="K22" s="148"/>
      <c r="L22" s="148"/>
      <c r="M22" s="196"/>
      <c r="N22" s="147"/>
    </row>
    <row r="23" spans="2:14" ht="16.5" customHeight="1">
      <c r="B23" s="422"/>
      <c r="C23" s="264" t="s">
        <v>83</v>
      </c>
      <c r="D23" s="265">
        <v>99169</v>
      </c>
      <c r="E23" s="266">
        <v>527579.07999999996</v>
      </c>
      <c r="F23" s="267">
        <f t="shared" si="0"/>
        <v>53.199999999999996</v>
      </c>
      <c r="G23" s="141"/>
      <c r="H23" s="340"/>
      <c r="I23" s="340"/>
      <c r="J23" s="340"/>
      <c r="K23" s="148"/>
      <c r="L23" s="148"/>
      <c r="M23" s="196"/>
      <c r="N23" s="147"/>
    </row>
    <row r="24" spans="2:14" ht="16.5" customHeight="1">
      <c r="B24" s="422"/>
      <c r="C24" s="264" t="s">
        <v>252</v>
      </c>
      <c r="D24" s="265">
        <v>11710</v>
      </c>
      <c r="E24" s="266">
        <v>75412.399999999994</v>
      </c>
      <c r="F24" s="267">
        <f t="shared" si="0"/>
        <v>64.399999999999991</v>
      </c>
      <c r="G24" s="141"/>
      <c r="H24" s="340"/>
      <c r="I24" s="340"/>
      <c r="J24" s="340"/>
      <c r="K24" s="148"/>
      <c r="L24" s="148"/>
      <c r="M24" s="196"/>
      <c r="N24" s="197"/>
    </row>
    <row r="25" spans="2:14" ht="16.5" customHeight="1">
      <c r="B25" s="422"/>
      <c r="C25" s="264" t="s">
        <v>168</v>
      </c>
      <c r="D25" s="265">
        <v>9036</v>
      </c>
      <c r="E25" s="266">
        <v>57378.6</v>
      </c>
      <c r="F25" s="267">
        <f t="shared" si="0"/>
        <v>63.5</v>
      </c>
      <c r="G25" s="141"/>
      <c r="H25" s="340"/>
      <c r="I25" s="340"/>
      <c r="J25" s="340"/>
      <c r="K25" s="148"/>
      <c r="L25" s="148"/>
      <c r="M25" s="196"/>
      <c r="N25" s="197"/>
    </row>
    <row r="26" spans="2:14" ht="16.5" customHeight="1">
      <c r="B26" s="422"/>
      <c r="C26" s="264" t="s">
        <v>64</v>
      </c>
      <c r="D26" s="265">
        <v>46</v>
      </c>
      <c r="E26" s="266">
        <v>117.9</v>
      </c>
      <c r="F26" s="267">
        <f t="shared" si="0"/>
        <v>25.630434782608695</v>
      </c>
      <c r="G26" s="141"/>
      <c r="H26" s="340"/>
      <c r="I26" s="340"/>
      <c r="J26" s="340"/>
      <c r="K26" s="148"/>
      <c r="L26" s="148"/>
      <c r="M26" s="196"/>
      <c r="N26" s="197"/>
    </row>
    <row r="27" spans="2:14" ht="16.5" customHeight="1">
      <c r="B27" s="423"/>
      <c r="C27" s="268" t="s">
        <v>8</v>
      </c>
      <c r="D27" s="269">
        <f>SUM(D17:D26)</f>
        <v>236122</v>
      </c>
      <c r="E27" s="269">
        <f>SUM(E17:E26)</f>
        <v>1236091.7399999998</v>
      </c>
      <c r="F27" s="270">
        <f t="shared" si="0"/>
        <v>52.349706507652812</v>
      </c>
      <c r="G27" s="141"/>
      <c r="H27" s="340"/>
      <c r="I27" s="340"/>
      <c r="J27" s="340"/>
      <c r="K27" s="148"/>
      <c r="L27" s="148"/>
      <c r="M27" s="196"/>
      <c r="N27" s="197"/>
    </row>
    <row r="28" spans="2:14" ht="16.5" customHeight="1">
      <c r="B28" s="271"/>
      <c r="C28" s="272"/>
      <c r="D28" s="273"/>
      <c r="E28" s="274"/>
      <c r="F28" s="275"/>
      <c r="G28" s="141"/>
      <c r="H28" s="216"/>
      <c r="I28" s="157"/>
      <c r="J28" s="197"/>
      <c r="K28" s="148"/>
      <c r="L28" s="148"/>
      <c r="M28" s="196"/>
      <c r="N28" s="197"/>
    </row>
    <row r="29" spans="2:14" ht="16.5" customHeight="1">
      <c r="B29" s="276" t="s">
        <v>102</v>
      </c>
      <c r="C29" s="277"/>
      <c r="D29" s="277"/>
      <c r="E29" s="278"/>
      <c r="F29" s="279"/>
      <c r="G29" s="141"/>
      <c r="H29" s="216"/>
      <c r="I29" s="157"/>
      <c r="J29" s="197"/>
      <c r="K29" s="148"/>
      <c r="L29" s="148"/>
      <c r="M29" s="196"/>
      <c r="N29" s="197"/>
    </row>
    <row r="30" spans="2:14" ht="16.5" customHeight="1">
      <c r="B30" s="416"/>
      <c r="C30" s="417"/>
      <c r="D30" s="417"/>
      <c r="E30" s="417"/>
      <c r="F30" s="418"/>
      <c r="G30" s="141"/>
      <c r="H30" s="216"/>
      <c r="I30" s="157"/>
      <c r="J30" s="147"/>
      <c r="K30" s="148"/>
      <c r="L30" s="148"/>
      <c r="M30" s="196"/>
      <c r="N30" s="147"/>
    </row>
    <row r="31" spans="2:14" ht="58.15" customHeight="1">
      <c r="B31" s="405" t="s">
        <v>254</v>
      </c>
      <c r="C31" s="406"/>
      <c r="D31" s="406"/>
      <c r="E31" s="406"/>
      <c r="F31" s="407"/>
    </row>
    <row r="32" spans="2:14">
      <c r="K32" s="207"/>
    </row>
  </sheetData>
  <customSheetViews>
    <customSheetView guid="{5CDC6F58-B038-4A0E-A13D-C643B013E119}" topLeftCell="A13">
      <selection activeCell="F29" sqref="F29"/>
      <pageMargins left="0.6692913385826772" right="0.35433070866141736" top="0.78740157480314965"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7">
    <mergeCell ref="B31:F31"/>
    <mergeCell ref="B30:F30"/>
    <mergeCell ref="B1:F1"/>
    <mergeCell ref="B3:F3"/>
    <mergeCell ref="B4:F4"/>
    <mergeCell ref="B6:B16"/>
    <mergeCell ref="B17:B27"/>
  </mergeCells>
  <printOptions horizontalCentered="1"/>
  <pageMargins left="0.6692913385826772" right="0.35433070866141736" top="0.78740157480314965" bottom="0.78740157480314965" header="0.51181102362204722" footer="0.59055118110236227"/>
  <pageSetup scale="95" firstPageNumber="0" orientation="portrait" r:id="rId2"/>
  <headerFooter alignWithMargins="0">
    <oddFooter>&amp;C&amp;10&amp;A</oddFooter>
  </headerFooter>
  <ignoredErrors>
    <ignoredError sqref="D27:E27"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N31"/>
  <sheetViews>
    <sheetView zoomScaleNormal="100" zoomScaleSheetLayoutView="50" workbookViewId="0">
      <selection activeCell="D37" sqref="D37"/>
    </sheetView>
  </sheetViews>
  <sheetFormatPr baseColWidth="10" defaultColWidth="10.90625" defaultRowHeight="12.75"/>
  <cols>
    <col min="1" max="1" width="1.7265625" style="21" customWidth="1"/>
    <col min="2" max="2" width="12.54296875" style="21" customWidth="1"/>
    <col min="3" max="3" width="13.6328125" style="21" customWidth="1"/>
    <col min="4" max="5" width="10.81640625" style="21" customWidth="1"/>
    <col min="6" max="6" width="14.453125" style="21" customWidth="1"/>
    <col min="7" max="7" width="1.6328125" style="21" customWidth="1"/>
    <col min="8" max="10" width="4.1796875" style="21" customWidth="1"/>
    <col min="11" max="16384" width="10.90625" style="21"/>
  </cols>
  <sheetData>
    <row r="1" spans="2:9" s="55" customFormat="1" ht="15" customHeight="1">
      <c r="B1" s="404" t="s">
        <v>54</v>
      </c>
      <c r="C1" s="404"/>
      <c r="D1" s="404"/>
      <c r="E1" s="404"/>
      <c r="F1" s="404"/>
    </row>
    <row r="2" spans="2:9" s="55" customFormat="1" ht="15" customHeight="1">
      <c r="B2" s="56"/>
      <c r="C2" s="56"/>
      <c r="D2" s="56"/>
      <c r="E2" s="56"/>
      <c r="F2" s="56"/>
    </row>
    <row r="3" spans="2:9" s="55" customFormat="1" ht="28.5" customHeight="1">
      <c r="B3" s="419" t="s">
        <v>169</v>
      </c>
      <c r="C3" s="420"/>
      <c r="D3" s="420"/>
      <c r="E3" s="420"/>
      <c r="F3" s="420"/>
    </row>
    <row r="4" spans="2:9" s="55" customFormat="1" ht="15" customHeight="1">
      <c r="B4" s="420" t="s">
        <v>194</v>
      </c>
      <c r="C4" s="420"/>
      <c r="D4" s="420"/>
      <c r="E4" s="420"/>
      <c r="F4" s="420"/>
    </row>
    <row r="5" spans="2:9" s="55" customFormat="1" ht="27.75" customHeight="1">
      <c r="B5" s="262" t="s">
        <v>15</v>
      </c>
      <c r="C5" s="262" t="s">
        <v>16</v>
      </c>
      <c r="D5" s="263" t="s">
        <v>48</v>
      </c>
      <c r="E5" s="263" t="s">
        <v>45</v>
      </c>
      <c r="F5" s="263" t="s">
        <v>46</v>
      </c>
    </row>
    <row r="6" spans="2:9" ht="16.5" customHeight="1">
      <c r="B6" s="421" t="s">
        <v>96</v>
      </c>
      <c r="C6" s="264" t="s">
        <v>17</v>
      </c>
      <c r="D6" s="358" t="s">
        <v>170</v>
      </c>
      <c r="E6" s="266">
        <v>0</v>
      </c>
      <c r="F6" s="267"/>
      <c r="H6" s="90"/>
      <c r="I6" s="157"/>
    </row>
    <row r="7" spans="2:9" ht="16.5" customHeight="1">
      <c r="B7" s="422"/>
      <c r="C7" s="264" t="s">
        <v>18</v>
      </c>
      <c r="D7" s="265">
        <v>134</v>
      </c>
      <c r="E7" s="266">
        <v>1002.7840498080781</v>
      </c>
      <c r="F7" s="267">
        <f>E7/D7*10</f>
        <v>74.834630582692398</v>
      </c>
      <c r="H7" s="90"/>
      <c r="I7" s="157"/>
    </row>
    <row r="8" spans="2:9" ht="16.5" customHeight="1">
      <c r="B8" s="422"/>
      <c r="C8" s="264" t="s">
        <v>22</v>
      </c>
      <c r="D8" s="265">
        <v>4569</v>
      </c>
      <c r="E8" s="266">
        <v>30303.377297386858</v>
      </c>
      <c r="F8" s="267">
        <f>E8/D8*10</f>
        <v>66.323872395243725</v>
      </c>
      <c r="H8" s="90"/>
      <c r="I8" s="157"/>
    </row>
    <row r="9" spans="2:9" ht="16.5" customHeight="1">
      <c r="B9" s="422"/>
      <c r="C9" s="264" t="s">
        <v>19</v>
      </c>
      <c r="D9" s="265">
        <v>2978</v>
      </c>
      <c r="E9" s="266">
        <v>20299.089128933203</v>
      </c>
      <c r="F9" s="267">
        <f>E9/D9*10</f>
        <v>68.163496067606459</v>
      </c>
      <c r="H9" s="90"/>
      <c r="I9" s="157"/>
    </row>
    <row r="10" spans="2:9" ht="16.5" customHeight="1">
      <c r="B10" s="422"/>
      <c r="C10" s="264" t="s">
        <v>20</v>
      </c>
      <c r="D10" s="265">
        <v>1566</v>
      </c>
      <c r="E10" s="266">
        <v>10598.946878508445</v>
      </c>
      <c r="F10" s="267">
        <f>E10/D10*10</f>
        <v>67.681653119466446</v>
      </c>
      <c r="H10" s="90"/>
      <c r="I10" s="157"/>
    </row>
    <row r="11" spans="2:9" ht="16.5" customHeight="1">
      <c r="B11" s="422"/>
      <c r="C11" s="264" t="s">
        <v>21</v>
      </c>
      <c r="D11" s="265">
        <v>5970</v>
      </c>
      <c r="E11" s="266">
        <v>47335.020091837527</v>
      </c>
      <c r="F11" s="267">
        <f>E11/D11*10</f>
        <v>79.288140857349291</v>
      </c>
      <c r="H11" s="90"/>
      <c r="I11" s="157"/>
    </row>
    <row r="12" spans="2:9" ht="16.5" customHeight="1">
      <c r="B12" s="422"/>
      <c r="C12" s="264" t="s">
        <v>83</v>
      </c>
      <c r="D12" s="265">
        <v>0</v>
      </c>
      <c r="E12" s="266">
        <v>0</v>
      </c>
      <c r="F12" s="267">
        <v>0</v>
      </c>
      <c r="H12" s="90"/>
      <c r="I12" s="157"/>
    </row>
    <row r="13" spans="2:9" ht="16.5" customHeight="1">
      <c r="B13" s="422"/>
      <c r="C13" s="264" t="s">
        <v>252</v>
      </c>
      <c r="D13" s="265">
        <v>0</v>
      </c>
      <c r="E13" s="266">
        <v>0</v>
      </c>
      <c r="F13" s="267">
        <v>0</v>
      </c>
      <c r="H13" s="90"/>
      <c r="I13" s="157"/>
    </row>
    <row r="14" spans="2:9" s="55" customFormat="1" ht="16.5" customHeight="1">
      <c r="B14" s="422"/>
      <c r="C14" s="264" t="s">
        <v>168</v>
      </c>
      <c r="D14" s="265">
        <v>0</v>
      </c>
      <c r="E14" s="266">
        <v>0</v>
      </c>
      <c r="F14" s="267">
        <v>0</v>
      </c>
      <c r="H14" s="217"/>
      <c r="I14" s="218"/>
    </row>
    <row r="15" spans="2:9" ht="16.5" customHeight="1">
      <c r="B15" s="422"/>
      <c r="C15" s="264" t="s">
        <v>64</v>
      </c>
      <c r="D15" s="265">
        <v>0</v>
      </c>
      <c r="E15" s="266">
        <v>0</v>
      </c>
      <c r="F15" s="267">
        <v>0</v>
      </c>
      <c r="G15" s="141"/>
      <c r="H15" s="90"/>
      <c r="I15" s="157"/>
    </row>
    <row r="16" spans="2:9" ht="16.5" customHeight="1">
      <c r="B16" s="423"/>
      <c r="C16" s="268" t="s">
        <v>8</v>
      </c>
      <c r="D16" s="269">
        <v>15217</v>
      </c>
      <c r="E16" s="269">
        <v>109539.21744647411</v>
      </c>
      <c r="F16" s="270">
        <f>E16/D16*10</f>
        <v>71.984765358792217</v>
      </c>
      <c r="G16" s="141"/>
      <c r="H16" s="90"/>
      <c r="I16" s="157"/>
    </row>
    <row r="17" spans="2:14" ht="16.5" customHeight="1">
      <c r="B17" s="421" t="s">
        <v>253</v>
      </c>
      <c r="C17" s="264" t="s">
        <v>17</v>
      </c>
      <c r="D17" s="265">
        <v>0</v>
      </c>
      <c r="E17" s="266">
        <v>0</v>
      </c>
      <c r="F17" s="267"/>
      <c r="G17" s="141"/>
      <c r="H17" s="90"/>
      <c r="I17" s="157"/>
    </row>
    <row r="18" spans="2:14" ht="16.5" customHeight="1">
      <c r="B18" s="422"/>
      <c r="C18" s="264" t="s">
        <v>18</v>
      </c>
      <c r="D18" s="265">
        <v>134</v>
      </c>
      <c r="E18" s="266">
        <v>908.52</v>
      </c>
      <c r="F18" s="267">
        <f t="shared" ref="F18:F23" si="0">E18/D18*10</f>
        <v>67.8</v>
      </c>
      <c r="G18" s="141"/>
      <c r="H18" s="340"/>
      <c r="I18" s="340"/>
      <c r="J18" s="340"/>
    </row>
    <row r="19" spans="2:14" ht="16.5" customHeight="1">
      <c r="B19" s="422"/>
      <c r="C19" s="264" t="s">
        <v>22</v>
      </c>
      <c r="D19" s="265">
        <v>3645</v>
      </c>
      <c r="E19" s="266">
        <v>20630.7</v>
      </c>
      <c r="F19" s="267">
        <f t="shared" si="0"/>
        <v>56.6</v>
      </c>
      <c r="G19" s="141"/>
      <c r="H19" s="340"/>
      <c r="I19" s="340"/>
      <c r="J19" s="340"/>
    </row>
    <row r="20" spans="2:14" ht="16.5" customHeight="1">
      <c r="B20" s="422"/>
      <c r="C20" s="264" t="s">
        <v>19</v>
      </c>
      <c r="D20" s="265">
        <v>3285</v>
      </c>
      <c r="E20" s="266">
        <v>21648.15</v>
      </c>
      <c r="F20" s="267">
        <f t="shared" si="0"/>
        <v>65.900000000000006</v>
      </c>
      <c r="G20" s="141"/>
      <c r="H20" s="340"/>
      <c r="I20" s="340"/>
      <c r="J20" s="340"/>
    </row>
    <row r="21" spans="2:14" ht="16.5" customHeight="1">
      <c r="B21" s="422"/>
      <c r="C21" s="264" t="s">
        <v>20</v>
      </c>
      <c r="D21" s="265">
        <v>2296</v>
      </c>
      <c r="E21" s="266">
        <v>14809.2</v>
      </c>
      <c r="F21" s="267">
        <f t="shared" si="0"/>
        <v>64.5</v>
      </c>
      <c r="G21" s="141"/>
      <c r="H21" s="340"/>
      <c r="I21" s="340"/>
      <c r="J21" s="340"/>
    </row>
    <row r="22" spans="2:14" ht="16.5" customHeight="1">
      <c r="B22" s="422"/>
      <c r="C22" s="264" t="s">
        <v>21</v>
      </c>
      <c r="D22" s="265">
        <v>9320</v>
      </c>
      <c r="E22" s="266">
        <v>63748.800000000003</v>
      </c>
      <c r="F22" s="267">
        <f t="shared" si="0"/>
        <v>68.400000000000006</v>
      </c>
      <c r="G22" s="141"/>
      <c r="H22" s="340"/>
      <c r="I22" s="340"/>
      <c r="J22" s="340"/>
    </row>
    <row r="23" spans="2:14" ht="16.5" customHeight="1">
      <c r="B23" s="422"/>
      <c r="C23" s="264" t="s">
        <v>83</v>
      </c>
      <c r="D23" s="265">
        <v>55</v>
      </c>
      <c r="E23" s="266">
        <v>291.5</v>
      </c>
      <c r="F23" s="267">
        <f t="shared" si="0"/>
        <v>53</v>
      </c>
      <c r="G23" s="141"/>
      <c r="H23" s="340"/>
      <c r="I23" s="340"/>
      <c r="J23" s="340"/>
    </row>
    <row r="24" spans="2:14" ht="16.5" customHeight="1">
      <c r="B24" s="422"/>
      <c r="C24" s="264" t="s">
        <v>252</v>
      </c>
      <c r="D24" s="265">
        <v>0</v>
      </c>
      <c r="E24" s="266">
        <v>0</v>
      </c>
      <c r="F24" s="267">
        <v>0</v>
      </c>
      <c r="G24" s="141"/>
      <c r="H24" s="340"/>
      <c r="I24" s="340"/>
      <c r="J24" s="340"/>
      <c r="K24" s="148"/>
      <c r="L24" s="148"/>
      <c r="M24" s="196"/>
      <c r="N24" s="197"/>
    </row>
    <row r="25" spans="2:14" ht="16.5" customHeight="1">
      <c r="B25" s="422"/>
      <c r="C25" s="264" t="s">
        <v>168</v>
      </c>
      <c r="D25" s="265">
        <v>0</v>
      </c>
      <c r="E25" s="266">
        <v>0</v>
      </c>
      <c r="F25" s="267">
        <v>0</v>
      </c>
      <c r="G25" s="141"/>
      <c r="H25" s="340"/>
      <c r="I25" s="340"/>
      <c r="J25" s="340"/>
      <c r="K25" s="148"/>
      <c r="L25" s="148"/>
      <c r="M25" s="196"/>
      <c r="N25" s="197"/>
    </row>
    <row r="26" spans="2:14" ht="16.5" customHeight="1">
      <c r="B26" s="422"/>
      <c r="C26" s="264" t="s">
        <v>64</v>
      </c>
      <c r="D26" s="265">
        <v>0</v>
      </c>
      <c r="E26" s="266">
        <v>0</v>
      </c>
      <c r="F26" s="267">
        <v>0</v>
      </c>
      <c r="G26" s="141"/>
      <c r="H26" s="340"/>
      <c r="I26" s="340"/>
      <c r="J26" s="340"/>
      <c r="K26" s="148"/>
      <c r="L26" s="148"/>
      <c r="M26" s="196"/>
      <c r="N26" s="197"/>
    </row>
    <row r="27" spans="2:14" ht="16.5" customHeight="1">
      <c r="B27" s="423"/>
      <c r="C27" s="268" t="s">
        <v>8</v>
      </c>
      <c r="D27" s="269">
        <f>SUM(D17:D26)</f>
        <v>18735</v>
      </c>
      <c r="E27" s="269">
        <f>SUM(E17:E26)</f>
        <v>122036.87000000001</v>
      </c>
      <c r="F27" s="270">
        <f>E27/D27*10</f>
        <v>65.138441419802518</v>
      </c>
      <c r="G27" s="141"/>
      <c r="H27" s="340"/>
      <c r="I27" s="340"/>
      <c r="J27" s="340"/>
      <c r="K27" s="148"/>
      <c r="L27" s="148"/>
      <c r="M27" s="196"/>
      <c r="N27" s="197"/>
    </row>
    <row r="28" spans="2:14" ht="16.5" customHeight="1">
      <c r="B28" s="271"/>
      <c r="C28" s="272"/>
      <c r="D28" s="273"/>
      <c r="E28" s="274"/>
      <c r="F28" s="275"/>
      <c r="G28" s="141"/>
      <c r="H28" s="220"/>
      <c r="I28" s="157"/>
      <c r="J28" s="197"/>
      <c r="K28" s="148"/>
      <c r="L28" s="148"/>
      <c r="M28" s="196"/>
      <c r="N28" s="197"/>
    </row>
    <row r="29" spans="2:14" ht="16.5" customHeight="1">
      <c r="B29" s="276" t="s">
        <v>102</v>
      </c>
      <c r="C29" s="277"/>
      <c r="D29" s="277"/>
      <c r="E29" s="278"/>
      <c r="F29" s="279"/>
      <c r="G29" s="141"/>
      <c r="H29" s="220"/>
      <c r="I29" s="157"/>
      <c r="J29" s="197"/>
      <c r="K29" s="148"/>
      <c r="L29" s="148"/>
      <c r="M29" s="196"/>
      <c r="N29" s="197"/>
    </row>
    <row r="30" spans="2:14" ht="16.5" customHeight="1">
      <c r="B30" s="416"/>
      <c r="C30" s="417"/>
      <c r="D30" s="417"/>
      <c r="E30" s="417"/>
      <c r="F30" s="418"/>
      <c r="G30" s="141"/>
      <c r="H30" s="220"/>
      <c r="I30" s="157"/>
      <c r="J30" s="147"/>
      <c r="K30" s="148"/>
      <c r="L30" s="148"/>
      <c r="M30" s="196"/>
      <c r="N30" s="147"/>
    </row>
    <row r="31" spans="2:14" ht="51" customHeight="1">
      <c r="B31" s="392" t="s">
        <v>255</v>
      </c>
      <c r="C31" s="393"/>
      <c r="D31" s="393"/>
      <c r="E31" s="393"/>
      <c r="F31" s="394"/>
    </row>
  </sheetData>
  <mergeCells count="7">
    <mergeCell ref="B31:F31"/>
    <mergeCell ref="B1:F1"/>
    <mergeCell ref="B3:F3"/>
    <mergeCell ref="B4:F4"/>
    <mergeCell ref="B6:B16"/>
    <mergeCell ref="B17:B27"/>
    <mergeCell ref="B30:F30"/>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ignoredErrors>
    <ignoredError sqref="D27:E27"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2"/>
  <sheetViews>
    <sheetView zoomScaleNormal="100" workbookViewId="0">
      <selection activeCell="H26" sqref="H26"/>
    </sheetView>
  </sheetViews>
  <sheetFormatPr baseColWidth="10" defaultRowHeight="18"/>
  <cols>
    <col min="1" max="1" width="7.36328125" customWidth="1"/>
    <col min="2" max="2" width="17.54296875" customWidth="1"/>
    <col min="3" max="6" width="9.1796875" customWidth="1"/>
    <col min="7" max="7" width="2.453125" customWidth="1"/>
  </cols>
  <sheetData>
    <row r="1" spans="1:8">
      <c r="A1" s="404" t="s">
        <v>131</v>
      </c>
      <c r="B1" s="404"/>
      <c r="C1" s="404"/>
      <c r="D1" s="404"/>
      <c r="E1" s="404"/>
      <c r="F1" s="404"/>
      <c r="G1" s="404"/>
      <c r="H1" s="56"/>
    </row>
    <row r="2" spans="1:8" ht="13.9" customHeight="1">
      <c r="A2" s="231"/>
      <c r="B2" s="330"/>
      <c r="C2" s="231"/>
      <c r="D2" s="252"/>
      <c r="E2" s="252"/>
      <c r="F2" s="252"/>
      <c r="G2" s="231"/>
      <c r="H2" s="56"/>
    </row>
    <row r="3" spans="1:8" ht="17.45" customHeight="1">
      <c r="A3" s="434" t="s">
        <v>177</v>
      </c>
      <c r="B3" s="434"/>
      <c r="C3" s="435"/>
      <c r="D3" s="435"/>
      <c r="E3" s="435"/>
      <c r="F3" s="435"/>
      <c r="G3" s="280"/>
    </row>
    <row r="4" spans="1:8">
      <c r="A4" s="437" t="s">
        <v>197</v>
      </c>
      <c r="B4" s="437"/>
      <c r="C4" s="437"/>
      <c r="D4" s="437"/>
      <c r="E4" s="437"/>
      <c r="F4" s="437"/>
    </row>
    <row r="5" spans="1:8">
      <c r="A5" s="436" t="s">
        <v>198</v>
      </c>
      <c r="B5" s="436"/>
      <c r="C5" s="436"/>
      <c r="D5" s="436"/>
      <c r="E5" s="436"/>
      <c r="F5" s="436"/>
    </row>
    <row r="6" spans="1:8" ht="17.45" customHeight="1" thickBot="1"/>
    <row r="7" spans="1:8">
      <c r="A7" s="455" t="s">
        <v>16</v>
      </c>
      <c r="B7" s="443"/>
      <c r="C7" s="442" t="s">
        <v>171</v>
      </c>
      <c r="D7" s="443"/>
      <c r="E7" s="442" t="s">
        <v>172</v>
      </c>
      <c r="F7" s="444"/>
    </row>
    <row r="8" spans="1:8" ht="18.600000000000001" customHeight="1">
      <c r="A8" s="424" t="s">
        <v>256</v>
      </c>
      <c r="B8" s="425"/>
      <c r="C8" s="359">
        <v>50</v>
      </c>
      <c r="D8" s="359">
        <v>70</v>
      </c>
      <c r="E8" s="359">
        <v>50</v>
      </c>
      <c r="F8" s="360">
        <v>70</v>
      </c>
    </row>
    <row r="9" spans="1:8" ht="18.600000000000001" customHeight="1">
      <c r="A9" s="430" t="s">
        <v>214</v>
      </c>
      <c r="B9" s="431"/>
      <c r="C9" s="281">
        <v>40850</v>
      </c>
      <c r="D9" s="281">
        <v>47250</v>
      </c>
      <c r="E9" s="281">
        <v>22800</v>
      </c>
      <c r="F9" s="233">
        <v>15200</v>
      </c>
    </row>
    <row r="10" spans="1:8" ht="18.600000000000001" customHeight="1">
      <c r="A10" s="430" t="s">
        <v>215</v>
      </c>
      <c r="B10" s="431"/>
      <c r="C10" s="281">
        <v>175000</v>
      </c>
      <c r="D10" s="281">
        <v>200000</v>
      </c>
      <c r="E10" s="281">
        <v>366000</v>
      </c>
      <c r="F10" s="233">
        <v>143000</v>
      </c>
    </row>
    <row r="11" spans="1:8" ht="21" customHeight="1">
      <c r="A11" s="430" t="s">
        <v>126</v>
      </c>
      <c r="B11" s="431"/>
      <c r="C11" s="281">
        <v>330502</v>
      </c>
      <c r="D11" s="281">
        <v>564409</v>
      </c>
      <c r="E11" s="281">
        <v>322902</v>
      </c>
      <c r="F11" s="233">
        <v>666648</v>
      </c>
    </row>
    <row r="12" spans="1:8">
      <c r="A12" s="432" t="s">
        <v>173</v>
      </c>
      <c r="B12" s="433"/>
      <c r="C12" s="281">
        <f>27318+20488</f>
        <v>47806</v>
      </c>
      <c r="D12" s="281">
        <f>40583+30437</f>
        <v>71020</v>
      </c>
      <c r="E12" s="281">
        <f>35585+31137</f>
        <v>66722</v>
      </c>
      <c r="F12" s="233">
        <f>41242+56708</f>
        <v>97950</v>
      </c>
    </row>
    <row r="13" spans="1:8">
      <c r="A13" s="424" t="s">
        <v>258</v>
      </c>
      <c r="B13" s="425"/>
      <c r="C13" s="282">
        <f>SUM(C9:C12)</f>
        <v>594158</v>
      </c>
      <c r="D13" s="282">
        <f t="shared" ref="D13:F13" si="0">SUM(D9:D12)</f>
        <v>882679</v>
      </c>
      <c r="E13" s="282">
        <f t="shared" si="0"/>
        <v>778424</v>
      </c>
      <c r="F13" s="361">
        <f t="shared" si="0"/>
        <v>922798</v>
      </c>
    </row>
    <row r="14" spans="1:8" ht="18.600000000000001" customHeight="1">
      <c r="A14" s="424" t="s">
        <v>195</v>
      </c>
      <c r="B14" s="425"/>
      <c r="C14" s="282">
        <f>AVERAGE('17'!G7:G9)*100</f>
        <v>14992.257394796903</v>
      </c>
      <c r="D14" s="282">
        <f>C14</f>
        <v>14992.257394796903</v>
      </c>
      <c r="E14" s="282">
        <f>AVERAGE('17'!I7:I9)*100</f>
        <v>15301.628562894692</v>
      </c>
      <c r="F14" s="285">
        <f>E14</f>
        <v>15301.628562894692</v>
      </c>
    </row>
    <row r="15" spans="1:8">
      <c r="A15" s="426" t="s">
        <v>127</v>
      </c>
      <c r="B15" s="427"/>
      <c r="C15" s="283">
        <f>C14*C8</f>
        <v>749612.86973984516</v>
      </c>
      <c r="D15" s="283">
        <f>D14*D8</f>
        <v>1049458.0176357832</v>
      </c>
      <c r="E15" s="283">
        <f t="shared" ref="E15:F15" si="1">E14*E8</f>
        <v>765081.42814473459</v>
      </c>
      <c r="F15" s="234">
        <f t="shared" si="1"/>
        <v>1071113.9994026285</v>
      </c>
    </row>
    <row r="16" spans="1:8" ht="18.75" thickBot="1">
      <c r="A16" s="428" t="s">
        <v>128</v>
      </c>
      <c r="B16" s="429"/>
      <c r="C16" s="332">
        <f>C15-C13</f>
        <v>155454.86973984516</v>
      </c>
      <c r="D16" s="332">
        <f>D15-D13</f>
        <v>166779.01763578318</v>
      </c>
      <c r="E16" s="332">
        <f>E15-E13</f>
        <v>-13342.571855265414</v>
      </c>
      <c r="F16" s="333">
        <f>F15-F13</f>
        <v>148315.99940262851</v>
      </c>
    </row>
    <row r="17" spans="1:6">
      <c r="A17" s="395"/>
      <c r="B17" s="395"/>
      <c r="C17" s="395"/>
      <c r="D17" s="395"/>
      <c r="E17" s="395"/>
      <c r="F17" s="395"/>
    </row>
    <row r="18" spans="1:6" ht="18.75" thickBot="1">
      <c r="A18" s="441" t="s">
        <v>259</v>
      </c>
      <c r="B18" s="395"/>
      <c r="C18" s="395"/>
      <c r="D18" s="395"/>
      <c r="E18" s="395"/>
      <c r="F18" s="395"/>
    </row>
    <row r="19" spans="1:6" ht="29.45" customHeight="1">
      <c r="A19" s="366" t="s">
        <v>196</v>
      </c>
      <c r="B19" s="362" t="s">
        <v>220</v>
      </c>
      <c r="C19" s="363">
        <v>45</v>
      </c>
      <c r="D19" s="363">
        <v>50</v>
      </c>
      <c r="E19" s="363">
        <v>55</v>
      </c>
      <c r="F19" s="364">
        <v>60</v>
      </c>
    </row>
    <row r="20" spans="1:6" ht="16.899999999999999" customHeight="1">
      <c r="A20" s="367" t="s">
        <v>182</v>
      </c>
      <c r="B20" s="289">
        <v>14716</v>
      </c>
      <c r="C20" s="284">
        <f t="shared" ref="C20:F22" si="2">(C$19*$B20)-$E$13</f>
        <v>-116204</v>
      </c>
      <c r="D20" s="284">
        <f t="shared" si="2"/>
        <v>-42624</v>
      </c>
      <c r="E20" s="284">
        <f t="shared" si="2"/>
        <v>30956</v>
      </c>
      <c r="F20" s="365">
        <f t="shared" si="2"/>
        <v>104536</v>
      </c>
    </row>
    <row r="21" spans="1:6" ht="16.899999999999999" customHeight="1">
      <c r="A21" s="367" t="s">
        <v>183</v>
      </c>
      <c r="B21" s="290">
        <v>15301.628562894692</v>
      </c>
      <c r="C21" s="284">
        <f t="shared" si="2"/>
        <v>-89850.714669738896</v>
      </c>
      <c r="D21" s="284">
        <f t="shared" si="2"/>
        <v>-13342.571855265414</v>
      </c>
      <c r="E21" s="284">
        <f t="shared" si="2"/>
        <v>63165.570959208068</v>
      </c>
      <c r="F21" s="365">
        <f t="shared" si="2"/>
        <v>139673.71377368155</v>
      </c>
    </row>
    <row r="22" spans="1:6" ht="16.899999999999999" customHeight="1">
      <c r="A22" s="367" t="s">
        <v>184</v>
      </c>
      <c r="B22" s="290">
        <v>15701</v>
      </c>
      <c r="C22" s="284">
        <f t="shared" si="2"/>
        <v>-71879</v>
      </c>
      <c r="D22" s="284">
        <f t="shared" si="2"/>
        <v>6626</v>
      </c>
      <c r="E22" s="284">
        <f t="shared" si="2"/>
        <v>85131</v>
      </c>
      <c r="F22" s="365">
        <f t="shared" si="2"/>
        <v>163636</v>
      </c>
    </row>
    <row r="23" spans="1:6" ht="18.75" thickBot="1">
      <c r="A23" s="286" t="s">
        <v>174</v>
      </c>
      <c r="B23" s="334"/>
      <c r="C23" s="287">
        <f>$E$13/C19</f>
        <v>17298.31111111111</v>
      </c>
      <c r="D23" s="287">
        <f>$E$13/D19</f>
        <v>15568.48</v>
      </c>
      <c r="E23" s="287">
        <f>$E$13/E19</f>
        <v>14153.163636363637</v>
      </c>
      <c r="F23" s="288">
        <f>$E$13/F19</f>
        <v>12973.733333333334</v>
      </c>
    </row>
    <row r="24" spans="1:6" ht="18.75" thickBot="1">
      <c r="A24" s="445" t="s">
        <v>129</v>
      </c>
      <c r="B24" s="446"/>
      <c r="C24" s="446"/>
      <c r="D24" s="446"/>
      <c r="E24" s="446"/>
      <c r="F24" s="447"/>
    </row>
    <row r="25" spans="1:6">
      <c r="A25" s="448" t="s">
        <v>130</v>
      </c>
      <c r="B25" s="449"/>
      <c r="C25" s="449"/>
      <c r="D25" s="449"/>
      <c r="E25" s="449"/>
      <c r="F25" s="450"/>
    </row>
    <row r="26" spans="1:6" ht="22.9" customHeight="1">
      <c r="A26" s="451" t="s">
        <v>175</v>
      </c>
      <c r="B26" s="451"/>
      <c r="C26" s="451"/>
      <c r="D26" s="451"/>
      <c r="E26" s="451"/>
      <c r="F26" s="451"/>
    </row>
    <row r="27" spans="1:6" ht="15" customHeight="1">
      <c r="A27" s="452" t="s">
        <v>176</v>
      </c>
      <c r="B27" s="453"/>
      <c r="C27" s="453"/>
      <c r="D27" s="453"/>
      <c r="E27" s="453"/>
      <c r="F27" s="454"/>
    </row>
    <row r="28" spans="1:6" ht="14.45" customHeight="1">
      <c r="A28" s="452" t="s">
        <v>257</v>
      </c>
      <c r="B28" s="453"/>
      <c r="C28" s="453"/>
      <c r="D28" s="453"/>
      <c r="E28" s="453"/>
      <c r="F28" s="454"/>
    </row>
    <row r="29" spans="1:6" ht="14.45" customHeight="1">
      <c r="A29" s="452" t="s">
        <v>260</v>
      </c>
      <c r="B29" s="453"/>
      <c r="C29" s="453"/>
      <c r="D29" s="453"/>
      <c r="E29" s="453"/>
      <c r="F29" s="454"/>
    </row>
    <row r="30" spans="1:6" ht="9" customHeight="1">
      <c r="A30" s="258"/>
      <c r="B30" s="258"/>
      <c r="C30" s="258"/>
      <c r="D30" s="258"/>
      <c r="E30" s="258"/>
      <c r="F30" s="258"/>
    </row>
    <row r="31" spans="1:6" ht="69.599999999999994" customHeight="1">
      <c r="A31" s="438" t="s">
        <v>261</v>
      </c>
      <c r="B31" s="439"/>
      <c r="C31" s="439"/>
      <c r="D31" s="439"/>
      <c r="E31" s="439"/>
      <c r="F31" s="440"/>
    </row>
    <row r="32" spans="1:6" ht="10.15" customHeight="1"/>
  </sheetData>
  <mergeCells count="25">
    <mergeCell ref="A1:G1"/>
    <mergeCell ref="A3:F3"/>
    <mergeCell ref="A5:F5"/>
    <mergeCell ref="A4:F4"/>
    <mergeCell ref="A31:F31"/>
    <mergeCell ref="A18:F18"/>
    <mergeCell ref="C7:D7"/>
    <mergeCell ref="E7:F7"/>
    <mergeCell ref="A17:F17"/>
    <mergeCell ref="A24:F24"/>
    <mergeCell ref="A25:F25"/>
    <mergeCell ref="A26:F26"/>
    <mergeCell ref="A27:F27"/>
    <mergeCell ref="A28:F28"/>
    <mergeCell ref="A29:F29"/>
    <mergeCell ref="A7:B7"/>
    <mergeCell ref="A14:B14"/>
    <mergeCell ref="A15:B15"/>
    <mergeCell ref="A16:B16"/>
    <mergeCell ref="A8:B8"/>
    <mergeCell ref="A10:B10"/>
    <mergeCell ref="A11:B11"/>
    <mergeCell ref="A12:B12"/>
    <mergeCell ref="A13:B13"/>
    <mergeCell ref="A9:B9"/>
  </mergeCells>
  <pageMargins left="0.7" right="0.7" top="0.75" bottom="0.75" header="0.3" footer="0.3"/>
  <pageSetup orientation="portrait" r:id="rId1"/>
  <headerFooter>
    <oddFooter>&amp;C&amp;10 10</oddFooter>
  </headerFooter>
  <ignoredErrors>
    <ignoredError sqref="C14:D14" formulaRange="1"/>
    <ignoredError sqref="E14" formula="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2BD4A47C614154BB07781F568C37279" ma:contentTypeVersion="0" ma:contentTypeDescription="Crear nuevo documento." ma:contentTypeScope="" ma:versionID="95820d9961c475f582da82385efdbc15">
  <xsd:schema xmlns:xsd="http://www.w3.org/2001/XMLSchema" xmlns:xs="http://www.w3.org/2001/XMLSchema" xmlns:p="http://schemas.microsoft.com/office/2006/metadata/properties" targetNamespace="http://schemas.microsoft.com/office/2006/metadata/properties" ma:root="true" ma:fieldsID="e0d0b80e9410e70bec7ef0f0b2007d4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0E5E77-1538-41B1-B40D-378423E76B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CEC04B0-3EBD-42CB-9381-E51CCB265F2F}">
  <ds:schemaRefs>
    <ds:schemaRef ds:uri="http://schemas.microsoft.com/office/2006/documentManagement/types"/>
    <ds:schemaRef ds:uri="http://purl.org/dc/terms/"/>
    <ds:schemaRef ds:uri="http://purl.org/dc/elements/1.1/"/>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2C09DCEA-1BC2-4860-97B0-007405F655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19</vt:i4>
      </vt:variant>
    </vt:vector>
  </HeadingPairs>
  <TitlesOfParts>
    <vt:vector size="38" baseType="lpstr">
      <vt:lpstr>Portada</vt:lpstr>
      <vt:lpstr>Contenido</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'10'!Área_de_impresión</vt:lpstr>
      <vt:lpstr>'11'!Área_de_impresión</vt:lpstr>
      <vt:lpstr>'12'!Área_de_impresión</vt:lpstr>
      <vt:lpstr>'13'!Área_de_impresión</vt:lpstr>
      <vt:lpstr>'14'!Área_de_impresión</vt:lpstr>
      <vt:lpstr>'15'!Área_de_impresión</vt:lpstr>
      <vt:lpstr>'16'!Área_de_impresión</vt:lpstr>
      <vt:lpstr>'17'!Área_de_impresión</vt:lpstr>
      <vt:lpstr>'18'!Área_de_impresión</vt:lpstr>
      <vt:lpstr>'19'!Área_de_impresión</vt:lpstr>
      <vt:lpstr>'20'!Área_de_impresión</vt:lpstr>
      <vt:lpstr>'4'!Área_de_impresión</vt:lpstr>
      <vt:lpstr>'5'!Área_de_impresión</vt:lpstr>
      <vt:lpstr>'6'!Área_de_impresión</vt:lpstr>
      <vt:lpstr>'7'!Área_de_impresión</vt:lpstr>
      <vt:lpstr>'8'!Área_de_impresión</vt:lpstr>
      <vt:lpstr>'9'!Área_de_impresión</vt:lpstr>
      <vt:lpstr>Contenido!Área_de_impresión</vt:lpstr>
      <vt:lpstr>Portada!Área_de_impresión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Muñoz</dc:creator>
  <cp:lastModifiedBy>Gastón Andrade Reyes</cp:lastModifiedBy>
  <cp:lastPrinted>2014-08-19T22:04:10Z</cp:lastPrinted>
  <dcterms:created xsi:type="dcterms:W3CDTF">2008-12-10T19:16:04Z</dcterms:created>
  <dcterms:modified xsi:type="dcterms:W3CDTF">2019-01-17T15:44:03Z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0x010100D2BD4A47C614154BB07781F568C37279</vt:lpwstr>
  </property>
</Properties>
</file>