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8.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9.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24.xml" ContentType="application/vnd.openxmlformats-officedocument.drawing+xml"/>
  <Override PartName="/xl/charts/chart15.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6.xml" ContentType="application/vnd.openxmlformats-officedocument.drawingml.chart+xml"/>
  <Override PartName="/xl/drawings/drawing27.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2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0FEB8B6C-BFF7-4C7A-B5CB-29771FD7C4C8}" xr6:coauthVersionLast="36" xr6:coauthVersionMax="36" xr10:uidLastSave="{00000000-0000-0000-0000-000000000000}"/>
  <bookViews>
    <workbookView xWindow="0" yWindow="0" windowWidth="28800" windowHeight="12225" tabRatio="661" xr2:uid="{00000000-000D-0000-FFFF-FFFF00000000}"/>
  </bookViews>
  <sheets>
    <sheet name="Portada" sheetId="1" r:id="rId1"/>
    <sheet name="Contenido" sheetId="2" r:id="rId2"/>
    <sheet name="4" sheetId="9" r:id="rId3"/>
    <sheet name="5" sheetId="8" r:id="rId4"/>
    <sheet name="6" sheetId="23" r:id="rId5"/>
    <sheet name="7" sheetId="24" r:id="rId6"/>
    <sheet name="8" sheetId="15" r:id="rId7"/>
    <sheet name="9" sheetId="20" r:id="rId8"/>
    <sheet name="10" sheetId="26" r:id="rId9"/>
    <sheet name="11" sheetId="5" r:id="rId10"/>
    <sheet name="12" sheetId="4" r:id="rId11"/>
    <sheet name="13" sheetId="3" r:id="rId12"/>
    <sheet name="14" sheetId="6" r:id="rId13"/>
    <sheet name="15" sheetId="7" r:id="rId14"/>
    <sheet name="16" sheetId="10" r:id="rId15"/>
    <sheet name="17" sheetId="19" r:id="rId16"/>
    <sheet name="18" sheetId="12" r:id="rId17"/>
    <sheet name="19" sheetId="14" r:id="rId18"/>
    <sheet name="20" sheetId="17" r:id="rId19"/>
  </sheets>
  <definedNames>
    <definedName name="_xlnm.Print_Area" localSheetId="8">'10'!$A$1:$D$34</definedName>
    <definedName name="_xlnm.Print_Area" localSheetId="9">'11'!$A$1:$G$37</definedName>
    <definedName name="_xlnm.Print_Area" localSheetId="10">'12'!$A$1:$G$42</definedName>
    <definedName name="_xlnm.Print_Area" localSheetId="11">'13'!$A$1:$K$43</definedName>
    <definedName name="_xlnm.Print_Area" localSheetId="12">'14'!$A$1:$G$36</definedName>
    <definedName name="_xlnm.Print_Area" localSheetId="13">'15'!$A$1:$H$36</definedName>
    <definedName name="_xlnm.Print_Area" localSheetId="14">'16'!$A$1:$H$33</definedName>
    <definedName name="_xlnm.Print_Area" localSheetId="15">'17'!$A$1:$M$30</definedName>
    <definedName name="_xlnm.Print_Area" localSheetId="16">'18'!$A$1:$G$48</definedName>
    <definedName name="_xlnm.Print_Area" localSheetId="17">'19'!$A$1:$F$43</definedName>
    <definedName name="_xlnm.Print_Area" localSheetId="18">'20'!$A$1:$G$8</definedName>
    <definedName name="_xlnm.Print_Area" localSheetId="2">'4'!$A$1:$F$36</definedName>
    <definedName name="_xlnm.Print_Area" localSheetId="3">'5'!$A$1:$F$31</definedName>
    <definedName name="_xlnm.Print_Area" localSheetId="4">'6'!$B$1:$K$31</definedName>
    <definedName name="_xlnm.Print_Area" localSheetId="5">'7'!$A$1:$G$40</definedName>
    <definedName name="_xlnm.Print_Area" localSheetId="6">'8'!$A$1:$G$38</definedName>
    <definedName name="_xlnm.Print_Area" localSheetId="7">'9'!$A$1:$G$38</definedName>
    <definedName name="_xlnm.Print_Area" localSheetId="1">Contenido!$A$1:$G$41</definedName>
    <definedName name="_xlnm.Print_Area" localSheetId="0">Portada!$A$1:$M$86</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Z_5CDC6F58_B038_4A0E_A13D_C643B013E119_.wvu.Cols" localSheetId="11" hidden="1">'13'!$M:$M</definedName>
    <definedName name="Z_5CDC6F58_B038_4A0E_A13D_C643B013E119_.wvu.Cols" localSheetId="0" hidden="1">Portada!$G:$M</definedName>
    <definedName name="Z_5CDC6F58_B038_4A0E_A13D_C643B013E119_.wvu.PrintArea" localSheetId="9" hidden="1">'11'!$A$1:$G$35</definedName>
    <definedName name="Z_5CDC6F58_B038_4A0E_A13D_C643B013E119_.wvu.PrintArea" localSheetId="10" hidden="1">'12'!$A$1:$G$39</definedName>
    <definedName name="Z_5CDC6F58_B038_4A0E_A13D_C643B013E119_.wvu.PrintArea" localSheetId="11" hidden="1">'13'!$A$1:$J$41</definedName>
    <definedName name="Z_5CDC6F58_B038_4A0E_A13D_C643B013E119_.wvu.PrintArea" localSheetId="12" hidden="1">'14'!$A$1:$F$34</definedName>
    <definedName name="Z_5CDC6F58_B038_4A0E_A13D_C643B013E119_.wvu.PrintArea" localSheetId="13" hidden="1">'15'!$A$1:$G$35</definedName>
    <definedName name="Z_5CDC6F58_B038_4A0E_A13D_C643B013E119_.wvu.PrintArea" localSheetId="14" hidden="1">'16'!$A$1:$H$32</definedName>
    <definedName name="Z_5CDC6F58_B038_4A0E_A13D_C643B013E119_.wvu.PrintArea" localSheetId="15" hidden="1">'17'!$A$1:$L$27</definedName>
    <definedName name="Z_5CDC6F58_B038_4A0E_A13D_C643B013E119_.wvu.PrintArea" localSheetId="16" hidden="1">'18'!$A$1:$F$44</definedName>
    <definedName name="Z_5CDC6F58_B038_4A0E_A13D_C643B013E119_.wvu.PrintArea" localSheetId="17" hidden="1">'19'!$A$1:$E$42</definedName>
    <definedName name="Z_5CDC6F58_B038_4A0E_A13D_C643B013E119_.wvu.PrintArea" localSheetId="18" hidden="1">'20'!$A$1:$F$5</definedName>
    <definedName name="Z_5CDC6F58_B038_4A0E_A13D_C643B013E119_.wvu.PrintArea" localSheetId="2" hidden="1">'4'!$A$1:$F$36</definedName>
    <definedName name="Z_5CDC6F58_B038_4A0E_A13D_C643B013E119_.wvu.PrintArea" localSheetId="3" hidden="1">'5'!$A$1:$F$31</definedName>
    <definedName name="Z_5CDC6F58_B038_4A0E_A13D_C643B013E119_.wvu.PrintArea" localSheetId="6" hidden="1">'8'!$B$1:$F$36</definedName>
    <definedName name="Z_5CDC6F58_B038_4A0E_A13D_C643B013E119_.wvu.PrintArea" localSheetId="7" hidden="1">'9'!$B$1:$F$37</definedName>
    <definedName name="Z_5CDC6F58_B038_4A0E_A13D_C643B013E119_.wvu.PrintArea" localSheetId="1" hidden="1">Contenido!$A$1:$G$41</definedName>
    <definedName name="Z_5CDC6F58_B038_4A0E_A13D_C643B013E119_.wvu.PrintArea" localSheetId="0" hidden="1">Portada!$A$1:$M$86</definedName>
  </definedNames>
  <calcPr calcId="191029"/>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1" i="3" l="1"/>
  <c r="C21" i="3" l="1"/>
  <c r="D21" i="3"/>
  <c r="E21" i="3"/>
  <c r="F21" i="3"/>
  <c r="G21" i="3"/>
  <c r="H21" i="3"/>
  <c r="I21" i="3"/>
  <c r="J16" i="3"/>
  <c r="D19" i="4"/>
  <c r="E19" i="4"/>
  <c r="F19" i="4"/>
  <c r="C19" i="4"/>
  <c r="L15" i="19" l="1"/>
  <c r="D22" i="3"/>
  <c r="Y2" i="3"/>
  <c r="B22" i="3"/>
  <c r="C22" i="3"/>
  <c r="J13" i="3"/>
  <c r="J14" i="3"/>
  <c r="J15" i="3"/>
  <c r="A22" i="26"/>
  <c r="D16" i="26" s="1"/>
  <c r="E14" i="24"/>
  <c r="F14" i="24" s="1"/>
  <c r="L14" i="19"/>
  <c r="C20" i="26"/>
  <c r="B20" i="26" s="1"/>
  <c r="D14" i="26"/>
  <c r="D15" i="26" s="1"/>
  <c r="L13" i="19"/>
  <c r="D14" i="24"/>
  <c r="C19" i="19"/>
  <c r="D19" i="19"/>
  <c r="E19" i="19"/>
  <c r="F19" i="19"/>
  <c r="G19" i="19"/>
  <c r="H19" i="19"/>
  <c r="I19" i="19"/>
  <c r="J19" i="19"/>
  <c r="K19" i="19"/>
  <c r="B19" i="19"/>
  <c r="C18" i="4"/>
  <c r="C22" i="12"/>
  <c r="D22" i="12"/>
  <c r="E22" i="12"/>
  <c r="F22" i="12"/>
  <c r="B22" i="12"/>
  <c r="L12" i="19"/>
  <c r="J12" i="3"/>
  <c r="U6" i="23"/>
  <c r="U7" i="23"/>
  <c r="U8" i="23"/>
  <c r="U9" i="23"/>
  <c r="U10" i="23"/>
  <c r="U11" i="23"/>
  <c r="U12" i="23"/>
  <c r="U5" i="23"/>
  <c r="G7" i="24"/>
  <c r="G8" i="24"/>
  <c r="G9" i="24"/>
  <c r="G10" i="24"/>
  <c r="G11" i="24"/>
  <c r="G12" i="24"/>
  <c r="D7" i="24"/>
  <c r="D8" i="24"/>
  <c r="D9" i="24"/>
  <c r="D10" i="24"/>
  <c r="D11" i="24"/>
  <c r="D12" i="24"/>
  <c r="F6" i="20"/>
  <c r="F7" i="20"/>
  <c r="F8" i="20"/>
  <c r="F9" i="20"/>
  <c r="F10" i="20"/>
  <c r="F11" i="20"/>
  <c r="F12" i="20"/>
  <c r="F13" i="20"/>
  <c r="D14" i="20"/>
  <c r="E14" i="20"/>
  <c r="F14" i="20" s="1"/>
  <c r="E32" i="15"/>
  <c r="F32" i="15" s="1"/>
  <c r="J11" i="3"/>
  <c r="L11" i="19"/>
  <c r="J10" i="3"/>
  <c r="D18" i="4"/>
  <c r="E18" i="4"/>
  <c r="E23" i="15"/>
  <c r="D23" i="15"/>
  <c r="D32" i="15"/>
  <c r="E14" i="15"/>
  <c r="D14" i="15"/>
  <c r="F31" i="15"/>
  <c r="F22" i="15"/>
  <c r="E32" i="20"/>
  <c r="D32" i="20"/>
  <c r="E23" i="20"/>
  <c r="D23" i="20"/>
  <c r="F30" i="20"/>
  <c r="F29" i="20"/>
  <c r="F28" i="20"/>
  <c r="F27" i="20"/>
  <c r="F26" i="20"/>
  <c r="F25" i="20"/>
  <c r="F24" i="20"/>
  <c r="F30" i="15"/>
  <c r="F29" i="15"/>
  <c r="F28" i="15"/>
  <c r="F27" i="15"/>
  <c r="F26" i="15"/>
  <c r="F25" i="15"/>
  <c r="F24" i="15"/>
  <c r="F23" i="15"/>
  <c r="L9" i="19"/>
  <c r="L10" i="19"/>
  <c r="E15" i="5"/>
  <c r="F14" i="5"/>
  <c r="E14" i="5"/>
  <c r="C14" i="5"/>
  <c r="F13" i="5"/>
  <c r="G13" i="5" s="1"/>
  <c r="E13" i="5"/>
  <c r="C13" i="5"/>
  <c r="F12" i="5"/>
  <c r="E12" i="5"/>
  <c r="C12" i="5"/>
  <c r="F11" i="5"/>
  <c r="E11" i="5"/>
  <c r="C11" i="5"/>
  <c r="F10" i="5"/>
  <c r="E10" i="5"/>
  <c r="C10" i="5"/>
  <c r="F9" i="5"/>
  <c r="E9" i="5"/>
  <c r="C9" i="5"/>
  <c r="F8" i="5"/>
  <c r="J9" i="3"/>
  <c r="F6" i="8"/>
  <c r="F7" i="8"/>
  <c r="J8" i="3"/>
  <c r="B19" i="10"/>
  <c r="C19" i="10"/>
  <c r="D19" i="10"/>
  <c r="E19" i="10"/>
  <c r="F19" i="10"/>
  <c r="F22" i="3"/>
  <c r="C19" i="3"/>
  <c r="D19" i="3"/>
  <c r="E19" i="3"/>
  <c r="F19" i="3"/>
  <c r="F20" i="3" s="1"/>
  <c r="G19" i="3"/>
  <c r="AH36" i="3" s="1"/>
  <c r="H19" i="3"/>
  <c r="I19" i="3"/>
  <c r="D20" i="3"/>
  <c r="B37" i="14"/>
  <c r="F18" i="4"/>
  <c r="C20" i="19"/>
  <c r="D20" i="19"/>
  <c r="E20" i="19"/>
  <c r="F20" i="19"/>
  <c r="G20" i="19"/>
  <c r="H20" i="19"/>
  <c r="I20" i="19"/>
  <c r="J20" i="19"/>
  <c r="K20" i="19"/>
  <c r="L20" i="19" s="1"/>
  <c r="B20" i="19"/>
  <c r="X2" i="3"/>
  <c r="C37" i="14"/>
  <c r="D37" i="14"/>
  <c r="E37" i="14"/>
  <c r="F15" i="20"/>
  <c r="F16" i="20"/>
  <c r="F17" i="20"/>
  <c r="F18" i="20"/>
  <c r="F19" i="20"/>
  <c r="F20" i="20"/>
  <c r="F21" i="20"/>
  <c r="F16" i="15"/>
  <c r="F17" i="15"/>
  <c r="F18" i="15"/>
  <c r="F19" i="15"/>
  <c r="F20" i="15"/>
  <c r="F21" i="15"/>
  <c r="F15" i="15"/>
  <c r="B12" i="4"/>
  <c r="F15" i="5"/>
  <c r="G15" i="5" s="1"/>
  <c r="B17" i="4"/>
  <c r="B8" i="4"/>
  <c r="B9" i="4"/>
  <c r="B10" i="4"/>
  <c r="B11" i="4"/>
  <c r="B13" i="4"/>
  <c r="B14" i="4"/>
  <c r="B15" i="4"/>
  <c r="B16" i="4"/>
  <c r="B7" i="4"/>
  <c r="B6" i="4"/>
  <c r="D8" i="7"/>
  <c r="E8" i="7"/>
  <c r="F8" i="7"/>
  <c r="G8" i="7"/>
  <c r="C8" i="7"/>
  <c r="G7" i="7"/>
  <c r="C7" i="7"/>
  <c r="D7" i="7"/>
  <c r="E7" i="7"/>
  <c r="F7" i="7"/>
  <c r="B7" i="7"/>
  <c r="C15" i="5"/>
  <c r="B15" i="7"/>
  <c r="B19" i="3"/>
  <c r="B20" i="3" s="1"/>
  <c r="J7" i="3"/>
  <c r="L7" i="19"/>
  <c r="A52" i="1"/>
  <c r="B14" i="7"/>
  <c r="Y1" i="3"/>
  <c r="Z1" i="3"/>
  <c r="X1" i="3"/>
  <c r="G19" i="10"/>
  <c r="J21" i="3"/>
  <c r="Z2" i="3"/>
  <c r="AA2" i="3"/>
  <c r="F32" i="20" l="1"/>
  <c r="F23" i="20"/>
  <c r="G11" i="5"/>
  <c r="G14" i="5"/>
  <c r="G12" i="5"/>
  <c r="A21" i="26"/>
  <c r="C21" i="26" s="1"/>
  <c r="G9" i="5"/>
  <c r="L19" i="19"/>
  <c r="D20" i="26"/>
  <c r="D17" i="26"/>
  <c r="B22" i="26"/>
  <c r="B24" i="26"/>
  <c r="C22" i="26"/>
  <c r="C24" i="26"/>
  <c r="G22" i="3"/>
  <c r="E22" i="3"/>
  <c r="G10" i="5"/>
  <c r="A23" i="26"/>
  <c r="B23" i="26" s="1"/>
  <c r="B21" i="26" l="1"/>
  <c r="D22" i="26"/>
  <c r="D21" i="26"/>
  <c r="D24" i="26"/>
  <c r="C23" i="26"/>
  <c r="D23" i="26"/>
</calcChain>
</file>

<file path=xl/sharedStrings.xml><?xml version="1.0" encoding="utf-8"?>
<sst xmlns="http://schemas.openxmlformats.org/spreadsheetml/2006/main" count="476" uniqueCount="280">
  <si>
    <t>Cuadro Nº 1</t>
  </si>
  <si>
    <t>Cuadro Nº 2</t>
  </si>
  <si>
    <t>Cuadro Nº 3</t>
  </si>
  <si>
    <t>Cuadro Nº 5</t>
  </si>
  <si>
    <t>Cuadro Nº 9</t>
  </si>
  <si>
    <t>Años</t>
  </si>
  <si>
    <t>Producción</t>
  </si>
  <si>
    <t>Meses</t>
  </si>
  <si>
    <t>País</t>
  </si>
  <si>
    <t>Var. %</t>
  </si>
  <si>
    <t>Año</t>
  </si>
  <si>
    <t>Argentina</t>
  </si>
  <si>
    <t>Toneladas</t>
  </si>
  <si>
    <t>Total año</t>
  </si>
  <si>
    <t>Importación</t>
  </si>
  <si>
    <t>Año agrícola</t>
  </si>
  <si>
    <t>Región</t>
  </si>
  <si>
    <t>04 Coquimbo</t>
  </si>
  <si>
    <t>05 Valparaíso</t>
  </si>
  <si>
    <t>06 O'Higgins</t>
  </si>
  <si>
    <t>07 Maule</t>
  </si>
  <si>
    <t>08 Bío Bío</t>
  </si>
  <si>
    <t>13 Metropolitana</t>
  </si>
  <si>
    <t>Demanda</t>
  </si>
  <si>
    <t>Comercio</t>
  </si>
  <si>
    <t>Paraguay</t>
  </si>
  <si>
    <t>Maíz partido</t>
  </si>
  <si>
    <t xml:space="preserve">Año </t>
  </si>
  <si>
    <t>Sorgo</t>
  </si>
  <si>
    <t>Maíz amarillo, FOB puerto argentino</t>
  </si>
  <si>
    <t>Precio maíz nacional</t>
  </si>
  <si>
    <t>Semana</t>
  </si>
  <si>
    <t>Fecha</t>
  </si>
  <si>
    <t>Región Metropolitana</t>
  </si>
  <si>
    <t xml:space="preserve">Evolución de los precios en los mercados de Argentina, Estados Unidos y Chile </t>
  </si>
  <si>
    <t>Evolución de los precios del maíz en el mercado de futuros de Chicago</t>
  </si>
  <si>
    <t>Teatinos 40, piso 7. Santiago, Chile</t>
  </si>
  <si>
    <t xml:space="preserve">www.odepa.gob.cl  </t>
  </si>
  <si>
    <t>TABLA DE CONTENIDO</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</si>
  <si>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</si>
  <si>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</si>
  <si>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</si>
  <si>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</si>
  <si>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</si>
  <si>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</si>
  <si>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</si>
  <si>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</si>
  <si>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</si>
  <si>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</si>
  <si>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</si>
  <si>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</si>
  <si>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Balance mundial de oferta y demanda de maíz</t>
  </si>
  <si>
    <t>Participación año</t>
  </si>
  <si>
    <t>Producción (toneladas)</t>
  </si>
  <si>
    <t>Rendimiento (quintales/hectárea)</t>
  </si>
  <si>
    <t>VII Región del Maule</t>
  </si>
  <si>
    <r>
      <t>VI Región del L</t>
    </r>
    <r>
      <rPr>
        <sz val="10"/>
        <color indexed="10"/>
        <rFont val="Arial"/>
        <family val="2"/>
      </rPr>
      <t>.</t>
    </r>
    <r>
      <rPr>
        <sz val="10"/>
        <rFont val="Arial"/>
        <family val="2"/>
      </rPr>
      <t xml:space="preserve"> B</t>
    </r>
    <r>
      <rPr>
        <sz val="10"/>
        <color indexed="10"/>
        <rFont val="Arial"/>
        <family val="2"/>
      </rPr>
      <t>.</t>
    </r>
    <r>
      <rPr>
        <sz val="10"/>
        <rFont val="Arial"/>
        <family val="2"/>
      </rPr>
      <t xml:space="preserve"> O'Higgins</t>
    </r>
  </si>
  <si>
    <t>VIII Región del Bío Bío</t>
  </si>
  <si>
    <t>Superficie (hectáreas)</t>
  </si>
  <si>
    <t>(millones de toneladas)</t>
  </si>
  <si>
    <t>Alimentos preparados</t>
  </si>
  <si>
    <t>Mes de la proyección</t>
  </si>
  <si>
    <t>Variación  anual</t>
  </si>
  <si>
    <t xml:space="preserve"> (%)</t>
  </si>
  <si>
    <t>Maíz grano</t>
  </si>
  <si>
    <t>s/c</t>
  </si>
  <si>
    <t>Cuadro Nº 6</t>
  </si>
  <si>
    <t>Cuadro Nº 10</t>
  </si>
  <si>
    <t xml:space="preserve">  Nº 10</t>
  </si>
  <si>
    <t xml:space="preserve">  Nº 11</t>
  </si>
  <si>
    <t>NOTA: los precios pueden tener distintas condiciones de pago. Para más detalle ver en www.cotrisa.cl</t>
  </si>
  <si>
    <t>Marcelo Muñoz V.</t>
  </si>
  <si>
    <t>Publicación de la Oficina de Estudios y Políticas Agrarias (Odepa)</t>
  </si>
  <si>
    <t>del Ministerio de Agricultura, Gobierno de Chile</t>
  </si>
  <si>
    <t>Se puede reproducir total o parcialmente citando la fuente</t>
  </si>
  <si>
    <t>Maíz: producción, precios y comercio exterior</t>
  </si>
  <si>
    <t>Otras</t>
  </si>
  <si>
    <t>Volumen (toneladas)</t>
  </si>
  <si>
    <t>Precios promedio informados por la industria, por regiones</t>
  </si>
  <si>
    <t>Cuadro Nº 4</t>
  </si>
  <si>
    <t xml:space="preserve">  Nº 4</t>
  </si>
  <si>
    <t xml:space="preserve">       Maíz: producción, precios y comercio exterior</t>
  </si>
  <si>
    <t>Enero</t>
  </si>
  <si>
    <t>Febrero</t>
  </si>
  <si>
    <t>Marzo</t>
  </si>
  <si>
    <t>Junio</t>
  </si>
  <si>
    <t>Julio</t>
  </si>
  <si>
    <t>Agosto</t>
  </si>
  <si>
    <t>Septiembre</t>
  </si>
  <si>
    <t>Octubre</t>
  </si>
  <si>
    <t>Noviembre</t>
  </si>
  <si>
    <t>Diciembre</t>
  </si>
  <si>
    <t>Abril</t>
  </si>
  <si>
    <t>10070090 10079010 10079090</t>
  </si>
  <si>
    <t>10059000 10059020 10059090</t>
  </si>
  <si>
    <t>Consumo aparente</t>
  </si>
  <si>
    <t>Mayo</t>
  </si>
  <si>
    <t>Otros</t>
  </si>
  <si>
    <t xml:space="preserve">Costo promedio ponderado de las importaciones efectuadas </t>
  </si>
  <si>
    <t>Chile. Importaciones de maíz por principales países de origen (toneladas)</t>
  </si>
  <si>
    <t>Chile. Evolución mensual de las importaciones de maíz (toneladas)</t>
  </si>
  <si>
    <t>Código aduanas</t>
  </si>
  <si>
    <t>Chile. Importaciones de maíz y productos sustitutos</t>
  </si>
  <si>
    <t>09 La Araucanía</t>
  </si>
  <si>
    <t>s/c = sin información de compras.</t>
  </si>
  <si>
    <t>Promedio</t>
  </si>
  <si>
    <t xml:space="preserve">  Nº 12</t>
  </si>
  <si>
    <t>Superficie, producción y rendimiento regional de maíz (Coquimbo a Los Lagos).
Sin semilleros de maíz</t>
  </si>
  <si>
    <t xml:space="preserve">(USD / tonelada CIF)   </t>
  </si>
  <si>
    <r>
      <rPr>
        <i/>
        <sz val="10"/>
        <rFont val="Arial"/>
        <family val="2"/>
      </rPr>
      <t>Fuente</t>
    </r>
    <r>
      <rPr>
        <sz val="10"/>
        <rFont val="Arial"/>
        <family val="2"/>
      </rPr>
      <t>: elaborado por Odepa con información del Servicio Nacional de Aduanas.</t>
    </r>
  </si>
  <si>
    <r>
      <rPr>
        <i/>
        <sz val="10"/>
        <rFont val="Arial"/>
        <family val="2"/>
      </rPr>
      <t>Fuente</t>
    </r>
    <r>
      <rPr>
        <sz val="10"/>
        <rFont val="Arial"/>
        <family val="2"/>
      </rPr>
      <t>: elaborado por Odepa con antecedentes de Cotrisa, bolsas y Reuters.</t>
    </r>
  </si>
  <si>
    <r>
      <rPr>
        <i/>
        <sz val="10"/>
        <rFont val="Arial"/>
        <family val="2"/>
      </rPr>
      <t>Fuente</t>
    </r>
    <r>
      <rPr>
        <sz val="10"/>
        <rFont val="Arial"/>
        <family val="2"/>
      </rPr>
      <t>: elaborado por Odepa con información de Cotrisa e INE.</t>
    </r>
  </si>
  <si>
    <t xml:space="preserve">(precios diarios en USD/tonelada) </t>
  </si>
  <si>
    <t>Teléfono :(56- 2) 23973000</t>
  </si>
  <si>
    <t>Fax :(56- 2) 23973111</t>
  </si>
  <si>
    <t>2011/12</t>
  </si>
  <si>
    <r>
      <t xml:space="preserve">Chile. Superficie, producción y rendimiento regional de maíz (Coquimbo a Los Lagos)
Sin semilleros de maíz </t>
    </r>
    <r>
      <rPr>
        <b/>
        <vertAlign val="superscript"/>
        <sz val="10"/>
        <rFont val="Arial"/>
        <family val="2"/>
      </rPr>
      <t>1</t>
    </r>
  </si>
  <si>
    <t>23099090 23099060 23099070 23099080</t>
  </si>
  <si>
    <t>23099060 23099080</t>
  </si>
  <si>
    <t>s/i</t>
  </si>
  <si>
    <t>Preparaciones que contienen maíz</t>
  </si>
  <si>
    <t>Total</t>
  </si>
  <si>
    <r>
      <rPr>
        <i/>
        <sz val="9"/>
        <rFont val="Arial"/>
        <family val="2"/>
      </rPr>
      <t>Fuente</t>
    </r>
    <r>
      <rPr>
        <sz val="9"/>
        <rFont val="Arial"/>
        <family val="2"/>
      </rPr>
      <t xml:space="preserve">: elaborado por Odepa con información de </t>
    </r>
    <r>
      <rPr>
        <i/>
        <sz val="9"/>
        <rFont val="Arial"/>
        <family val="2"/>
      </rPr>
      <t>USDA World Agricultural Supply and Demand Estimates (WASDE).</t>
    </r>
  </si>
  <si>
    <t>(precios semanales nominales expresados en $/kg FOB)</t>
  </si>
  <si>
    <t>2012/13</t>
  </si>
  <si>
    <r>
      <rPr>
        <i/>
        <sz val="10"/>
        <rFont val="Arial"/>
        <family val="2"/>
      </rPr>
      <t>Fuente</t>
    </r>
    <r>
      <rPr>
        <sz val="10"/>
        <rFont val="Arial"/>
        <family val="2"/>
      </rPr>
      <t>: elaborado por Odepa con antecedentes de Cotrisa.</t>
    </r>
  </si>
  <si>
    <r>
      <rPr>
        <i/>
        <sz val="10"/>
        <rFont val="Arial"/>
        <family val="2"/>
      </rPr>
      <t>Fuente</t>
    </r>
    <r>
      <rPr>
        <sz val="10"/>
        <rFont val="Arial"/>
        <family val="2"/>
      </rPr>
      <t>: elaborado por Odepa con información de Reuters.</t>
    </r>
  </si>
  <si>
    <r>
      <t xml:space="preserve"> </t>
    </r>
    <r>
      <rPr>
        <i/>
        <sz val="10"/>
        <rFont val="Arial"/>
        <family val="2"/>
      </rPr>
      <t>Fuente</t>
    </r>
    <r>
      <rPr>
        <sz val="10"/>
        <rFont val="Arial"/>
        <family val="2"/>
      </rPr>
      <t>: elaborado por Odepa con información estimada del INE, Servicio Nacional de Aduanas y SAG.</t>
    </r>
  </si>
  <si>
    <t>Código arancelario 10059020 Maíz  para consumo y 10059090 Los demás maíces, excepto para siembra.</t>
  </si>
  <si>
    <r>
      <rPr>
        <i/>
        <sz val="10"/>
        <rFont val="Arial"/>
        <family val="2"/>
      </rPr>
      <t>Stock</t>
    </r>
    <r>
      <rPr>
        <sz val="10"/>
        <rFont val="Arial"/>
        <family val="2"/>
      </rPr>
      <t xml:space="preserve"> final </t>
    </r>
  </si>
  <si>
    <t>s/c = sin cotización.</t>
  </si>
  <si>
    <t>Maíz yellow N°2, FOB Golfo, EE.UU.</t>
  </si>
  <si>
    <t>2013/14 *</t>
  </si>
  <si>
    <r>
      <rPr>
        <i/>
        <sz val="9"/>
        <rFont val="Arial"/>
        <family val="2"/>
      </rPr>
      <t xml:space="preserve"> Fuente</t>
    </r>
    <r>
      <rPr>
        <sz val="9"/>
        <rFont val="Arial"/>
        <family val="2"/>
      </rPr>
      <t xml:space="preserve"> : elaborado por Odepa con información del INE y SAG.</t>
    </r>
  </si>
  <si>
    <t>Promedio 
ene nov</t>
  </si>
  <si>
    <r>
      <t xml:space="preserve"> </t>
    </r>
    <r>
      <rPr>
        <i/>
        <sz val="9"/>
        <rFont val="Arial"/>
        <family val="2"/>
      </rPr>
      <t>Fuente</t>
    </r>
    <r>
      <rPr>
        <sz val="9"/>
        <rFont val="Arial"/>
        <family val="2"/>
      </rPr>
      <t>: elaborado por Odepa con información del INE.     * Estimación sobre la base de intenciones de siembra publicadas por INE, manteniendo los rendimientos de maíz grano y semilleros del año anterior, redondeados.</t>
    </r>
  </si>
  <si>
    <t>Brasil</t>
  </si>
  <si>
    <t>2013-2014</t>
  </si>
  <si>
    <t>Período 2009-2014</t>
  </si>
  <si>
    <t>Período 2009 - 2014</t>
  </si>
  <si>
    <t>Años agrícolas 2011/12 a 2013/14</t>
  </si>
  <si>
    <r>
      <rPr>
        <i/>
        <sz val="10"/>
        <rFont val="Arial"/>
        <family val="2"/>
      </rPr>
      <t>Stock</t>
    </r>
    <r>
      <rPr>
        <sz val="10"/>
        <rFont val="Arial"/>
        <family val="2"/>
      </rPr>
      <t xml:space="preserve"> inicial</t>
    </r>
  </si>
  <si>
    <t>Claudia Carbonell Piccardo</t>
  </si>
  <si>
    <t>2014 estimado</t>
  </si>
  <si>
    <t>Período 2007 - 2014</t>
  </si>
  <si>
    <t>http://www.odepa.cl/rubro/reglamento-especial-para-el-maiz</t>
  </si>
  <si>
    <t>Proyecciones del balance mundial de oferta y demanda de maíz temporada 2014/15 en cada mes</t>
  </si>
  <si>
    <t>2014/15 proyectado</t>
  </si>
  <si>
    <t>2013/14 estimado</t>
  </si>
  <si>
    <t>Ley de comercialización de productos agropecuarios que regula la comercialización del maíz en nuestro país en</t>
  </si>
  <si>
    <t>Con semilleros</t>
  </si>
  <si>
    <t>Sin semilleros</t>
  </si>
  <si>
    <t>2007/08</t>
  </si>
  <si>
    <t>2008/09</t>
  </si>
  <si>
    <t>2009/10</t>
  </si>
  <si>
    <t>2010/11</t>
  </si>
  <si>
    <t>2013/14</t>
  </si>
  <si>
    <t>Chile. Superficie, producción y rendimiento nacional de maíz (Coquimbo a Los Lagos)</t>
  </si>
  <si>
    <t>Ucrania</t>
  </si>
  <si>
    <t>Mundo</t>
  </si>
  <si>
    <t>Resto mundo</t>
  </si>
  <si>
    <t>Insumos</t>
  </si>
  <si>
    <t>Ingreso por hectárea (e)</t>
  </si>
  <si>
    <t>Margen neto por hectárea</t>
  </si>
  <si>
    <t>Margen neto ($/ha)</t>
  </si>
  <si>
    <r>
      <rPr>
        <i/>
        <sz val="8"/>
        <rFont val="Arial"/>
        <family val="2"/>
      </rPr>
      <t>Fuente:</t>
    </r>
    <r>
      <rPr>
        <sz val="8"/>
        <rFont val="Arial"/>
        <family val="2"/>
      </rPr>
      <t xml:space="preserve"> elaboración propia sobre la base de estructuras de costos construidas para Odepa por Fundación Chile. </t>
    </r>
  </si>
  <si>
    <t>Notas:</t>
  </si>
  <si>
    <r>
      <t>Maíz - Costos por hectárea según rendimiento esperado ($/ha)</t>
    </r>
    <r>
      <rPr>
        <b/>
        <vertAlign val="superscript"/>
        <sz val="10"/>
        <rFont val="Arial"/>
        <family val="2"/>
      </rPr>
      <t xml:space="preserve"> 1</t>
    </r>
  </si>
  <si>
    <t>O'Higgins</t>
  </si>
  <si>
    <t>Maquinaria</t>
  </si>
  <si>
    <t>Item</t>
  </si>
  <si>
    <r>
      <t xml:space="preserve">Analisis de sensibilidad </t>
    </r>
    <r>
      <rPr>
        <b/>
        <vertAlign val="superscript"/>
        <sz val="10"/>
        <rFont val="Arial"/>
        <family val="2"/>
      </rPr>
      <t>4</t>
    </r>
  </si>
  <si>
    <r>
      <t xml:space="preserve">Punto de equilibrio </t>
    </r>
    <r>
      <rPr>
        <b/>
        <vertAlign val="superscript"/>
        <sz val="10"/>
        <rFont val="Arial"/>
        <family val="2"/>
      </rPr>
      <t>5</t>
    </r>
  </si>
  <si>
    <t>(5) Representa el precio de venta mínimo para cubrir los costos totales de producción.</t>
  </si>
  <si>
    <t>O´Higgins</t>
  </si>
  <si>
    <r>
      <t xml:space="preserve">Precio $/qqm </t>
    </r>
    <r>
      <rPr>
        <vertAlign val="superscript"/>
        <sz val="10"/>
        <rFont val="Arial"/>
        <family val="2"/>
      </rPr>
      <t>2</t>
    </r>
  </si>
  <si>
    <r>
      <t xml:space="preserve">Otros costos </t>
    </r>
    <r>
      <rPr>
        <vertAlign val="superscript"/>
        <sz val="10"/>
        <rFont val="Arial"/>
        <family val="2"/>
      </rPr>
      <t>3</t>
    </r>
  </si>
  <si>
    <t>Cuadro Nº 7</t>
  </si>
  <si>
    <t>Cuadro Nº 8</t>
  </si>
  <si>
    <t>Cuadro Nº 11</t>
  </si>
  <si>
    <t>Cuadro Nº 12</t>
  </si>
  <si>
    <t>Cuadro Nº 13</t>
  </si>
  <si>
    <t>Cuadro Nº 14</t>
  </si>
  <si>
    <t>Cuadro Nº 15</t>
  </si>
  <si>
    <t>Cuadro Nº 16</t>
  </si>
  <si>
    <t xml:space="preserve">  Nº 13</t>
  </si>
  <si>
    <t xml:space="preserve">  Nº 14</t>
  </si>
  <si>
    <t xml:space="preserve">  Nº 15</t>
  </si>
  <si>
    <t xml:space="preserve">  Nº 16</t>
  </si>
  <si>
    <t>Maíz - Costos por hectárea según rendimiento esperado ($/ha)</t>
  </si>
  <si>
    <t>Chile. Producción, importación y consumo aparente de maíz grano</t>
  </si>
  <si>
    <t>Superficie, producción y rendimiento regional de maíz (Coquimbo a Los Lagos)
Incluye semilleros de maíz</t>
  </si>
  <si>
    <t>Chile.  Precios promedio nacionales informados por la industria</t>
  </si>
  <si>
    <t>Chile. Importaciones de maíz y productos sustitutos (volumen)</t>
  </si>
  <si>
    <t>Chile. Importaciones de maíz y productos sustitutos (costo)</t>
  </si>
  <si>
    <r>
      <rPr>
        <vertAlign val="superscript"/>
        <sz val="9"/>
        <rFont val="Arial"/>
        <family val="2"/>
      </rPr>
      <t>1</t>
    </r>
    <r>
      <rPr>
        <sz val="9"/>
        <rFont val="Arial"/>
        <family val="2"/>
      </rPr>
      <t xml:space="preserve"> A los datos proporcionados por INE, que incluyen semilleros, se les restó la superficie de semilleros de maíz proporcionada por el SAG. *El año 2013/14 se estima sobre la base de intenciones de siembra publicadas por INE y SAG, manteniendo los rendimientos de maíz grano y semilleros del año anterior, redondeados.</t>
    </r>
  </si>
  <si>
    <t>India</t>
  </si>
  <si>
    <t>Superficie, producción y rendimiento regional de maíz (Coquimbo a Los Lagos). Incluye semilleros de maíz</t>
  </si>
  <si>
    <t>Maíz: comercio de los principales paises exportadores</t>
  </si>
  <si>
    <t>Evolución de los precios del maíz en el mercado de futuros de Chicago.</t>
  </si>
  <si>
    <t>Maíz: comercio de los principales países exportadores</t>
  </si>
  <si>
    <t>Rusia</t>
  </si>
  <si>
    <t>EE.UU.</t>
  </si>
  <si>
    <t>Sudáfrica</t>
  </si>
  <si>
    <r>
      <t xml:space="preserve"> </t>
    </r>
    <r>
      <rPr>
        <i/>
        <sz val="9"/>
        <rFont val="Arial"/>
        <family val="2"/>
      </rPr>
      <t>Fuente</t>
    </r>
    <r>
      <rPr>
        <sz val="9"/>
        <rFont val="Arial"/>
        <family val="2"/>
      </rPr>
      <t>: elaborado por Odepa con información del INE y el SAG.</t>
    </r>
  </si>
  <si>
    <t>(1) La ficha completa  se encuentra publicada en el sitio de internet de Odepa  http://www.odepa.cl/</t>
  </si>
  <si>
    <t xml:space="preserve">(2) El precio del maíz utilizado en el análisis de sensibilidad, corresponde al promedio de la región durante el período de cosecha en la temporada 2013/14. </t>
  </si>
  <si>
    <t xml:space="preserve">(3) Incluye Imprevistos, Costo financiero, Costo de oportunidad (arriendo), Administración, Impuestos y contribuciones </t>
  </si>
  <si>
    <t>(4)  El cuadro de sensibilidad considera un escenario con un precio y un rendimiento 10% superior e inferior a los valores considerados en los parámetros generales.</t>
  </si>
  <si>
    <t>Rendimiento quintales / hectárea</t>
  </si>
  <si>
    <t>Monto $/ha</t>
  </si>
  <si>
    <t>Mano de obra</t>
  </si>
  <si>
    <t>Total costos</t>
  </si>
  <si>
    <t>2014/15 intenciones</t>
  </si>
  <si>
    <t>Fecha de publicación: agosto 2014</t>
  </si>
  <si>
    <t xml:space="preserve"> Temporada: 2014 - 2015</t>
  </si>
  <si>
    <t>Período 2011-2014</t>
  </si>
  <si>
    <t xml:space="preserve">$ nominales/tonelada </t>
  </si>
  <si>
    <t xml:space="preserve">$ nominales/kilo </t>
  </si>
  <si>
    <t>Rendimiento 
(ton/ha)</t>
  </si>
  <si>
    <t>Costo de importación desde Argentina (Odepa)</t>
  </si>
  <si>
    <t>Promedio 
abr-jun</t>
  </si>
  <si>
    <t>1 de octubre de 2014</t>
  </si>
  <si>
    <t>2 de octubre de 2014</t>
  </si>
  <si>
    <t>3 de octubre de 2014</t>
  </si>
  <si>
    <t>6 de octubre de 2014</t>
  </si>
  <si>
    <t>7 de octubre de 2014</t>
  </si>
  <si>
    <t>8 de octubre de 2014</t>
  </si>
  <si>
    <t>9 de octubre de 2014</t>
  </si>
  <si>
    <t>10 de octubre de 2014</t>
  </si>
  <si>
    <t>13 de octubre de 2014</t>
  </si>
  <si>
    <t xml:space="preserve"> </t>
  </si>
  <si>
    <t>Se mantienen las cifras del boletín anterior.</t>
  </si>
  <si>
    <t>Años agrícolas 2003/04 a 2014/15</t>
  </si>
  <si>
    <r>
      <t xml:space="preserve">                                       Rendimiento (qqm/ha)
Precio ($/qqm) </t>
    </r>
    <r>
      <rPr>
        <b/>
        <vertAlign val="superscript"/>
        <sz val="9"/>
        <rFont val="Arial"/>
        <family val="2"/>
      </rPr>
      <t>2</t>
    </r>
  </si>
  <si>
    <t>Costo de importación EE.UU. (Odepa)</t>
  </si>
  <si>
    <t>Directora y Representante Legal</t>
  </si>
  <si>
    <t>Noviembre de 2014 (millones de toneladas)</t>
  </si>
  <si>
    <t xml:space="preserve">          Avance a octubre de 2014</t>
  </si>
  <si>
    <t xml:space="preserve">        Noviembre 2014</t>
  </si>
  <si>
    <t>Estimación a noviembre de 2014 (miles de toneladas)</t>
  </si>
  <si>
    <t>La disminución en la proyección de producción de Estados Unidos se reflejó en una disminución en la producción mundial de maíz proyectado para la temporada 2014/15 pero no acercó la relación producción demanda, debido a una mayor disminución en la demanda proyectada, las cifras se alejaron lo que junto con el aumento en los stocks finales debiese empujar los precios a la baja.</t>
  </si>
  <si>
    <t>Se mantienen cifras boletín anterior</t>
  </si>
  <si>
    <t>Total ene-oct</t>
  </si>
  <si>
    <t>A oct 2014</t>
  </si>
  <si>
    <t>A oct 2013</t>
  </si>
  <si>
    <t>14 de octubre de 2014</t>
  </si>
  <si>
    <t>15 de octubre de 2014</t>
  </si>
  <si>
    <t>16 de octubre de 2014</t>
  </si>
  <si>
    <t>17 de octubre de 2014</t>
  </si>
  <si>
    <t>20 de octubre de 2014</t>
  </si>
  <si>
    <t>21 de octubre de 2014</t>
  </si>
  <si>
    <t>22 de octubre de 2014</t>
  </si>
  <si>
    <t>23 de octubre de 2014</t>
  </si>
  <si>
    <t>24 de octubre de 2014</t>
  </si>
  <si>
    <t>27 de octubre de 2014</t>
  </si>
  <si>
    <t>28 de octubre de 2014</t>
  </si>
  <si>
    <t>29 de octubre de 2014</t>
  </si>
  <si>
    <t>30 de octubre de 2014</t>
  </si>
  <si>
    <t>31 de octubre de 2014</t>
  </si>
  <si>
    <t>4 de noviembre de 2014</t>
  </si>
  <si>
    <t>5 de noviembre de 2014</t>
  </si>
  <si>
    <t>6 de noviembre de 2014</t>
  </si>
  <si>
    <t>7 de noviembre de 2014</t>
  </si>
  <si>
    <t>10 de noviembre de 2014</t>
  </si>
  <si>
    <t>11 de noviembre de 2014</t>
  </si>
  <si>
    <t>12 de noviembre de 2014</t>
  </si>
  <si>
    <t>Total  ene-oct</t>
  </si>
  <si>
    <t>Participación ene-oct</t>
  </si>
  <si>
    <r>
      <t xml:space="preserve">Después de varios meses con sucesivas alzas en las proyecciones de producción para Estados Unidos, el informe de noviembre del </t>
    </r>
    <r>
      <rPr>
        <i/>
        <sz val="9"/>
        <rFont val="Arial"/>
        <family val="2"/>
      </rPr>
      <t>WASDE World Agricultural Supply and Demand Estimates  (USDA)</t>
    </r>
    <r>
      <rPr>
        <sz val="9"/>
        <rFont val="Arial"/>
        <family val="2"/>
      </rPr>
      <t xml:space="preserve"> sorprendió al mercado con una disminución en la producción proyectada de maíz, debido a un recorte en la proyección de rendimientos del cereal para ese país. Esto repercutió inmediatamente con alzas en el precio del grano en el mercado internacional, a pesar de que la proyección de producción fue similar a lo proyectado en septiembre.</t>
    </r>
  </si>
  <si>
    <t>Vuelve a disminuir la proyección de comercio mundial de maíz con respecto al mes anterior, en 1 millón de toneladas, pasando de 114,1 a 113,1 millones de toneladas proyectadas a comercializar.
Nuevamente los recortes van en las exportaciones proyectadas para Argentina, con un millón de toneladas menos, a lo que se suma Brasil, con 0,5 millones de toneladas menos, en parte son compensados con un aumento en las exportaciones de Ucrania, en 0,5 millones de toneladas.</t>
  </si>
  <si>
    <t>De acuerdo a las cifras entregadas por el INE en octubre, las intenciones de siembra para esta temporada tienen una leve variación, pasando de 124 945 hectáreas estimadas en julio a 124 019 en octubre, por lo que el aumento estimado en la superficie sembrada baja a 5,6% con respecto a la temporada anterior.</t>
  </si>
  <si>
    <t>El gran ingreso de maíz en octubre de 2013 compensa en parte la menor importación del año 2013, disminuyendo la diferencia con respecto a 2014. En este año a octubre se ha importado un 45% más que en el mismo período de 2013. Hasta la fecha ya casi se ha importado lo mismo que en todo el año 2013, faltando aún dos meses de ingreso de producto.</t>
  </si>
  <si>
    <t>En octubre los importadores también prefirieron el maíz paraguayo. Si bien el costo CIF de traer maíz paraguayo en septiembre fue de USD 204,61 y el del maíz argentino de USD 230,77, en octubre ambos costos casi se igualan en USD 210.</t>
  </si>
  <si>
    <t>En octubre se importó más del doble de sorgo de lo que se había importado en el resto de este año: ingresaron casi 77 mil toneladas de las 146 mil ingresadas a la fecha. También se aumentaron las importaciones de alimentos preparados que contienen maíz con respecto a lo importado en septiembre. 
Se mantiene la mayor importancia relativa del maíz por sobre los sustitutos, en comparación con lo ocurrido en los cinco años anteriores.</t>
  </si>
  <si>
    <t xml:space="preserve">En octubre se mantiene el costo CIF de importar maíz con respecto al mes anterior; sin embargo, se produce una caída en los costos de importar todos los sustitutos del grano. </t>
  </si>
  <si>
    <t>R</t>
  </si>
  <si>
    <t>En octubre ya no siguieron informando transacciones los compradores de la Región del Maule y antes de que terminara el mes se dejaron de informar compras en la Región de O'Higgins, manteniéndose en noviembre sólo los poderes compradores de la Región del Bío Bío.</t>
  </si>
  <si>
    <t>A partir de octubre se produce un aumento en los precios del grano, situación que tiene relación con la menor venta del grano por parte de los agricultores norteamericanos, quienes están a la espera de mejores precios.</t>
  </si>
  <si>
    <t>A partir de octubre los precios en los mercados han estado subiendo para todas las posiciones, manteniéndose una relativa estabilidad en la diferencia entre ellas. Al comparar el valor promedio de la posición a diciembre en los primeros doce días de noviembre  con el mismo promedio de la posición de marzo da una diferencia de USD 5 y esta diferencia aumenta a 8,61 al comparar con la posición de mayo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</si>
</sst>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_-* #,##0\ _€_-;\-* #,##0\ _€_-;_-* &quot;-&quot;\ _€_-;_-@_-"/>
    <numFmt numFmtId="165" formatCode="_-&quot;$&quot;\ * #,##0.00_-;\-&quot;$&quot;\ * #,##0.00_-;_-&quot;$&quot;\ * &quot;-&quot;??_-;_-@_-"/>
    <numFmt numFmtId="166" formatCode="_-* #,##0.00_-;\-* #,##0.00_-;_-* &quot;-&quot;??_-;_-@_-"/>
    <numFmt numFmtId="167" formatCode="mm/yy"/>
    <numFmt numFmtId="168" formatCode="0.0"/>
    <numFmt numFmtId="169" formatCode="0.0_)"/>
    <numFmt numFmtId="170" formatCode="0.0%"/>
    <numFmt numFmtId="171" formatCode="#,##0.0"/>
    <numFmt numFmtId="172" formatCode="_-* #,##0_-;\-* #,##0_-;_-* \-_-;_-@_-"/>
    <numFmt numFmtId="173" formatCode="_-* #,##0.00_-;\-* #,##0.00_-;_-* \-??_-;_-@_-"/>
    <numFmt numFmtId="174" formatCode="_(* #,##0.0_);_(* \(#,##0.0\);_(* &quot;-&quot;_);_(@_)"/>
    <numFmt numFmtId="175" formatCode="_-* #,##0_-;\-* #,##0_-;_-* \-??_-;_-@_-"/>
    <numFmt numFmtId="176" formatCode="dd/mm/yy;@"/>
    <numFmt numFmtId="177" formatCode="_-* #,##0.00\ _p_t_a_-;\-* #,##0.00\ _p_t_a_-;_-* &quot;-&quot;??\ _p_t_a_-;_-@_-"/>
    <numFmt numFmtId="178" formatCode="#,##0.00_ ;\-#,##0.00\ "/>
    <numFmt numFmtId="179" formatCode="mmm/yyyy;@"/>
    <numFmt numFmtId="180" formatCode="#,##0_);\(#,##0\)"/>
    <numFmt numFmtId="181" formatCode="#,##0.0_ ;\-#,##0.0\ "/>
    <numFmt numFmtId="182" formatCode="#,##0.0000"/>
    <numFmt numFmtId="183" formatCode="0.000"/>
    <numFmt numFmtId="184" formatCode="_-* #,##0_-;\-* #,##0_-;_-* &quot;-&quot;??_-;_-@_-"/>
    <numFmt numFmtId="185" formatCode="0.00\ "/>
    <numFmt numFmtId="186" formatCode="0.00_)"/>
    <numFmt numFmtId="187" formatCode="_(&quot;$&quot;* #,##0.00_);_(&quot;$&quot;* \(#,##0.00\);_(&quot;$&quot;* &quot;-&quot;??_);_(@_)"/>
    <numFmt numFmtId="188" formatCode="_(* #,##0_);_(* \(#,##0\);_(* &quot;-&quot;??_);_(@_)"/>
    <numFmt numFmtId="189" formatCode="_(* #,##0_);_(* \(#,##0\);_(* &quot;-&quot;_);_(@_)"/>
    <numFmt numFmtId="190" formatCode="_(* #,##0.00_);_(* \(#,##0.00\);_(* &quot;-&quot;??_);_(@_)"/>
    <numFmt numFmtId="191" formatCode="_-* #,##0.0000_-;\-* #,##0.0000_-;_-* \-??_-;_-@_-"/>
  </numFmts>
  <fonts count="107">
    <font>
      <sz val="14"/>
      <name val="Arial MT"/>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sz val="8"/>
      <name val="Verdana"/>
      <family val="2"/>
    </font>
    <font>
      <sz val="7"/>
      <name val="Verdana"/>
      <family val="2"/>
    </font>
    <font>
      <b/>
      <sz val="10"/>
      <name val="Arial"/>
      <family val="2"/>
    </font>
    <font>
      <b/>
      <sz val="10"/>
      <name val="Arial MT"/>
      <family val="2"/>
    </font>
    <font>
      <sz val="10"/>
      <name val="Arial MT"/>
    </font>
    <font>
      <b/>
      <sz val="9"/>
      <name val="Arial MT"/>
      <family val="2"/>
    </font>
    <font>
      <sz val="10"/>
      <color indexed="10"/>
      <name val="Arial"/>
      <family val="2"/>
    </font>
    <font>
      <sz val="10"/>
      <name val="Verdana"/>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b/>
      <sz val="11"/>
      <name val="Arial"/>
      <family val="2"/>
    </font>
    <font>
      <sz val="11"/>
      <name val="Arial"/>
      <family val="2"/>
    </font>
    <font>
      <i/>
      <sz val="10"/>
      <name val="Arial"/>
      <family val="2"/>
    </font>
    <font>
      <i/>
      <sz val="9"/>
      <name val="Arial"/>
      <family val="2"/>
    </font>
    <font>
      <b/>
      <vertAlign val="superscript"/>
      <sz val="10"/>
      <name val="Arial"/>
      <family val="2"/>
    </font>
    <font>
      <b/>
      <sz val="9"/>
      <name val="Arial MT"/>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i/>
      <sz val="8"/>
      <name val="Arial"/>
      <family val="2"/>
    </font>
    <font>
      <b/>
      <vertAlign val="superscript"/>
      <sz val="9"/>
      <name val="Arial"/>
      <family val="2"/>
    </font>
    <font>
      <vertAlign val="superscript"/>
      <sz val="9"/>
      <name val="Arial"/>
      <family val="2"/>
    </font>
    <font>
      <sz val="11"/>
      <color theme="1"/>
      <name val="Arial"/>
      <family val="2"/>
      <scheme val="minor"/>
    </font>
    <font>
      <sz val="11"/>
      <color theme="0"/>
      <name val="Arial"/>
      <family val="2"/>
      <scheme val="minor"/>
    </font>
    <font>
      <sz val="11"/>
      <color rgb="FF006100"/>
      <name val="Arial"/>
      <family val="2"/>
      <scheme val="minor"/>
    </font>
    <font>
      <b/>
      <sz val="11"/>
      <color rgb="FFFA7D00"/>
      <name val="Arial"/>
      <family val="2"/>
      <scheme val="minor"/>
    </font>
    <font>
      <b/>
      <sz val="11"/>
      <color theme="0"/>
      <name val="Arial"/>
      <family val="2"/>
      <scheme val="minor"/>
    </font>
    <font>
      <sz val="11"/>
      <color rgb="FFFA7D00"/>
      <name val="Arial"/>
      <family val="2"/>
      <scheme val="minor"/>
    </font>
    <font>
      <b/>
      <sz val="11"/>
      <color theme="3"/>
      <name val="Arial"/>
      <family val="2"/>
      <scheme val="minor"/>
    </font>
    <font>
      <sz val="11"/>
      <color rgb="FF3F3F76"/>
      <name val="Arial"/>
      <family val="2"/>
      <scheme val="minor"/>
    </font>
    <font>
      <u/>
      <sz val="14"/>
      <color theme="10"/>
      <name val="Arial MT"/>
      <family val="2"/>
    </font>
    <font>
      <u/>
      <sz val="11"/>
      <color theme="10"/>
      <name val="Arial"/>
      <family val="2"/>
      <scheme val="minor"/>
    </font>
    <font>
      <sz val="11"/>
      <color rgb="FF9C0006"/>
      <name val="Arial"/>
      <family val="2"/>
      <scheme val="minor"/>
    </font>
    <font>
      <sz val="11"/>
      <color rgb="FF9C6500"/>
      <name val="Arial"/>
      <family val="2"/>
      <scheme val="minor"/>
    </font>
    <font>
      <b/>
      <sz val="11"/>
      <color rgb="FF3F3F3F"/>
      <name val="Arial"/>
      <family val="2"/>
      <scheme val="minor"/>
    </font>
    <font>
      <sz val="11"/>
      <color rgb="FFFF0000"/>
      <name val="Arial"/>
      <family val="2"/>
      <scheme val="minor"/>
    </font>
    <font>
      <i/>
      <sz val="11"/>
      <color rgb="FF7F7F7F"/>
      <name val="Arial"/>
      <family val="2"/>
      <scheme val="minor"/>
    </font>
    <font>
      <b/>
      <sz val="15"/>
      <color theme="3"/>
      <name val="Arial"/>
      <family val="2"/>
      <scheme val="minor"/>
    </font>
    <font>
      <b/>
      <sz val="13"/>
      <color theme="3"/>
      <name val="Arial"/>
      <family val="2"/>
      <scheme val="minor"/>
    </font>
    <font>
      <b/>
      <sz val="18"/>
      <color theme="3"/>
      <name val="Arial"/>
      <family val="2"/>
      <scheme val="major"/>
    </font>
    <font>
      <b/>
      <sz val="11"/>
      <color theme="1"/>
      <name val="Arial"/>
      <family val="2"/>
      <scheme val="minor"/>
    </font>
    <font>
      <b/>
      <sz val="7"/>
      <color rgb="FF0066CC"/>
      <name val="Verdana"/>
      <family val="2"/>
    </font>
    <font>
      <sz val="10"/>
      <color theme="1"/>
      <name val="Arial"/>
      <family val="2"/>
    </font>
    <font>
      <sz val="10"/>
      <color rgb="FFFF0000"/>
      <name val="Arial"/>
      <family val="2"/>
    </font>
    <font>
      <sz val="9"/>
      <color rgb="FFFF0000"/>
      <name val="Arial"/>
      <family val="2"/>
    </font>
    <font>
      <sz val="11"/>
      <color theme="1"/>
      <name val="Verdana"/>
      <family val="2"/>
    </font>
    <font>
      <sz val="10"/>
      <color theme="1"/>
      <name val="Verdana"/>
      <family val="2"/>
    </font>
    <font>
      <sz val="12"/>
      <color theme="1"/>
      <name val="Verdana"/>
      <family val="2"/>
    </font>
    <font>
      <b/>
      <sz val="10"/>
      <color theme="1"/>
      <name val="Verdana"/>
      <family val="2"/>
    </font>
    <font>
      <sz val="12"/>
      <color rgb="FF333333"/>
      <name val="Verdana"/>
      <family val="2"/>
    </font>
    <font>
      <b/>
      <sz val="12"/>
      <color rgb="FF333333"/>
      <name val="Verdana"/>
      <family val="2"/>
    </font>
    <font>
      <sz val="7"/>
      <color theme="1"/>
      <name val="Verdana"/>
      <family val="2"/>
    </font>
    <font>
      <sz val="8"/>
      <name val="Arial"/>
      <family val="2"/>
      <scheme val="minor"/>
    </font>
    <font>
      <sz val="10"/>
      <color rgb="FF000066"/>
      <name val="Arial"/>
      <family val="2"/>
    </font>
    <font>
      <sz val="8"/>
      <color rgb="FFFF0000"/>
      <name val="Arial MT"/>
      <family val="2"/>
    </font>
    <font>
      <sz val="9"/>
      <color theme="0" tint="-0.34998626667073579"/>
      <name val="Arial"/>
      <family val="2"/>
    </font>
    <font>
      <sz val="9"/>
      <color theme="1"/>
      <name val="Arial"/>
      <family val="2"/>
    </font>
    <font>
      <sz val="9"/>
      <color theme="1"/>
      <name val="Arial"/>
      <family val="2"/>
      <scheme val="minor"/>
    </font>
    <font>
      <b/>
      <sz val="9"/>
      <color rgb="FF122CAE"/>
      <name val="Arial"/>
      <family val="2"/>
    </font>
    <font>
      <sz val="8"/>
      <color theme="1"/>
      <name val="Arial"/>
      <family val="2"/>
    </font>
    <font>
      <sz val="10"/>
      <color rgb="FF000066"/>
      <name val="Arial MT"/>
      <family val="2"/>
    </font>
    <font>
      <sz val="10"/>
      <color theme="1"/>
      <name val="Arial MT"/>
      <family val="2"/>
    </font>
    <font>
      <sz val="10"/>
      <color theme="3" tint="-0.499984740745262"/>
      <name val="Arial"/>
      <family val="2"/>
    </font>
    <font>
      <u/>
      <sz val="10"/>
      <color theme="10"/>
      <name val="Arial MT"/>
      <family val="2"/>
    </font>
    <font>
      <sz val="10"/>
      <name val="Arial"/>
      <family val="2"/>
      <scheme val="minor"/>
    </font>
    <font>
      <b/>
      <sz val="12"/>
      <color theme="1"/>
      <name val="Verdana"/>
      <family val="2"/>
    </font>
    <font>
      <sz val="10"/>
      <color rgb="FFFF0000"/>
      <name val="Verdana"/>
      <family val="2"/>
    </font>
    <font>
      <b/>
      <sz val="9"/>
      <color theme="1"/>
      <name val="Arial"/>
      <family val="2"/>
    </font>
    <font>
      <b/>
      <sz val="10"/>
      <color theme="1"/>
      <name val="Arial"/>
      <family val="2"/>
    </font>
    <font>
      <b/>
      <sz val="10"/>
      <color rgb="FF000000"/>
      <name val="Arial"/>
      <family val="2"/>
    </font>
    <font>
      <sz val="9"/>
      <color rgb="FFFF0000"/>
      <name val="Arial"/>
      <family val="2"/>
      <scheme val="minor"/>
    </font>
    <font>
      <sz val="9"/>
      <name val="Arial"/>
      <family val="2"/>
      <scheme val="minor"/>
    </font>
  </fonts>
  <fills count="71">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46"/>
        <bgColor indexed="24"/>
      </patternFill>
    </fill>
    <fill>
      <patternFill patternType="solid">
        <fgColor indexed="27"/>
        <bgColor indexed="42"/>
      </patternFill>
    </fill>
    <fill>
      <patternFill patternType="solid">
        <fgColor indexed="27"/>
        <bgColor indexed="41"/>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55"/>
        <bgColor indexed="36"/>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4"/>
        <bgColor indexed="23"/>
      </patternFill>
    </fill>
    <fill>
      <patternFill patternType="solid">
        <fgColor indexed="53"/>
        <bgColor indexed="37"/>
      </patternFill>
    </fill>
    <fill>
      <patternFill patternType="solid">
        <fgColor indexed="53"/>
        <bgColor indexed="52"/>
      </patternFill>
    </fill>
    <fill>
      <patternFill patternType="solid">
        <fgColor indexed="45"/>
        <bgColor indexed="4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8"/>
      </right>
      <top/>
      <bottom/>
      <diagonal/>
    </border>
    <border>
      <left style="thin">
        <color indexed="64"/>
      </left>
      <right/>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bottom/>
      <diagonal/>
    </border>
    <border>
      <left style="thin">
        <color indexed="64"/>
      </left>
      <right style="thin">
        <color indexed="8"/>
      </right>
      <top/>
      <bottom/>
      <diagonal/>
    </border>
    <border>
      <left style="thin">
        <color indexed="8"/>
      </left>
      <right/>
      <top/>
      <bottom/>
      <diagonal/>
    </border>
    <border>
      <left style="thin">
        <color indexed="8"/>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diagonal/>
    </border>
    <border>
      <left style="thin">
        <color indexed="8"/>
      </left>
      <right/>
      <top/>
      <bottom style="thin">
        <color indexed="64"/>
      </bottom>
      <diagonal/>
    </border>
    <border>
      <left style="thin">
        <color indexed="64"/>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top/>
      <bottom style="thin">
        <color indexed="8"/>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1289">
    <xf numFmtId="0" fontId="0" fillId="0" borderId="0"/>
    <xf numFmtId="0" fontId="2" fillId="2" borderId="0" applyNumberFormat="0" applyBorder="0" applyAlignment="0" applyProtection="0"/>
    <xf numFmtId="0" fontId="2" fillId="3" borderId="0" applyNumberFormat="0" applyBorder="0" applyAlignment="0" applyProtection="0"/>
    <xf numFmtId="185" fontId="2" fillId="4" borderId="0" applyBorder="0" applyAlignment="0" applyProtection="0"/>
    <xf numFmtId="0" fontId="2" fillId="3" borderId="0" applyNumberFormat="0" applyBorder="0" applyAlignment="0" applyProtection="0"/>
    <xf numFmtId="185" fontId="2" fillId="5" borderId="0" applyBorder="0" applyAlignment="0" applyProtection="0"/>
    <xf numFmtId="0" fontId="57" fillId="36" borderId="0" applyNumberFormat="0" applyBorder="0" applyAlignment="0" applyProtection="0"/>
    <xf numFmtId="185" fontId="2" fillId="5" borderId="0" applyBorder="0" applyAlignment="0" applyProtection="0"/>
    <xf numFmtId="0" fontId="2" fillId="6" borderId="0" applyNumberFormat="0" applyBorder="0" applyAlignment="0" applyProtection="0"/>
    <xf numFmtId="0" fontId="2" fillId="7" borderId="0" applyNumberFormat="0" applyBorder="0" applyAlignment="0" applyProtection="0"/>
    <xf numFmtId="185" fontId="2" fillId="8" borderId="0" applyBorder="0" applyAlignment="0" applyProtection="0"/>
    <xf numFmtId="0" fontId="2" fillId="7" borderId="0" applyNumberFormat="0" applyBorder="0" applyAlignment="0" applyProtection="0"/>
    <xf numFmtId="186" fontId="2" fillId="7" borderId="0" applyBorder="0" applyAlignment="0" applyProtection="0"/>
    <xf numFmtId="0" fontId="57" fillId="3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185" fontId="2" fillId="11" borderId="0" applyBorder="0" applyAlignment="0" applyProtection="0"/>
    <xf numFmtId="0" fontId="2" fillId="10" borderId="0" applyNumberFormat="0" applyBorder="0" applyAlignment="0" applyProtection="0"/>
    <xf numFmtId="185" fontId="2" fillId="4" borderId="0" applyBorder="0" applyAlignment="0" applyProtection="0"/>
    <xf numFmtId="0" fontId="57" fillId="38" borderId="0" applyNumberFormat="0" applyBorder="0" applyAlignment="0" applyProtection="0"/>
    <xf numFmtId="185" fontId="2" fillId="4" borderId="0" applyBorder="0" applyAlignment="0" applyProtection="0"/>
    <xf numFmtId="0" fontId="2" fillId="2" borderId="0" applyNumberFormat="0" applyBorder="0" applyAlignment="0" applyProtection="0"/>
    <xf numFmtId="0" fontId="2" fillId="12" borderId="0" applyNumberFormat="0" applyBorder="0" applyAlignment="0" applyProtection="0"/>
    <xf numFmtId="185" fontId="2" fillId="4" borderId="0" applyBorder="0" applyAlignment="0" applyProtection="0"/>
    <xf numFmtId="0" fontId="2" fillId="12" borderId="0" applyNumberFormat="0" applyBorder="0" applyAlignment="0" applyProtection="0"/>
    <xf numFmtId="185" fontId="2" fillId="5" borderId="0" applyBorder="0" applyAlignment="0" applyProtection="0"/>
    <xf numFmtId="0" fontId="57" fillId="39" borderId="0" applyNumberFormat="0" applyBorder="0" applyAlignment="0" applyProtection="0"/>
    <xf numFmtId="185" fontId="2" fillId="5" borderId="0" applyBorder="0" applyAlignment="0" applyProtection="0"/>
    <xf numFmtId="0" fontId="2" fillId="13" borderId="0" applyNumberFormat="0" applyBorder="0" applyAlignment="0" applyProtection="0"/>
    <xf numFmtId="0" fontId="2" fillId="14" borderId="0" applyNumberFormat="0" applyBorder="0" applyAlignment="0" applyProtection="0"/>
    <xf numFmtId="185" fontId="2" fillId="14" borderId="0" applyBorder="0" applyAlignment="0" applyProtection="0"/>
    <xf numFmtId="0" fontId="2" fillId="14" borderId="0" applyNumberFormat="0" applyBorder="0" applyAlignment="0" applyProtection="0"/>
    <xf numFmtId="186" fontId="2" fillId="14" borderId="0" applyBorder="0" applyAlignment="0" applyProtection="0"/>
    <xf numFmtId="0" fontId="57" fillId="4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185" fontId="2" fillId="8" borderId="0" applyBorder="0" applyAlignment="0" applyProtection="0"/>
    <xf numFmtId="0" fontId="2" fillId="8" borderId="0" applyNumberFormat="0" applyBorder="0" applyAlignment="0" applyProtection="0"/>
    <xf numFmtId="186" fontId="2" fillId="8" borderId="0" applyBorder="0" applyAlignment="0" applyProtection="0"/>
    <xf numFmtId="0" fontId="57" fillId="4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185" fontId="2" fillId="17" borderId="0" applyBorder="0" applyAlignment="0" applyProtection="0"/>
    <xf numFmtId="0" fontId="2" fillId="16" borderId="0" applyNumberFormat="0" applyBorder="0" applyAlignment="0" applyProtection="0"/>
    <xf numFmtId="186" fontId="2" fillId="16" borderId="0" applyBorder="0" applyAlignment="0" applyProtection="0"/>
    <xf numFmtId="0" fontId="57" fillId="42" borderId="0" applyNumberFormat="0" applyBorder="0" applyAlignment="0" applyProtection="0"/>
    <xf numFmtId="0" fontId="2" fillId="6" borderId="0" applyNumberFormat="0" applyBorder="0" applyAlignment="0" applyProtection="0"/>
    <xf numFmtId="0" fontId="2" fillId="18" borderId="0" applyNumberFormat="0" applyBorder="0" applyAlignment="0" applyProtection="0"/>
    <xf numFmtId="185" fontId="2" fillId="18" borderId="0" applyBorder="0" applyAlignment="0" applyProtection="0"/>
    <xf numFmtId="0" fontId="2" fillId="18" borderId="0" applyNumberFormat="0" applyBorder="0" applyAlignment="0" applyProtection="0"/>
    <xf numFmtId="186" fontId="2" fillId="18" borderId="0" applyBorder="0" applyAlignment="0" applyProtection="0"/>
    <xf numFmtId="0" fontId="57" fillId="43" borderId="0" applyNumberFormat="0" applyBorder="0" applyAlignment="0" applyProtection="0"/>
    <xf numFmtId="0" fontId="2" fillId="11" borderId="0" applyNumberFormat="0" applyBorder="0" applyAlignment="0" applyProtection="0"/>
    <xf numFmtId="0" fontId="2" fillId="19" borderId="0" applyNumberFormat="0" applyBorder="0" applyAlignment="0" applyProtection="0"/>
    <xf numFmtId="185" fontId="2" fillId="11" borderId="0" applyBorder="0" applyAlignment="0" applyProtection="0"/>
    <xf numFmtId="0" fontId="2" fillId="19" borderId="0" applyNumberFormat="0" applyBorder="0" applyAlignment="0" applyProtection="0"/>
    <xf numFmtId="186" fontId="2" fillId="19" borderId="0" applyBorder="0" applyAlignment="0" applyProtection="0"/>
    <xf numFmtId="0" fontId="57" fillId="4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185" fontId="2" fillId="17" borderId="0" applyBorder="0" applyAlignment="0" applyProtection="0"/>
    <xf numFmtId="0" fontId="2" fillId="12" borderId="0" applyNumberFormat="0" applyBorder="0" applyAlignment="0" applyProtection="0"/>
    <xf numFmtId="186" fontId="2" fillId="12" borderId="0" applyBorder="0" applyAlignment="0" applyProtection="0"/>
    <xf numFmtId="0" fontId="57" fillId="45"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185" fontId="2" fillId="16" borderId="0" applyBorder="0" applyAlignment="0" applyProtection="0"/>
    <xf numFmtId="0" fontId="2" fillId="16" borderId="0" applyNumberFormat="0" applyBorder="0" applyAlignment="0" applyProtection="0"/>
    <xf numFmtId="186" fontId="2" fillId="16" borderId="0" applyBorder="0" applyAlignment="0" applyProtection="0"/>
    <xf numFmtId="0" fontId="57" fillId="46" borderId="0" applyNumberFormat="0" applyBorder="0" applyAlignment="0" applyProtection="0"/>
    <xf numFmtId="0" fontId="2" fillId="11" borderId="0" applyNumberFormat="0" applyBorder="0" applyAlignment="0" applyProtection="0"/>
    <xf numFmtId="0" fontId="2" fillId="21" borderId="0" applyNumberFormat="0" applyBorder="0" applyAlignment="0" applyProtection="0"/>
    <xf numFmtId="185" fontId="2" fillId="8" borderId="0" applyBorder="0" applyAlignment="0" applyProtection="0"/>
    <xf numFmtId="0" fontId="2" fillId="21" borderId="0" applyNumberFormat="0" applyBorder="0" applyAlignment="0" applyProtection="0"/>
    <xf numFmtId="186" fontId="2" fillId="21" borderId="0" applyBorder="0" applyAlignment="0" applyProtection="0"/>
    <xf numFmtId="0" fontId="57" fillId="47"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185" fontId="3" fillId="22" borderId="0" applyBorder="0" applyAlignment="0" applyProtection="0"/>
    <xf numFmtId="0" fontId="3" fillId="23" borderId="0" applyNumberFormat="0" applyBorder="0" applyAlignment="0" applyProtection="0"/>
    <xf numFmtId="186" fontId="3" fillId="23" borderId="0" applyBorder="0" applyAlignment="0" applyProtection="0"/>
    <xf numFmtId="0" fontId="58" fillId="48" borderId="0" applyNumberFormat="0" applyBorder="0" applyAlignment="0" applyProtection="0"/>
    <xf numFmtId="0" fontId="3" fillId="6" borderId="0" applyNumberFormat="0" applyBorder="0" applyAlignment="0" applyProtection="0"/>
    <xf numFmtId="0" fontId="3" fillId="18" borderId="0" applyNumberFormat="0" applyBorder="0" applyAlignment="0" applyProtection="0"/>
    <xf numFmtId="185" fontId="3" fillId="18" borderId="0" applyBorder="0" applyAlignment="0" applyProtection="0"/>
    <xf numFmtId="0" fontId="3" fillId="18" borderId="0" applyNumberFormat="0" applyBorder="0" applyAlignment="0" applyProtection="0"/>
    <xf numFmtId="186" fontId="3" fillId="18" borderId="0" applyBorder="0" applyAlignment="0" applyProtection="0"/>
    <xf numFmtId="0" fontId="58" fillId="49" borderId="0" applyNumberFormat="0" applyBorder="0" applyAlignment="0" applyProtection="0"/>
    <xf numFmtId="0" fontId="3" fillId="11" borderId="0" applyNumberFormat="0" applyBorder="0" applyAlignment="0" applyProtection="0"/>
    <xf numFmtId="0" fontId="3" fillId="19" borderId="0" applyNumberFormat="0" applyBorder="0" applyAlignment="0" applyProtection="0"/>
    <xf numFmtId="185" fontId="3" fillId="11" borderId="0" applyBorder="0" applyAlignment="0" applyProtection="0"/>
    <xf numFmtId="0" fontId="3" fillId="19" borderId="0" applyNumberFormat="0" applyBorder="0" applyAlignment="0" applyProtection="0"/>
    <xf numFmtId="186" fontId="3" fillId="19" borderId="0" applyBorder="0" applyAlignment="0" applyProtection="0"/>
    <xf numFmtId="0" fontId="58" fillId="50" borderId="0" applyNumberFormat="0" applyBorder="0" applyAlignment="0" applyProtection="0"/>
    <xf numFmtId="0" fontId="3" fillId="15" borderId="0" applyNumberFormat="0" applyBorder="0" applyAlignment="0" applyProtection="0"/>
    <xf numFmtId="0" fontId="3" fillId="24" borderId="0" applyNumberFormat="0" applyBorder="0" applyAlignment="0" applyProtection="0"/>
    <xf numFmtId="185" fontId="3" fillId="17" borderId="0" applyBorder="0" applyAlignment="0" applyProtection="0"/>
    <xf numFmtId="0" fontId="3" fillId="24" borderId="0" applyNumberFormat="0" applyBorder="0" applyAlignment="0" applyProtection="0"/>
    <xf numFmtId="186" fontId="3" fillId="24" borderId="0" applyBorder="0" applyAlignment="0" applyProtection="0"/>
    <xf numFmtId="0" fontId="58" fillId="5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85" fontId="3" fillId="22" borderId="0" applyBorder="0" applyAlignment="0" applyProtection="0"/>
    <xf numFmtId="0" fontId="3" fillId="22" borderId="0" applyNumberFormat="0" applyBorder="0" applyAlignment="0" applyProtection="0"/>
    <xf numFmtId="186" fontId="3" fillId="22" borderId="0" applyBorder="0" applyAlignment="0" applyProtection="0"/>
    <xf numFmtId="0" fontId="58" fillId="52" borderId="0" applyNumberFormat="0" applyBorder="0" applyAlignment="0" applyProtection="0"/>
    <xf numFmtId="0" fontId="3" fillId="6" borderId="0" applyNumberFormat="0" applyBorder="0" applyAlignment="0" applyProtection="0"/>
    <xf numFmtId="0" fontId="3" fillId="25" borderId="0" applyNumberFormat="0" applyBorder="0" applyAlignment="0" applyProtection="0"/>
    <xf numFmtId="185" fontId="3" fillId="8" borderId="0" applyBorder="0" applyAlignment="0" applyProtection="0"/>
    <xf numFmtId="0" fontId="3" fillId="25" borderId="0" applyNumberFormat="0" applyBorder="0" applyAlignment="0" applyProtection="0"/>
    <xf numFmtId="186" fontId="3" fillId="25" borderId="0" applyBorder="0" applyAlignment="0" applyProtection="0"/>
    <xf numFmtId="0" fontId="58" fillId="53"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185" fontId="4" fillId="10" borderId="0" applyBorder="0" applyAlignment="0" applyProtection="0"/>
    <xf numFmtId="0" fontId="4" fillId="10" borderId="0" applyNumberFormat="0" applyBorder="0" applyAlignment="0" applyProtection="0"/>
    <xf numFmtId="186" fontId="4" fillId="10" borderId="0" applyBorder="0" applyAlignment="0" applyProtection="0"/>
    <xf numFmtId="0" fontId="59" fillId="54" borderId="0" applyNumberFormat="0" applyBorder="0" applyAlignment="0" applyProtection="0"/>
    <xf numFmtId="0" fontId="5" fillId="5" borderId="1" applyNumberFormat="0" applyAlignment="0" applyProtection="0"/>
    <xf numFmtId="0" fontId="5" fillId="17" borderId="1" applyNumberFormat="0" applyAlignment="0" applyProtection="0"/>
    <xf numFmtId="185" fontId="5" fillId="4" borderId="1" applyAlignment="0" applyProtection="0"/>
    <xf numFmtId="0" fontId="5" fillId="17" borderId="1" applyNumberFormat="0" applyAlignment="0" applyProtection="0"/>
    <xf numFmtId="185" fontId="5" fillId="5" borderId="1" applyAlignment="0" applyProtection="0"/>
    <xf numFmtId="0" fontId="60" fillId="55" borderId="63" applyNumberFormat="0" applyAlignment="0" applyProtection="0"/>
    <xf numFmtId="0" fontId="6" fillId="26" borderId="2" applyNumberFormat="0" applyAlignment="0" applyProtection="0"/>
    <xf numFmtId="0" fontId="6" fillId="27" borderId="2" applyNumberFormat="0" applyAlignment="0" applyProtection="0"/>
    <xf numFmtId="185" fontId="6" fillId="27" borderId="2" applyAlignment="0" applyProtection="0"/>
    <xf numFmtId="0" fontId="6" fillId="27" borderId="2" applyNumberFormat="0" applyAlignment="0" applyProtection="0"/>
    <xf numFmtId="186" fontId="6" fillId="27" borderId="2" applyAlignment="0" applyProtection="0"/>
    <xf numFmtId="0" fontId="61" fillId="56" borderId="64" applyNumberFormat="0" applyAlignment="0" applyProtection="0"/>
    <xf numFmtId="0" fontId="7" fillId="0" borderId="3" applyNumberFormat="0" applyFill="0" applyAlignment="0" applyProtection="0"/>
    <xf numFmtId="0" fontId="7" fillId="0" borderId="3" applyNumberFormat="0" applyFill="0" applyAlignment="0" applyProtection="0"/>
    <xf numFmtId="185" fontId="7" fillId="0" borderId="3" applyFill="0" applyAlignment="0" applyProtection="0"/>
    <xf numFmtId="0" fontId="7" fillId="0" borderId="3" applyNumberFormat="0" applyFill="0" applyAlignment="0" applyProtection="0"/>
    <xf numFmtId="186" fontId="7" fillId="0" borderId="3" applyFill="0" applyAlignment="0" applyProtection="0"/>
    <xf numFmtId="0" fontId="62" fillId="0" borderId="65" applyNumberFormat="0" applyFill="0" applyAlignment="0" applyProtection="0"/>
    <xf numFmtId="18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87" fontId="57" fillId="0" borderId="0" applyFont="0" applyFill="0" applyBorder="0" applyAlignment="0" applyProtection="0"/>
    <xf numFmtId="165" fontId="57" fillId="0" borderId="0" applyFont="0" applyFill="0" applyBorder="0" applyAlignment="0" applyProtection="0"/>
    <xf numFmtId="18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8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8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8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185" fontId="8" fillId="0" borderId="0" applyFill="0" applyBorder="0" applyAlignment="0" applyProtection="0"/>
    <xf numFmtId="0" fontId="38" fillId="0" borderId="0" applyNumberFormat="0" applyFill="0" applyBorder="0" applyAlignment="0" applyProtection="0"/>
    <xf numFmtId="186" fontId="38" fillId="0" borderId="0" applyFill="0" applyBorder="0" applyAlignment="0" applyProtection="0"/>
    <xf numFmtId="0" fontId="63" fillId="0" borderId="0" applyNumberFormat="0" applyFill="0" applyBorder="0" applyAlignment="0" applyProtection="0"/>
    <xf numFmtId="0" fontId="3" fillId="22" borderId="0" applyNumberFormat="0" applyBorder="0" applyAlignment="0" applyProtection="0"/>
    <xf numFmtId="0" fontId="3" fillId="28" borderId="0" applyNumberFormat="0" applyBorder="0" applyAlignment="0" applyProtection="0"/>
    <xf numFmtId="185" fontId="3" fillId="22" borderId="0" applyBorder="0" applyAlignment="0" applyProtection="0"/>
    <xf numFmtId="0" fontId="3" fillId="28" borderId="0" applyNumberFormat="0" applyBorder="0" applyAlignment="0" applyProtection="0"/>
    <xf numFmtId="186" fontId="3" fillId="28" borderId="0" applyBorder="0" applyAlignment="0" applyProtection="0"/>
    <xf numFmtId="0" fontId="58" fillId="57"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85" fontId="3" fillId="29" borderId="0" applyBorder="0" applyAlignment="0" applyProtection="0"/>
    <xf numFmtId="0" fontId="3" fillId="29" borderId="0" applyNumberFormat="0" applyBorder="0" applyAlignment="0" applyProtection="0"/>
    <xf numFmtId="186" fontId="3" fillId="29" borderId="0" applyBorder="0" applyAlignment="0" applyProtection="0"/>
    <xf numFmtId="0" fontId="58" fillId="58"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85" fontId="3" fillId="30" borderId="0" applyBorder="0" applyAlignment="0" applyProtection="0"/>
    <xf numFmtId="0" fontId="3" fillId="30" borderId="0" applyNumberFormat="0" applyBorder="0" applyAlignment="0" applyProtection="0"/>
    <xf numFmtId="186" fontId="3" fillId="30" borderId="0" applyBorder="0" applyAlignment="0" applyProtection="0"/>
    <xf numFmtId="0" fontId="58" fillId="59" borderId="0" applyNumberFormat="0" applyBorder="0" applyAlignment="0" applyProtection="0"/>
    <xf numFmtId="0" fontId="3" fillId="31" borderId="0" applyNumberFormat="0" applyBorder="0" applyAlignment="0" applyProtection="0"/>
    <xf numFmtId="0" fontId="3" fillId="24" borderId="0" applyNumberFormat="0" applyBorder="0" applyAlignment="0" applyProtection="0"/>
    <xf numFmtId="185" fontId="3" fillId="32" borderId="0" applyBorder="0" applyAlignment="0" applyProtection="0"/>
    <xf numFmtId="0" fontId="3" fillId="24" borderId="0" applyNumberFormat="0" applyBorder="0" applyAlignment="0" applyProtection="0"/>
    <xf numFmtId="186" fontId="3" fillId="24" borderId="0" applyBorder="0" applyAlignment="0" applyProtection="0"/>
    <xf numFmtId="0" fontId="58" fillId="60"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85" fontId="3" fillId="22" borderId="0" applyBorder="0" applyAlignment="0" applyProtection="0"/>
    <xf numFmtId="0" fontId="3" fillId="22" borderId="0" applyNumberFormat="0" applyBorder="0" applyAlignment="0" applyProtection="0"/>
    <xf numFmtId="186" fontId="3" fillId="22" borderId="0" applyBorder="0" applyAlignment="0" applyProtection="0"/>
    <xf numFmtId="0" fontId="58" fillId="61"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185" fontId="3" fillId="34" borderId="0" applyBorder="0" applyAlignment="0" applyProtection="0"/>
    <xf numFmtId="0" fontId="3" fillId="34" borderId="0" applyNumberFormat="0" applyBorder="0" applyAlignment="0" applyProtection="0"/>
    <xf numFmtId="186" fontId="3" fillId="34" borderId="0" applyBorder="0" applyAlignment="0" applyProtection="0"/>
    <xf numFmtId="0" fontId="58" fillId="62" borderId="0" applyNumberFormat="0" applyBorder="0" applyAlignment="0" applyProtection="0"/>
    <xf numFmtId="0" fontId="9" fillId="11" borderId="1" applyNumberFormat="0" applyAlignment="0" applyProtection="0"/>
    <xf numFmtId="0" fontId="9" fillId="8" borderId="1" applyNumberFormat="0" applyAlignment="0" applyProtection="0"/>
    <xf numFmtId="185" fontId="9" fillId="8" borderId="1" applyAlignment="0" applyProtection="0"/>
    <xf numFmtId="0" fontId="9" fillId="8" borderId="1" applyNumberFormat="0" applyAlignment="0" applyProtection="0"/>
    <xf numFmtId="186" fontId="9" fillId="8" borderId="1" applyAlignment="0" applyProtection="0"/>
    <xf numFmtId="0" fontId="64" fillId="63" borderId="63" applyNumberFormat="0" applyAlignment="0" applyProtection="0"/>
    <xf numFmtId="0" fontId="50" fillId="0" borderId="0"/>
    <xf numFmtId="0" fontId="65" fillId="0" borderId="0" applyNumberFormat="0" applyFill="0" applyBorder="0" applyAlignment="0" applyProtection="0"/>
    <xf numFmtId="0" fontId="27" fillId="0" borderId="0" applyNumberFormat="0" applyFill="0" applyBorder="0" applyAlignment="0" applyProtection="0">
      <alignment vertical="top"/>
      <protection locked="0"/>
    </xf>
    <xf numFmtId="0" fontId="37" fillId="0" borderId="0" applyNumberFormat="0" applyFill="0" applyBorder="0" applyAlignment="0" applyProtection="0"/>
    <xf numFmtId="186" fontId="51" fillId="0" borderId="0" applyFill="0" applyBorder="0" applyAlignment="0" applyProtection="0"/>
    <xf numFmtId="0" fontId="66" fillId="0" borderId="0" applyNumberFormat="0" applyFill="0" applyBorder="0" applyAlignment="0" applyProtection="0"/>
    <xf numFmtId="0" fontId="10" fillId="35" borderId="0" applyNumberFormat="0" applyBorder="0" applyAlignment="0" applyProtection="0"/>
    <xf numFmtId="0" fontId="10" fillId="7" borderId="0" applyNumberFormat="0" applyBorder="0" applyAlignment="0" applyProtection="0"/>
    <xf numFmtId="185" fontId="10" fillId="7" borderId="0" applyBorder="0" applyAlignment="0" applyProtection="0"/>
    <xf numFmtId="0" fontId="10" fillId="7" borderId="0" applyNumberFormat="0" applyBorder="0" applyAlignment="0" applyProtection="0"/>
    <xf numFmtId="186" fontId="10" fillId="7" borderId="0" applyBorder="0" applyAlignment="0" applyProtection="0"/>
    <xf numFmtId="0" fontId="67" fillId="64" borderId="0" applyNumberFormat="0" applyBorder="0" applyAlignment="0" applyProtection="0"/>
    <xf numFmtId="173" fontId="26" fillId="0" borderId="0" applyFill="0" applyBorder="0" applyAlignment="0" applyProtection="0"/>
    <xf numFmtId="172" fontId="26" fillId="0" borderId="0" applyFill="0" applyBorder="0" applyAlignment="0" applyProtection="0"/>
    <xf numFmtId="164" fontId="57"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64" fontId="57" fillId="0" borderId="0" applyFont="0" applyFill="0" applyBorder="0" applyAlignment="0" applyProtection="0"/>
    <xf numFmtId="184" fontId="1" fillId="0" borderId="0" applyFont="0" applyFill="0" applyBorder="0" applyAlignment="0" applyProtection="0"/>
    <xf numFmtId="172" fontId="26" fillId="0" borderId="0" applyFill="0" applyBorder="0" applyAlignment="0" applyProtection="0"/>
    <xf numFmtId="166" fontId="57" fillId="0" borderId="0" applyFont="0" applyFill="0" applyBorder="0" applyAlignment="0" applyProtection="0"/>
    <xf numFmtId="190" fontId="57" fillId="0" borderId="0" applyFont="0" applyFill="0" applyBorder="0" applyAlignment="0" applyProtection="0"/>
    <xf numFmtId="177" fontId="13" fillId="0" borderId="0" applyFont="0" applyFill="0" applyBorder="0" applyAlignment="0" applyProtection="0"/>
    <xf numFmtId="0" fontId="1" fillId="0" borderId="0" applyFont="0" applyFill="0" applyBorder="0" applyAlignment="0" applyProtection="0"/>
    <xf numFmtId="190" fontId="1" fillId="0" borderId="0" applyFont="0" applyFill="0" applyBorder="0" applyAlignment="0" applyProtection="0"/>
    <xf numFmtId="166" fontId="2" fillId="0" borderId="0" applyFont="0" applyFill="0" applyBorder="0" applyAlignment="0" applyProtection="0"/>
    <xf numFmtId="166" fontId="57" fillId="0" borderId="0" applyFont="0" applyFill="0" applyBorder="0" applyAlignment="0" applyProtection="0"/>
    <xf numFmtId="190" fontId="1"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0" fontId="11" fillId="11" borderId="0" applyNumberFormat="0" applyBorder="0" applyAlignment="0" applyProtection="0"/>
    <xf numFmtId="0" fontId="11" fillId="11" borderId="0" applyNumberFormat="0" applyBorder="0" applyAlignment="0" applyProtection="0"/>
    <xf numFmtId="185" fontId="11" fillId="11" borderId="0" applyBorder="0" applyAlignment="0" applyProtection="0"/>
    <xf numFmtId="0" fontId="11" fillId="11" borderId="0" applyNumberFormat="0" applyBorder="0" applyAlignment="0" applyProtection="0"/>
    <xf numFmtId="186" fontId="11" fillId="11" borderId="0" applyBorder="0" applyAlignment="0" applyProtection="0"/>
    <xf numFmtId="0" fontId="68" fillId="65" borderId="0" applyNumberFormat="0" applyBorder="0" applyAlignment="0" applyProtection="0"/>
    <xf numFmtId="0" fontId="12" fillId="0" borderId="0"/>
    <xf numFmtId="0" fontId="57" fillId="0" borderId="0"/>
    <xf numFmtId="0" fontId="57" fillId="0" borderId="0"/>
    <xf numFmtId="0" fontId="57" fillId="0" borderId="0"/>
    <xf numFmtId="0" fontId="1" fillId="0" borderId="0"/>
    <xf numFmtId="0" fontId="57" fillId="0" borderId="0"/>
    <xf numFmtId="0" fontId="13" fillId="0" borderId="0"/>
    <xf numFmtId="0" fontId="1" fillId="0" borderId="0"/>
    <xf numFmtId="0" fontId="57" fillId="0" borderId="0"/>
    <xf numFmtId="0" fontId="57" fillId="0" borderId="0"/>
    <xf numFmtId="0" fontId="1" fillId="0" borderId="0"/>
    <xf numFmtId="0" fontId="1" fillId="0" borderId="0"/>
    <xf numFmtId="185" fontId="52" fillId="0" borderId="0"/>
    <xf numFmtId="0" fontId="1" fillId="0" borderId="0"/>
    <xf numFmtId="0" fontId="2" fillId="0" borderId="0"/>
    <xf numFmtId="0" fontId="2" fillId="0" borderId="0"/>
    <xf numFmtId="0" fontId="13" fillId="0" borderId="0"/>
    <xf numFmtId="0" fontId="1" fillId="0" borderId="0"/>
    <xf numFmtId="185" fontId="52" fillId="0" borderId="0"/>
    <xf numFmtId="0" fontId="1" fillId="0" borderId="0"/>
    <xf numFmtId="0" fontId="13" fillId="0" borderId="0"/>
    <xf numFmtId="0" fontId="57" fillId="0" borderId="0"/>
    <xf numFmtId="0" fontId="57" fillId="0" borderId="0"/>
    <xf numFmtId="0" fontId="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1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185" fontId="5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13" fillId="0" borderId="0"/>
    <xf numFmtId="186" fontId="52" fillId="0" borderId="0"/>
    <xf numFmtId="0" fontId="13" fillId="0" borderId="0"/>
    <xf numFmtId="0" fontId="1" fillId="0" borderId="0"/>
    <xf numFmtId="0" fontId="13" fillId="0" borderId="0"/>
    <xf numFmtId="0" fontId="1" fillId="0" borderId="0"/>
    <xf numFmtId="0" fontId="57" fillId="0" borderId="0"/>
    <xf numFmtId="0" fontId="26" fillId="0" borderId="0"/>
    <xf numFmtId="0" fontId="20" fillId="0" borderId="0"/>
    <xf numFmtId="0" fontId="26" fillId="9" borderId="4" applyNumberFormat="0" applyAlignment="0" applyProtection="0"/>
    <xf numFmtId="0" fontId="2" fillId="4" borderId="4" applyNumberFormat="0" applyAlignment="0" applyProtection="0"/>
    <xf numFmtId="185" fontId="52" fillId="11" borderId="4" applyAlignment="0" applyProtection="0"/>
    <xf numFmtId="0" fontId="2" fillId="4" borderId="4" applyNumberFormat="0" applyAlignment="0" applyProtection="0"/>
    <xf numFmtId="185" fontId="52" fillId="4" borderId="4" applyAlignment="0" applyProtection="0"/>
    <xf numFmtId="0" fontId="57" fillId="66" borderId="66" applyNumberFormat="0" applyFont="0" applyAlignment="0" applyProtection="0"/>
    <xf numFmtId="9" fontId="26" fillId="0" borderId="0" applyFill="0" applyBorder="0" applyAlignment="0" applyProtection="0"/>
    <xf numFmtId="9" fontId="57" fillId="0" borderId="0" applyFont="0" applyFill="0" applyBorder="0" applyAlignment="0" applyProtection="0"/>
    <xf numFmtId="9" fontId="26" fillId="0" borderId="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2" fillId="0" borderId="0" applyFont="0" applyFill="0" applyBorder="0" applyAlignment="0" applyProtection="0"/>
    <xf numFmtId="0" fontId="14" fillId="5" borderId="5" applyNumberFormat="0" applyAlignment="0" applyProtection="0"/>
    <xf numFmtId="0" fontId="14" fillId="17" borderId="5" applyNumberFormat="0" applyAlignment="0" applyProtection="0"/>
    <xf numFmtId="185" fontId="14" fillId="4" borderId="5" applyAlignment="0" applyProtection="0"/>
    <xf numFmtId="0" fontId="14" fillId="17" borderId="5" applyNumberFormat="0" applyAlignment="0" applyProtection="0"/>
    <xf numFmtId="185" fontId="14" fillId="5" borderId="5" applyAlignment="0" applyProtection="0"/>
    <xf numFmtId="0" fontId="69" fillId="55" borderId="67"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185" fontId="15" fillId="0" borderId="0" applyFill="0" applyBorder="0" applyAlignment="0" applyProtection="0"/>
    <xf numFmtId="0" fontId="15" fillId="0" borderId="0" applyNumberFormat="0" applyFill="0" applyBorder="0" applyAlignment="0" applyProtection="0"/>
    <xf numFmtId="186" fontId="15" fillId="0" borderId="0" applyFill="0" applyBorder="0" applyAlignment="0" applyProtection="0"/>
    <xf numFmtId="0" fontId="70"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5" fontId="16" fillId="0" borderId="0" applyFill="0" applyBorder="0" applyAlignment="0" applyProtection="0"/>
    <xf numFmtId="0" fontId="16" fillId="0" borderId="0" applyNumberFormat="0" applyFill="0" applyBorder="0" applyAlignment="0" applyProtection="0"/>
    <xf numFmtId="186" fontId="16" fillId="0" borderId="0" applyFill="0" applyBorder="0" applyAlignment="0" applyProtection="0"/>
    <xf numFmtId="0" fontId="71" fillId="0" borderId="0" applyNumberFormat="0" applyFill="0" applyBorder="0" applyAlignment="0" applyProtection="0"/>
    <xf numFmtId="0" fontId="17" fillId="0" borderId="0" applyNumberFormat="0" applyFill="0" applyBorder="0" applyAlignment="0" applyProtection="0"/>
    <xf numFmtId="0" fontId="40" fillId="0" borderId="6" applyNumberFormat="0" applyFill="0" applyAlignment="0" applyProtection="0"/>
    <xf numFmtId="185" fontId="53" fillId="0" borderId="7" applyFill="0" applyAlignment="0" applyProtection="0"/>
    <xf numFmtId="0" fontId="40" fillId="0" borderId="6" applyNumberFormat="0" applyFill="0" applyAlignment="0" applyProtection="0"/>
    <xf numFmtId="186" fontId="40" fillId="0" borderId="6" applyFill="0" applyAlignment="0" applyProtection="0"/>
    <xf numFmtId="0" fontId="72" fillId="0" borderId="68" applyNumberFormat="0" applyFill="0" applyAlignment="0" applyProtection="0"/>
    <xf numFmtId="0" fontId="18" fillId="0" borderId="8" applyNumberFormat="0" applyFill="0" applyAlignment="0" applyProtection="0"/>
    <xf numFmtId="0" fontId="41" fillId="0" borderId="8" applyNumberFormat="0" applyFill="0" applyAlignment="0" applyProtection="0"/>
    <xf numFmtId="185" fontId="18" fillId="0" borderId="8" applyFill="0" applyAlignment="0" applyProtection="0"/>
    <xf numFmtId="0" fontId="41" fillId="0" borderId="8" applyNumberFormat="0" applyFill="0" applyAlignment="0" applyProtection="0"/>
    <xf numFmtId="186" fontId="41" fillId="0" borderId="8" applyFill="0" applyAlignment="0" applyProtection="0"/>
    <xf numFmtId="0" fontId="73" fillId="0" borderId="69" applyNumberFormat="0" applyFill="0" applyAlignment="0" applyProtection="0"/>
    <xf numFmtId="0" fontId="8" fillId="0" borderId="9" applyNumberFormat="0" applyFill="0" applyAlignment="0" applyProtection="0"/>
    <xf numFmtId="0" fontId="38" fillId="0" borderId="10" applyNumberFormat="0" applyFill="0" applyAlignment="0" applyProtection="0"/>
    <xf numFmtId="185" fontId="8" fillId="0" borderId="9" applyFill="0" applyAlignment="0" applyProtection="0"/>
    <xf numFmtId="0" fontId="38" fillId="0" borderId="10" applyNumberFormat="0" applyFill="0" applyAlignment="0" applyProtection="0"/>
    <xf numFmtId="186" fontId="38" fillId="0" borderId="10" applyFill="0" applyAlignment="0" applyProtection="0"/>
    <xf numFmtId="0" fontId="63" fillId="0" borderId="70" applyNumberFormat="0" applyFill="0" applyAlignment="0" applyProtection="0"/>
    <xf numFmtId="0" fontId="39" fillId="0" borderId="0" applyNumberFormat="0" applyFill="0" applyBorder="0" applyAlignment="0" applyProtection="0"/>
    <xf numFmtId="185" fontId="17" fillId="0" borderId="0" applyFill="0" applyBorder="0" applyAlignment="0" applyProtection="0"/>
    <xf numFmtId="0" fontId="39" fillId="0" borderId="0" applyNumberFormat="0" applyFill="0" applyBorder="0" applyAlignment="0" applyProtection="0"/>
    <xf numFmtId="186" fontId="39" fillId="0" borderId="0" applyFill="0" applyBorder="0" applyAlignment="0" applyProtection="0"/>
    <xf numFmtId="0" fontId="74" fillId="0" borderId="0" applyNumberFormat="0" applyFill="0" applyBorder="0" applyAlignment="0" applyProtection="0"/>
    <xf numFmtId="0" fontId="19" fillId="0" borderId="11" applyNumberFormat="0" applyFill="0" applyAlignment="0" applyProtection="0"/>
    <xf numFmtId="0" fontId="19" fillId="0" borderId="12" applyNumberFormat="0" applyFill="0" applyAlignment="0" applyProtection="0"/>
    <xf numFmtId="185" fontId="19" fillId="0" borderId="11" applyFill="0" applyAlignment="0" applyProtection="0"/>
    <xf numFmtId="0" fontId="19" fillId="0" borderId="12" applyNumberFormat="0" applyFill="0" applyAlignment="0" applyProtection="0"/>
    <xf numFmtId="186" fontId="19" fillId="0" borderId="12" applyFill="0" applyAlignment="0" applyProtection="0"/>
    <xf numFmtId="0" fontId="75" fillId="0" borderId="71" applyNumberFormat="0" applyFill="0" applyAlignment="0" applyProtection="0"/>
  </cellStyleXfs>
  <cellXfs count="583">
    <xf numFmtId="0" fontId="0" fillId="0" borderId="0" xfId="0"/>
    <xf numFmtId="0" fontId="22" fillId="0" borderId="0" xfId="0" applyFont="1" applyBorder="1" applyAlignment="1">
      <alignment horizontal="center"/>
    </xf>
    <xf numFmtId="0" fontId="23" fillId="0" borderId="0" xfId="0" applyFont="1"/>
    <xf numFmtId="0" fontId="23" fillId="0" borderId="0" xfId="0" applyFont="1" applyBorder="1"/>
    <xf numFmtId="0" fontId="23" fillId="0" borderId="0" xfId="0" applyFont="1" applyAlignment="1" applyProtection="1">
      <alignment horizontal="right"/>
    </xf>
    <xf numFmtId="0" fontId="23" fillId="0" borderId="0" xfId="0" applyFont="1" applyBorder="1" applyProtection="1"/>
    <xf numFmtId="3" fontId="23" fillId="0" borderId="0" xfId="0" applyNumberFormat="1" applyFont="1"/>
    <xf numFmtId="0" fontId="24" fillId="0" borderId="0" xfId="0" applyFont="1"/>
    <xf numFmtId="3" fontId="24" fillId="0" borderId="0" xfId="0" applyNumberFormat="1" applyFont="1"/>
    <xf numFmtId="3" fontId="24" fillId="0" borderId="0" xfId="0" applyNumberFormat="1" applyFont="1" applyBorder="1"/>
    <xf numFmtId="0" fontId="24" fillId="0" borderId="0" xfId="0" applyFont="1" applyBorder="1"/>
    <xf numFmtId="0" fontId="23" fillId="0" borderId="0" xfId="0" applyFont="1" applyBorder="1" applyAlignment="1">
      <alignment horizontal="center"/>
    </xf>
    <xf numFmtId="0" fontId="23" fillId="0" borderId="0" xfId="0" applyFont="1" applyAlignment="1">
      <alignment horizontal="center"/>
    </xf>
    <xf numFmtId="168" fontId="23" fillId="0" borderId="0" xfId="0" applyNumberFormat="1" applyFont="1" applyBorder="1"/>
    <xf numFmtId="3" fontId="22" fillId="0" borderId="0" xfId="0" applyNumberFormat="1" applyFont="1" applyBorder="1"/>
    <xf numFmtId="168" fontId="22" fillId="0" borderId="0" xfId="0" applyNumberFormat="1" applyFont="1" applyBorder="1"/>
    <xf numFmtId="2" fontId="23" fillId="0" borderId="0" xfId="0" applyNumberFormat="1" applyFont="1" applyBorder="1" applyAlignment="1">
      <alignment horizontal="center"/>
    </xf>
    <xf numFmtId="168" fontId="23" fillId="0" borderId="0" xfId="0" applyNumberFormat="1" applyFont="1" applyBorder="1" applyAlignment="1" applyProtection="1">
      <alignment horizontal="right"/>
    </xf>
    <xf numFmtId="0" fontId="23" fillId="0" borderId="0" xfId="0" applyFont="1" applyBorder="1" applyAlignment="1" applyProtection="1">
      <alignment horizontal="left"/>
    </xf>
    <xf numFmtId="0" fontId="24" fillId="0" borderId="0" xfId="0" applyNumberFormat="1" applyFont="1" applyBorder="1"/>
    <xf numFmtId="2" fontId="21" fillId="0" borderId="0" xfId="0" applyNumberFormat="1" applyFont="1"/>
    <xf numFmtId="0" fontId="13" fillId="0" borderId="0" xfId="0" applyFont="1" applyAlignment="1">
      <alignment vertical="center"/>
    </xf>
    <xf numFmtId="0" fontId="23" fillId="0" borderId="0" xfId="0" applyFont="1" applyBorder="1" applyAlignment="1"/>
    <xf numFmtId="4" fontId="23" fillId="0" borderId="0" xfId="0" applyNumberFormat="1" applyFont="1"/>
    <xf numFmtId="0" fontId="23" fillId="0" borderId="0" xfId="0" applyFont="1" applyAlignment="1"/>
    <xf numFmtId="175" fontId="21" fillId="0" borderId="0" xfId="586" applyNumberFormat="1" applyFont="1"/>
    <xf numFmtId="176" fontId="21" fillId="0" borderId="0" xfId="586" applyNumberFormat="1" applyFont="1"/>
    <xf numFmtId="0" fontId="23" fillId="0" borderId="0" xfId="0" applyFont="1" applyAlignment="1">
      <alignment vertical="top" wrapText="1"/>
    </xf>
    <xf numFmtId="37" fontId="23" fillId="0" borderId="0" xfId="0" applyNumberFormat="1" applyFont="1"/>
    <xf numFmtId="9" fontId="26" fillId="0" borderId="0" xfId="1231"/>
    <xf numFmtId="3" fontId="23" fillId="0" borderId="0" xfId="0" applyNumberFormat="1" applyFont="1" applyBorder="1" applyAlignment="1"/>
    <xf numFmtId="9" fontId="21" fillId="0" borderId="0" xfId="1231" applyFont="1"/>
    <xf numFmtId="0" fontId="28" fillId="0" borderId="0" xfId="616" applyFont="1"/>
    <xf numFmtId="0" fontId="29" fillId="0" borderId="0" xfId="616" applyFont="1"/>
    <xf numFmtId="0" fontId="76" fillId="0" borderId="0" xfId="616" applyFont="1"/>
    <xf numFmtId="0" fontId="30" fillId="0" borderId="0" xfId="616" applyFont="1"/>
    <xf numFmtId="0" fontId="13" fillId="0" borderId="0" xfId="0" applyFont="1"/>
    <xf numFmtId="3" fontId="13" fillId="0" borderId="13" xfId="0" applyNumberFormat="1" applyFont="1" applyBorder="1"/>
    <xf numFmtId="3" fontId="13" fillId="0" borderId="14" xfId="0" applyNumberFormat="1" applyFont="1" applyBorder="1"/>
    <xf numFmtId="0" fontId="13" fillId="0" borderId="0" xfId="0" applyFont="1" applyAlignment="1"/>
    <xf numFmtId="0" fontId="13" fillId="0" borderId="15" xfId="0" applyFont="1" applyBorder="1" applyAlignment="1">
      <alignment horizontal="left"/>
    </xf>
    <xf numFmtId="0" fontId="13" fillId="0" borderId="16" xfId="0" applyFont="1" applyBorder="1" applyAlignment="1">
      <alignment horizontal="center"/>
    </xf>
    <xf numFmtId="0" fontId="13" fillId="0" borderId="15" xfId="0" applyFont="1" applyBorder="1" applyAlignment="1">
      <alignment horizontal="center"/>
    </xf>
    <xf numFmtId="0" fontId="13" fillId="0" borderId="17" xfId="0" applyFont="1" applyBorder="1" applyAlignment="1">
      <alignment horizontal="center"/>
    </xf>
    <xf numFmtId="0" fontId="13" fillId="0" borderId="15" xfId="0" applyFont="1" applyBorder="1" applyAlignment="1" applyProtection="1">
      <alignment horizontal="center"/>
    </xf>
    <xf numFmtId="3" fontId="77" fillId="0" borderId="18" xfId="0" applyNumberFormat="1" applyFont="1" applyFill="1" applyBorder="1"/>
    <xf numFmtId="3" fontId="77" fillId="0" borderId="19" xfId="0" applyNumberFormat="1" applyFont="1" applyFill="1" applyBorder="1"/>
    <xf numFmtId="3" fontId="77" fillId="0" borderId="20" xfId="0" applyNumberFormat="1" applyFont="1" applyFill="1" applyBorder="1"/>
    <xf numFmtId="3" fontId="13" fillId="0" borderId="21" xfId="0" applyNumberFormat="1" applyFont="1" applyBorder="1" applyAlignment="1">
      <alignment horizontal="right"/>
    </xf>
    <xf numFmtId="169" fontId="13" fillId="0" borderId="21" xfId="0" applyNumberFormat="1" applyFont="1" applyBorder="1" applyAlignment="1" applyProtection="1">
      <alignment horizontal="right"/>
    </xf>
    <xf numFmtId="3" fontId="77" fillId="0" borderId="13" xfId="0" applyNumberFormat="1" applyFont="1" applyFill="1" applyBorder="1"/>
    <xf numFmtId="4" fontId="13" fillId="0" borderId="21" xfId="0" applyNumberFormat="1" applyFont="1" applyBorder="1" applyAlignment="1">
      <alignment horizontal="center"/>
    </xf>
    <xf numFmtId="3" fontId="77" fillId="0" borderId="22" xfId="0" applyNumberFormat="1" applyFont="1" applyFill="1" applyBorder="1"/>
    <xf numFmtId="0" fontId="13" fillId="0" borderId="23" xfId="0" applyFont="1" applyBorder="1" applyAlignment="1">
      <alignment horizontal="left"/>
    </xf>
    <xf numFmtId="169" fontId="13" fillId="0" borderId="24" xfId="0" applyNumberFormat="1" applyFont="1" applyBorder="1" applyAlignment="1" applyProtection="1">
      <alignment horizontal="right"/>
    </xf>
    <xf numFmtId="0" fontId="13" fillId="0" borderId="25" xfId="0" applyFont="1" applyBorder="1" applyAlignment="1"/>
    <xf numFmtId="169" fontId="13" fillId="0" borderId="26" xfId="0" applyNumberFormat="1" applyFont="1" applyBorder="1" applyAlignment="1" applyProtection="1">
      <alignment horizontal="right"/>
    </xf>
    <xf numFmtId="0" fontId="30" fillId="0" borderId="0" xfId="0" applyFont="1"/>
    <xf numFmtId="0" fontId="31" fillId="0" borderId="0" xfId="0" applyFont="1"/>
    <xf numFmtId="0" fontId="30" fillId="0" borderId="0" xfId="0" applyFont="1" applyBorder="1" applyAlignment="1">
      <alignment horizontal="center"/>
    </xf>
    <xf numFmtId="0" fontId="30" fillId="0" borderId="0" xfId="0" applyFont="1" applyAlignment="1"/>
    <xf numFmtId="4" fontId="30" fillId="0" borderId="0" xfId="0" applyNumberFormat="1" applyFont="1"/>
    <xf numFmtId="37" fontId="13" fillId="0" borderId="21" xfId="0" applyNumberFormat="1" applyFont="1" applyBorder="1" applyAlignment="1" applyProtection="1"/>
    <xf numFmtId="37" fontId="13" fillId="0" borderId="16" xfId="0" applyNumberFormat="1" applyFont="1" applyBorder="1" applyAlignment="1" applyProtection="1">
      <alignment horizontal="right"/>
    </xf>
    <xf numFmtId="0" fontId="13" fillId="0" borderId="27" xfId="0" applyFont="1" applyBorder="1" applyProtection="1"/>
    <xf numFmtId="0" fontId="30" fillId="0" borderId="0" xfId="0" applyFont="1" applyBorder="1" applyAlignment="1" applyProtection="1">
      <alignment vertical="center"/>
    </xf>
    <xf numFmtId="0" fontId="13" fillId="0" borderId="28" xfId="0" applyFont="1" applyBorder="1" applyAlignment="1">
      <alignment horizontal="center" vertical="center" wrapText="1"/>
    </xf>
    <xf numFmtId="0" fontId="13" fillId="0" borderId="25" xfId="0" applyFont="1" applyBorder="1" applyAlignment="1">
      <alignment horizontal="center" vertical="center" wrapText="1"/>
    </xf>
    <xf numFmtId="3" fontId="13" fillId="0" borderId="21" xfId="0" applyNumberFormat="1" applyFont="1" applyBorder="1" applyAlignment="1"/>
    <xf numFmtId="3" fontId="13" fillId="0" borderId="13" xfId="0" applyNumberFormat="1" applyFont="1" applyBorder="1" applyAlignment="1"/>
    <xf numFmtId="3" fontId="13" fillId="0" borderId="29" xfId="0" applyNumberFormat="1" applyFont="1" applyBorder="1" applyAlignment="1"/>
    <xf numFmtId="3" fontId="13" fillId="0" borderId="14" xfId="0" applyNumberFormat="1" applyFont="1" applyBorder="1" applyAlignment="1"/>
    <xf numFmtId="0" fontId="13" fillId="0" borderId="25" xfId="0" applyFont="1" applyBorder="1" applyAlignment="1">
      <alignment horizontal="center" vertical="center"/>
    </xf>
    <xf numFmtId="0" fontId="22" fillId="0" borderId="0" xfId="0" applyFont="1"/>
    <xf numFmtId="0" fontId="30" fillId="0" borderId="0" xfId="0" applyFont="1" applyAlignment="1">
      <alignment horizontal="center"/>
    </xf>
    <xf numFmtId="0" fontId="13" fillId="0" borderId="14" xfId="0" applyFont="1" applyBorder="1" applyAlignment="1">
      <alignment horizontal="center" wrapText="1"/>
    </xf>
    <xf numFmtId="0" fontId="30" fillId="0" borderId="0" xfId="0" applyFont="1" applyAlignment="1">
      <alignment vertical="center"/>
    </xf>
    <xf numFmtId="0" fontId="30" fillId="0" borderId="0" xfId="0" applyFont="1" applyBorder="1" applyAlignment="1">
      <alignment vertical="center"/>
    </xf>
    <xf numFmtId="0" fontId="30" fillId="0" borderId="25" xfId="0" applyFont="1" applyBorder="1" applyAlignment="1">
      <alignment horizontal="center" vertical="center"/>
    </xf>
    <xf numFmtId="175" fontId="25" fillId="0" borderId="0" xfId="586" applyNumberFormat="1" applyFont="1"/>
    <xf numFmtId="176" fontId="31" fillId="0" borderId="0" xfId="586" applyNumberFormat="1" applyFont="1"/>
    <xf numFmtId="175" fontId="31" fillId="0" borderId="0" xfId="586" applyNumberFormat="1" applyFont="1"/>
    <xf numFmtId="0" fontId="30" fillId="0" borderId="0" xfId="0" applyFont="1" applyBorder="1"/>
    <xf numFmtId="0" fontId="30" fillId="0" borderId="0" xfId="0" applyFont="1" applyBorder="1" applyAlignment="1"/>
    <xf numFmtId="175" fontId="33" fillId="0" borderId="0" xfId="586" applyNumberFormat="1" applyFont="1"/>
    <xf numFmtId="0" fontId="13" fillId="0" borderId="30" xfId="0" applyFont="1" applyBorder="1" applyAlignment="1">
      <alignment horizontal="center"/>
    </xf>
    <xf numFmtId="0" fontId="13" fillId="0" borderId="30" xfId="0" applyFont="1" applyBorder="1" applyAlignment="1" applyProtection="1">
      <alignment horizontal="center"/>
    </xf>
    <xf numFmtId="4" fontId="13" fillId="0" borderId="16" xfId="0" applyNumberFormat="1" applyFont="1" applyBorder="1" applyAlignment="1">
      <alignment horizontal="center"/>
    </xf>
    <xf numFmtId="3" fontId="13" fillId="0" borderId="24" xfId="0" applyNumberFormat="1" applyFont="1" applyBorder="1" applyAlignment="1">
      <alignment horizontal="right"/>
    </xf>
    <xf numFmtId="3" fontId="13" fillId="0" borderId="23" xfId="0" applyNumberFormat="1" applyFont="1" applyBorder="1" applyAlignment="1">
      <alignment horizontal="right"/>
    </xf>
    <xf numFmtId="170" fontId="13" fillId="0" borderId="25" xfId="0" applyNumberFormat="1" applyFont="1" applyBorder="1" applyAlignment="1">
      <alignment horizontal="right"/>
    </xf>
    <xf numFmtId="0" fontId="78" fillId="0" borderId="0" xfId="0" applyFont="1"/>
    <xf numFmtId="0" fontId="79" fillId="0" borderId="0" xfId="0" applyFont="1"/>
    <xf numFmtId="0" fontId="1" fillId="0" borderId="28" xfId="0" applyFont="1" applyBorder="1" applyAlignment="1">
      <alignment horizontal="center" vertical="center" wrapText="1"/>
    </xf>
    <xf numFmtId="0" fontId="1" fillId="0" borderId="0" xfId="0" applyFont="1"/>
    <xf numFmtId="168" fontId="32" fillId="0" borderId="13" xfId="0" applyNumberFormat="1" applyFont="1" applyBorder="1" applyAlignment="1">
      <alignment horizontal="center" vertical="center"/>
    </xf>
    <xf numFmtId="14" fontId="32" fillId="0" borderId="13" xfId="0" applyNumberFormat="1" applyFont="1" applyBorder="1" applyAlignment="1">
      <alignment horizontal="center"/>
    </xf>
    <xf numFmtId="0" fontId="1" fillId="0" borderId="0" xfId="0" applyFont="1" applyAlignment="1"/>
    <xf numFmtId="0" fontId="1" fillId="67" borderId="25" xfId="0" applyFont="1" applyFill="1" applyBorder="1" applyAlignment="1"/>
    <xf numFmtId="170" fontId="25" fillId="0" borderId="21" xfId="1231" applyNumberFormat="1" applyFont="1" applyBorder="1" applyAlignment="1" applyProtection="1">
      <alignment horizontal="center"/>
    </xf>
    <xf numFmtId="174" fontId="30" fillId="0" borderId="25" xfId="587" applyNumberFormat="1" applyFont="1" applyBorder="1" applyAlignment="1">
      <alignment horizontal="center" vertical="center" wrapText="1"/>
    </xf>
    <xf numFmtId="3" fontId="13" fillId="0" borderId="0" xfId="0" applyNumberFormat="1" applyFont="1"/>
    <xf numFmtId="3" fontId="30" fillId="0" borderId="0" xfId="0" applyNumberFormat="1" applyFont="1"/>
    <xf numFmtId="0" fontId="1" fillId="0" borderId="25" xfId="0" applyFont="1" applyBorder="1" applyAlignment="1">
      <alignment horizontal="center" vertical="center"/>
    </xf>
    <xf numFmtId="0" fontId="1" fillId="0" borderId="25" xfId="0" applyFont="1" applyBorder="1" applyAlignment="1">
      <alignment horizontal="left"/>
    </xf>
    <xf numFmtId="0" fontId="1" fillId="0" borderId="14" xfId="0" applyFont="1" applyBorder="1" applyAlignment="1">
      <alignment horizontal="center" wrapText="1"/>
    </xf>
    <xf numFmtId="0" fontId="23" fillId="0" borderId="0" xfId="0" applyFont="1" applyBorder="1" applyAlignment="1">
      <alignment vertical="center" wrapText="1"/>
    </xf>
    <xf numFmtId="4" fontId="13" fillId="0" borderId="0" xfId="0" applyNumberFormat="1" applyFont="1"/>
    <xf numFmtId="0" fontId="1" fillId="0" borderId="31" xfId="0" applyFont="1" applyBorder="1" applyAlignment="1">
      <alignment horizontal="left"/>
    </xf>
    <xf numFmtId="4" fontId="1" fillId="0" borderId="16" xfId="0" applyNumberFormat="1" applyFont="1" applyBorder="1" applyAlignment="1">
      <alignment horizontal="center"/>
    </xf>
    <xf numFmtId="178" fontId="21" fillId="0" borderId="13" xfId="586" applyNumberFormat="1" applyFont="1" applyBorder="1" applyAlignment="1">
      <alignment horizontal="center" vertical="center"/>
    </xf>
    <xf numFmtId="178" fontId="21" fillId="0" borderId="32" xfId="586" applyNumberFormat="1" applyFont="1" applyBorder="1" applyAlignment="1">
      <alignment horizontal="center"/>
    </xf>
    <xf numFmtId="3" fontId="13" fillId="0" borderId="0" xfId="0" applyNumberFormat="1" applyFont="1" applyBorder="1" applyAlignment="1">
      <alignment horizontal="right"/>
    </xf>
    <xf numFmtId="3" fontId="13" fillId="0" borderId="33" xfId="0" applyNumberFormat="1" applyFont="1" applyBorder="1" applyAlignment="1">
      <alignment horizontal="right"/>
    </xf>
    <xf numFmtId="3" fontId="25" fillId="0" borderId="0" xfId="0" applyNumberFormat="1" applyFont="1"/>
    <xf numFmtId="180" fontId="13" fillId="0" borderId="21" xfId="0" applyNumberFormat="1" applyFont="1" applyBorder="1" applyAlignment="1" applyProtection="1">
      <alignment horizontal="right"/>
    </xf>
    <xf numFmtId="0" fontId="1" fillId="0" borderId="21"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3" fontId="13" fillId="0" borderId="0" xfId="0" applyNumberFormat="1" applyFont="1" applyAlignment="1">
      <alignment vertical="center"/>
    </xf>
    <xf numFmtId="0" fontId="80" fillId="0" borderId="0" xfId="616" applyFont="1"/>
    <xf numFmtId="0" fontId="81" fillId="0" borderId="0" xfId="616" applyFont="1" applyAlignment="1">
      <alignment horizontal="center"/>
    </xf>
    <xf numFmtId="0" fontId="82" fillId="0" borderId="0" xfId="616" applyFont="1"/>
    <xf numFmtId="0" fontId="83" fillId="0" borderId="0" xfId="616" applyFont="1" applyAlignment="1">
      <alignment horizontal="center"/>
    </xf>
    <xf numFmtId="0" fontId="57" fillId="0" borderId="0" xfId="616" applyFont="1"/>
    <xf numFmtId="17" fontId="83" fillId="0" borderId="0" xfId="616" quotePrefix="1" applyNumberFormat="1" applyFont="1" applyAlignment="1">
      <alignment horizontal="center"/>
    </xf>
    <xf numFmtId="0" fontId="84" fillId="0" borderId="0" xfId="616" applyFont="1" applyAlignment="1">
      <alignment horizontal="left" indent="15"/>
    </xf>
    <xf numFmtId="0" fontId="85" fillId="0" borderId="0" xfId="616" applyFont="1" applyAlignment="1"/>
    <xf numFmtId="0" fontId="86" fillId="0" borderId="0" xfId="616" applyFont="1"/>
    <xf numFmtId="0" fontId="82" fillId="0" borderId="0" xfId="616" quotePrefix="1" applyFont="1"/>
    <xf numFmtId="37" fontId="1" fillId="0" borderId="16" xfId="0" applyNumberFormat="1" applyFont="1" applyBorder="1" applyAlignment="1" applyProtection="1">
      <alignment horizontal="right"/>
    </xf>
    <xf numFmtId="0" fontId="23" fillId="0" borderId="0" xfId="0" applyFont="1" applyAlignment="1">
      <alignment horizontal="left"/>
    </xf>
    <xf numFmtId="0" fontId="77" fillId="0" borderId="13" xfId="0" applyFont="1" applyBorder="1" applyAlignment="1">
      <alignment horizontal="center"/>
    </xf>
    <xf numFmtId="0" fontId="77" fillId="0" borderId="14" xfId="0" applyFont="1" applyBorder="1" applyAlignment="1">
      <alignment horizontal="center"/>
    </xf>
    <xf numFmtId="17" fontId="1" fillId="0" borderId="25" xfId="0" applyNumberFormat="1" applyFont="1" applyBorder="1" applyAlignment="1">
      <alignment horizontal="center"/>
    </xf>
    <xf numFmtId="0" fontId="13" fillId="0" borderId="0" xfId="0" applyFont="1" applyBorder="1"/>
    <xf numFmtId="4" fontId="1" fillId="0" borderId="0" xfId="0" applyNumberFormat="1" applyFont="1"/>
    <xf numFmtId="0" fontId="77" fillId="0" borderId="25" xfId="0" applyNumberFormat="1" applyFont="1" applyBorder="1" applyAlignment="1">
      <alignment horizontal="center"/>
    </xf>
    <xf numFmtId="168" fontId="32" fillId="0" borderId="19" xfId="0" applyNumberFormat="1" applyFont="1" applyBorder="1" applyAlignment="1">
      <alignment horizontal="center" vertical="center"/>
    </xf>
    <xf numFmtId="0" fontId="23" fillId="0" borderId="0" xfId="0" applyFont="1" applyAlignment="1">
      <alignment wrapText="1"/>
    </xf>
    <xf numFmtId="0" fontId="23" fillId="0" borderId="0" xfId="0" applyFont="1" applyBorder="1" applyAlignment="1">
      <alignment horizontal="center" wrapText="1"/>
    </xf>
    <xf numFmtId="168" fontId="13" fillId="0" borderId="0" xfId="0" applyNumberFormat="1" applyFont="1"/>
    <xf numFmtId="0" fontId="1" fillId="0" borderId="34" xfId="0" applyFont="1" applyBorder="1" applyAlignment="1">
      <alignment horizontal="left"/>
    </xf>
    <xf numFmtId="0" fontId="1" fillId="0" borderId="35" xfId="0" applyFont="1" applyBorder="1" applyAlignment="1">
      <alignment horizontal="left"/>
    </xf>
    <xf numFmtId="0" fontId="13" fillId="0" borderId="13" xfId="0" applyFont="1" applyBorder="1" applyAlignment="1" applyProtection="1">
      <alignment horizontal="center"/>
    </xf>
    <xf numFmtId="0" fontId="1" fillId="0" borderId="13" xfId="0" applyFont="1" applyBorder="1" applyAlignment="1" applyProtection="1">
      <alignment horizontal="center"/>
    </xf>
    <xf numFmtId="0" fontId="13" fillId="0" borderId="25" xfId="0" quotePrefix="1" applyFont="1" applyFill="1" applyBorder="1" applyAlignment="1">
      <alignment vertical="center"/>
    </xf>
    <xf numFmtId="171" fontId="13" fillId="0" borderId="25" xfId="587" applyNumberFormat="1" applyFont="1" applyFill="1" applyBorder="1" applyAlignment="1">
      <alignment vertical="center"/>
    </xf>
    <xf numFmtId="3" fontId="13" fillId="0" borderId="25" xfId="587" applyNumberFormat="1" applyFont="1" applyFill="1" applyBorder="1" applyAlignment="1">
      <alignment vertical="center"/>
    </xf>
    <xf numFmtId="0" fontId="1" fillId="0" borderId="25" xfId="0" quotePrefix="1" applyFont="1" applyFill="1" applyBorder="1" applyAlignment="1">
      <alignment vertical="center"/>
    </xf>
    <xf numFmtId="17" fontId="32" fillId="0" borderId="14" xfId="0" applyNumberFormat="1" applyFont="1" applyBorder="1" applyAlignment="1">
      <alignment horizontal="center" vertical="center"/>
    </xf>
    <xf numFmtId="0" fontId="13" fillId="0" borderId="22" xfId="0" applyFont="1" applyBorder="1" applyAlignment="1">
      <alignment horizontal="left" vertical="center"/>
    </xf>
    <xf numFmtId="170" fontId="13" fillId="0" borderId="19" xfId="0" applyNumberFormat="1" applyFont="1" applyBorder="1" applyAlignment="1"/>
    <xf numFmtId="0" fontId="13" fillId="0" borderId="19" xfId="0" applyFont="1" applyBorder="1" applyAlignment="1"/>
    <xf numFmtId="0" fontId="1" fillId="0" borderId="27" xfId="0" applyFont="1" applyBorder="1"/>
    <xf numFmtId="0" fontId="13" fillId="0" borderId="27" xfId="0" applyFont="1" applyBorder="1"/>
    <xf numFmtId="0" fontId="13" fillId="0" borderId="14" xfId="0" applyFont="1" applyBorder="1" applyAlignment="1">
      <alignment horizontal="center"/>
    </xf>
    <xf numFmtId="0" fontId="13" fillId="67" borderId="14" xfId="0" applyFont="1" applyFill="1" applyBorder="1" applyAlignment="1">
      <alignment horizontal="center"/>
    </xf>
    <xf numFmtId="0" fontId="1" fillId="0" borderId="27" xfId="0" applyFont="1" applyBorder="1" applyProtection="1"/>
    <xf numFmtId="0" fontId="1" fillId="0" borderId="19" xfId="0" applyFont="1" applyBorder="1" applyAlignment="1">
      <alignment horizontal="left"/>
    </xf>
    <xf numFmtId="2" fontId="13" fillId="0" borderId="27" xfId="0" applyNumberFormat="1" applyFont="1" applyBorder="1" applyAlignment="1">
      <alignment horizontal="center"/>
    </xf>
    <xf numFmtId="168" fontId="13" fillId="0" borderId="27" xfId="0" applyNumberFormat="1" applyFont="1" applyBorder="1" applyAlignment="1" applyProtection="1">
      <alignment horizontal="right"/>
    </xf>
    <xf numFmtId="176" fontId="31" fillId="0" borderId="14" xfId="586" applyNumberFormat="1" applyFont="1" applyBorder="1" applyAlignment="1">
      <alignment horizontal="center" vertical="center"/>
    </xf>
    <xf numFmtId="175" fontId="31" fillId="0" borderId="14" xfId="586" applyNumberFormat="1" applyFont="1" applyBorder="1" applyAlignment="1">
      <alignment horizontal="center" vertical="center" wrapText="1"/>
    </xf>
    <xf numFmtId="175" fontId="31" fillId="0" borderId="36" xfId="586" applyNumberFormat="1" applyFont="1" applyBorder="1" applyAlignment="1">
      <alignment horizontal="center" vertical="center" wrapText="1"/>
    </xf>
    <xf numFmtId="175" fontId="31" fillId="0" borderId="37" xfId="586" applyNumberFormat="1" applyFont="1" applyBorder="1" applyAlignment="1">
      <alignment horizontal="center" vertical="center" wrapText="1"/>
    </xf>
    <xf numFmtId="0" fontId="13" fillId="0" borderId="31" xfId="0" applyFont="1" applyBorder="1" applyAlignment="1">
      <alignment horizontal="center"/>
    </xf>
    <xf numFmtId="4" fontId="1" fillId="0" borderId="19" xfId="0" applyNumberFormat="1" applyFont="1" applyBorder="1" applyAlignment="1">
      <alignment horizontal="center"/>
    </xf>
    <xf numFmtId="4" fontId="1" fillId="0" borderId="13" xfId="0" applyNumberFormat="1" applyFont="1" applyBorder="1" applyAlignment="1">
      <alignment horizontal="center"/>
    </xf>
    <xf numFmtId="4" fontId="13" fillId="0" borderId="13" xfId="0" applyNumberFormat="1" applyFont="1" applyBorder="1" applyAlignment="1">
      <alignment horizontal="center"/>
    </xf>
    <xf numFmtId="4" fontId="13" fillId="0" borderId="14" xfId="0" applyNumberFormat="1" applyFont="1" applyBorder="1" applyAlignment="1">
      <alignment horizontal="center"/>
    </xf>
    <xf numFmtId="0" fontId="1" fillId="0" borderId="25" xfId="0" applyFont="1" applyBorder="1" applyAlignment="1">
      <alignment horizontal="center" vertical="center" wrapText="1"/>
    </xf>
    <xf numFmtId="0" fontId="1" fillId="0" borderId="17" xfId="0" applyFont="1" applyBorder="1" applyAlignment="1">
      <alignment horizontal="center"/>
    </xf>
    <xf numFmtId="9" fontId="42" fillId="0" borderId="0" xfId="1231" applyFont="1"/>
    <xf numFmtId="0" fontId="32" fillId="0" borderId="14" xfId="0" applyFont="1" applyBorder="1" applyAlignment="1">
      <alignment horizontal="center" vertical="center"/>
    </xf>
    <xf numFmtId="0" fontId="1" fillId="0" borderId="0" xfId="0" applyFont="1" applyBorder="1"/>
    <xf numFmtId="4" fontId="1" fillId="0" borderId="25" xfId="0" applyNumberFormat="1" applyFont="1" applyBorder="1" applyAlignment="1">
      <alignment horizontal="center" wrapText="1"/>
    </xf>
    <xf numFmtId="3" fontId="1" fillId="0" borderId="13" xfId="0" applyNumberFormat="1" applyFont="1" applyFill="1" applyBorder="1"/>
    <xf numFmtId="173" fontId="42" fillId="0" borderId="0" xfId="586" applyFont="1"/>
    <xf numFmtId="0" fontId="1" fillId="0" borderId="0" xfId="0" applyFont="1" applyAlignment="1">
      <alignment wrapText="1"/>
    </xf>
    <xf numFmtId="173" fontId="21" fillId="0" borderId="0" xfId="586" applyFont="1"/>
    <xf numFmtId="170" fontId="25" fillId="0" borderId="0" xfId="1231" applyNumberFormat="1" applyFont="1" applyAlignment="1">
      <alignment vertical="center"/>
    </xf>
    <xf numFmtId="4" fontId="79" fillId="0" borderId="0" xfId="0" applyNumberFormat="1" applyFont="1" applyBorder="1" applyAlignment="1"/>
    <xf numFmtId="181" fontId="23" fillId="0" borderId="0" xfId="0" applyNumberFormat="1" applyFont="1"/>
    <xf numFmtId="0" fontId="87" fillId="0" borderId="0" xfId="0" applyFont="1"/>
    <xf numFmtId="3" fontId="30" fillId="0" borderId="0" xfId="0" applyNumberFormat="1" applyFont="1" applyAlignment="1"/>
    <xf numFmtId="170" fontId="42" fillId="0" borderId="0" xfId="1231" applyNumberFormat="1" applyFont="1"/>
    <xf numFmtId="3" fontId="1" fillId="0" borderId="25" xfId="0" quotePrefix="1" applyNumberFormat="1" applyFont="1" applyFill="1" applyBorder="1" applyAlignment="1">
      <alignment vertical="center"/>
    </xf>
    <xf numFmtId="171" fontId="1" fillId="0" borderId="25" xfId="587" applyNumberFormat="1" applyFont="1" applyFill="1" applyBorder="1" applyAlignment="1">
      <alignment vertical="center"/>
    </xf>
    <xf numFmtId="0" fontId="1" fillId="0" borderId="0" xfId="0" quotePrefix="1" applyFont="1" applyFill="1" applyBorder="1" applyAlignment="1">
      <alignment vertical="center"/>
    </xf>
    <xf numFmtId="3" fontId="13" fillId="0" borderId="0" xfId="587" applyNumberFormat="1" applyFont="1" applyFill="1" applyBorder="1" applyAlignment="1">
      <alignment vertical="center"/>
    </xf>
    <xf numFmtId="3" fontId="13" fillId="0" borderId="0" xfId="0" applyNumberFormat="1" applyFont="1" applyBorder="1"/>
    <xf numFmtId="3" fontId="13" fillId="0" borderId="21" xfId="0" applyNumberFormat="1" applyFont="1" applyBorder="1" applyAlignment="1">
      <alignment horizontal="center"/>
    </xf>
    <xf numFmtId="176" fontId="21" fillId="0" borderId="0" xfId="586" applyNumberFormat="1" applyFont="1" applyAlignment="1">
      <alignment wrapText="1"/>
    </xf>
    <xf numFmtId="10" fontId="21" fillId="0" borderId="0" xfId="1231" applyNumberFormat="1" applyFont="1"/>
    <xf numFmtId="173" fontId="23" fillId="0" borderId="0" xfId="0" applyNumberFormat="1" applyFont="1"/>
    <xf numFmtId="170" fontId="25" fillId="0" borderId="0" xfId="1231" applyNumberFormat="1" applyFont="1"/>
    <xf numFmtId="4" fontId="13" fillId="0" borderId="24" xfId="0" applyNumberFormat="1" applyFont="1" applyBorder="1" applyAlignment="1">
      <alignment horizontal="center" vertical="center"/>
    </xf>
    <xf numFmtId="4" fontId="13" fillId="0" borderId="38" xfId="0" applyNumberFormat="1" applyFont="1" applyBorder="1" applyAlignment="1">
      <alignment horizontal="center" vertical="center"/>
    </xf>
    <xf numFmtId="3" fontId="13" fillId="0" borderId="38" xfId="0" applyNumberFormat="1" applyFont="1" applyBorder="1" applyAlignment="1" applyProtection="1">
      <alignment horizontal="center" vertical="center"/>
    </xf>
    <xf numFmtId="37" fontId="13" fillId="0" borderId="0" xfId="0" applyNumberFormat="1" applyFont="1"/>
    <xf numFmtId="168" fontId="13" fillId="0" borderId="0" xfId="0" applyNumberFormat="1" applyFont="1" applyAlignment="1">
      <alignment vertical="center"/>
    </xf>
    <xf numFmtId="0" fontId="44" fillId="0" borderId="0" xfId="1224" applyFont="1" applyBorder="1" applyAlignment="1" applyProtection="1">
      <alignment horizontal="left" vertical="center"/>
    </xf>
    <xf numFmtId="0" fontId="44" fillId="0" borderId="0" xfId="1224" applyFont="1" applyBorder="1" applyAlignment="1" applyProtection="1">
      <alignment horizontal="center" vertical="center"/>
    </xf>
    <xf numFmtId="0" fontId="13" fillId="0" borderId="14" xfId="0" applyFont="1" applyBorder="1" applyAlignment="1">
      <alignment horizontal="center" vertical="center" wrapText="1"/>
    </xf>
    <xf numFmtId="3" fontId="88" fillId="0" borderId="13" xfId="0" applyNumberFormat="1" applyFont="1" applyBorder="1"/>
    <xf numFmtId="3" fontId="88" fillId="0" borderId="14" xfId="0" applyNumberFormat="1" applyFont="1" applyBorder="1"/>
    <xf numFmtId="3" fontId="88" fillId="68" borderId="21" xfId="0" applyNumberFormat="1" applyFont="1" applyFill="1" applyBorder="1" applyAlignment="1">
      <alignment horizontal="right"/>
    </xf>
    <xf numFmtId="3" fontId="88" fillId="68" borderId="20" xfId="0" applyNumberFormat="1" applyFont="1" applyFill="1" applyBorder="1"/>
    <xf numFmtId="3" fontId="88" fillId="68" borderId="19" xfId="0" applyNumberFormat="1" applyFont="1" applyFill="1" applyBorder="1"/>
    <xf numFmtId="3" fontId="88" fillId="68" borderId="13" xfId="0" applyNumberFormat="1" applyFont="1" applyFill="1" applyBorder="1"/>
    <xf numFmtId="3" fontId="88" fillId="68" borderId="33" xfId="0" applyNumberFormat="1" applyFont="1" applyFill="1" applyBorder="1" applyAlignment="1">
      <alignment horizontal="right"/>
    </xf>
    <xf numFmtId="3" fontId="88" fillId="68" borderId="22" xfId="0" applyNumberFormat="1" applyFont="1" applyFill="1" applyBorder="1"/>
    <xf numFmtId="0" fontId="88" fillId="68" borderId="39" xfId="0" applyFont="1" applyFill="1" applyBorder="1" applyAlignment="1">
      <alignment horizontal="left"/>
    </xf>
    <xf numFmtId="0" fontId="88" fillId="68" borderId="19" xfId="0" applyFont="1" applyFill="1" applyBorder="1" applyAlignment="1"/>
    <xf numFmtId="3" fontId="88" fillId="68" borderId="25" xfId="0" applyNumberFormat="1" applyFont="1" applyFill="1" applyBorder="1" applyAlignment="1"/>
    <xf numFmtId="3" fontId="88" fillId="68" borderId="19" xfId="0" applyNumberFormat="1" applyFont="1" applyFill="1" applyBorder="1" applyAlignment="1"/>
    <xf numFmtId="3" fontId="88" fillId="68" borderId="25" xfId="0" applyNumberFormat="1" applyFont="1" applyFill="1" applyBorder="1" applyAlignment="1">
      <alignment horizontal="center"/>
    </xf>
    <xf numFmtId="4" fontId="88" fillId="68" borderId="25" xfId="0" applyNumberFormat="1" applyFont="1" applyFill="1" applyBorder="1" applyAlignment="1">
      <alignment horizontal="center" wrapText="1"/>
    </xf>
    <xf numFmtId="4" fontId="88" fillId="68" borderId="19" xfId="0" applyNumberFormat="1" applyFont="1" applyFill="1" applyBorder="1" applyAlignment="1">
      <alignment horizontal="center" wrapText="1"/>
    </xf>
    <xf numFmtId="4" fontId="88" fillId="68" borderId="21" xfId="0" applyNumberFormat="1" applyFont="1" applyFill="1" applyBorder="1" applyAlignment="1">
      <alignment horizontal="center"/>
    </xf>
    <xf numFmtId="4" fontId="88" fillId="68" borderId="13" xfId="0" applyNumberFormat="1" applyFont="1" applyFill="1" applyBorder="1" applyAlignment="1">
      <alignment horizontal="center"/>
    </xf>
    <xf numFmtId="4" fontId="88" fillId="68" borderId="16" xfId="0" applyNumberFormat="1" applyFont="1" applyFill="1" applyBorder="1" applyAlignment="1">
      <alignment horizontal="center"/>
    </xf>
    <xf numFmtId="3" fontId="88" fillId="68" borderId="21" xfId="0" applyNumberFormat="1" applyFont="1" applyFill="1" applyBorder="1" applyAlignment="1" applyProtection="1">
      <alignment horizontal="center"/>
    </xf>
    <xf numFmtId="0" fontId="88" fillId="68" borderId="38" xfId="0" applyFont="1" applyFill="1" applyBorder="1" applyAlignment="1">
      <alignment horizontal="center" wrapText="1"/>
    </xf>
    <xf numFmtId="3" fontId="78" fillId="0" borderId="0" xfId="0" applyNumberFormat="1" applyFont="1"/>
    <xf numFmtId="3" fontId="1" fillId="0" borderId="13" xfId="0" applyNumberFormat="1" applyFont="1" applyBorder="1" applyAlignment="1">
      <alignment horizontal="center"/>
    </xf>
    <xf numFmtId="168" fontId="23" fillId="0" borderId="0" xfId="0" applyNumberFormat="1" applyFont="1"/>
    <xf numFmtId="182" fontId="25" fillId="0" borderId="0" xfId="0" applyNumberFormat="1" applyFont="1"/>
    <xf numFmtId="0" fontId="30" fillId="0" borderId="25" xfId="0" quotePrefix="1" applyFont="1" applyFill="1" applyBorder="1" applyAlignment="1">
      <alignment vertical="center"/>
    </xf>
    <xf numFmtId="3" fontId="30" fillId="0" borderId="25" xfId="0" quotePrefix="1" applyNumberFormat="1" applyFont="1" applyFill="1" applyBorder="1" applyAlignment="1">
      <alignment vertical="center"/>
    </xf>
    <xf numFmtId="171" fontId="30" fillId="0" borderId="25" xfId="587" applyNumberFormat="1" applyFont="1" applyFill="1" applyBorder="1" applyAlignment="1">
      <alignment vertical="center"/>
    </xf>
    <xf numFmtId="1" fontId="23" fillId="0" borderId="0" xfId="0" applyNumberFormat="1" applyFont="1"/>
    <xf numFmtId="175" fontId="23" fillId="0" borderId="0" xfId="0" applyNumberFormat="1" applyFont="1"/>
    <xf numFmtId="170" fontId="23" fillId="0" borderId="0" xfId="0" applyNumberFormat="1" applyFont="1"/>
    <xf numFmtId="183" fontId="13" fillId="0" borderId="0" xfId="0" applyNumberFormat="1" applyFont="1"/>
    <xf numFmtId="3" fontId="13" fillId="0" borderId="19" xfId="0" applyNumberFormat="1" applyFont="1" applyBorder="1"/>
    <xf numFmtId="3" fontId="88" fillId="0" borderId="19" xfId="0" applyNumberFormat="1" applyFont="1" applyBorder="1"/>
    <xf numFmtId="0" fontId="23" fillId="0" borderId="0" xfId="0" applyFont="1" applyFill="1" applyBorder="1" applyAlignment="1">
      <alignment vertical="center" wrapText="1"/>
    </xf>
    <xf numFmtId="0" fontId="1" fillId="0" borderId="21" xfId="0" applyFont="1" applyBorder="1" applyAlignment="1">
      <alignment horizontal="center"/>
    </xf>
    <xf numFmtId="3" fontId="88" fillId="68" borderId="14" xfId="0" applyNumberFormat="1" applyFont="1" applyFill="1" applyBorder="1"/>
    <xf numFmtId="3" fontId="13" fillId="0" borderId="0" xfId="0" applyNumberFormat="1" applyFont="1" applyBorder="1" applyAlignment="1">
      <alignment horizontal="center"/>
    </xf>
    <xf numFmtId="3" fontId="88" fillId="68" borderId="28" xfId="0" applyNumberFormat="1" applyFont="1" applyFill="1" applyBorder="1" applyAlignment="1">
      <alignment horizontal="center"/>
    </xf>
    <xf numFmtId="3" fontId="13" fillId="0" borderId="13" xfId="0" applyNumberFormat="1" applyFont="1" applyBorder="1" applyAlignment="1">
      <alignment horizontal="center"/>
    </xf>
    <xf numFmtId="9" fontId="25" fillId="0" borderId="0" xfId="1231" applyFont="1" applyAlignment="1"/>
    <xf numFmtId="9" fontId="23" fillId="0" borderId="0" xfId="0" applyNumberFormat="1" applyFont="1" applyAlignment="1"/>
    <xf numFmtId="0" fontId="1" fillId="0" borderId="23" xfId="0" applyFont="1" applyBorder="1" applyAlignment="1">
      <alignment horizontal="center" wrapText="1"/>
    </xf>
    <xf numFmtId="0" fontId="78" fillId="68" borderId="0" xfId="0" applyFont="1" applyFill="1" applyBorder="1" applyAlignment="1">
      <alignment horizontal="center"/>
    </xf>
    <xf numFmtId="3" fontId="78" fillId="68" borderId="0" xfId="0" applyNumberFormat="1" applyFont="1" applyFill="1" applyBorder="1" applyAlignment="1"/>
    <xf numFmtId="9" fontId="89" fillId="0" borderId="0" xfId="1231" applyFont="1"/>
    <xf numFmtId="182" fontId="13" fillId="0" borderId="0" xfId="0" applyNumberFormat="1" applyFont="1"/>
    <xf numFmtId="0" fontId="30" fillId="0" borderId="0" xfId="0" quotePrefix="1" applyFont="1" applyFill="1" applyBorder="1" applyAlignment="1">
      <alignment vertical="center"/>
    </xf>
    <xf numFmtId="3" fontId="30" fillId="0" borderId="0" xfId="0" quotePrefix="1" applyNumberFormat="1" applyFont="1" applyFill="1" applyBorder="1" applyAlignment="1">
      <alignment vertical="center"/>
    </xf>
    <xf numFmtId="3" fontId="13" fillId="0" borderId="0" xfId="0" applyNumberFormat="1" applyFont="1" applyBorder="1" applyAlignment="1">
      <alignment vertical="center"/>
    </xf>
    <xf numFmtId="0" fontId="13" fillId="0" borderId="0" xfId="0" quotePrefix="1" applyFont="1" applyFill="1" applyBorder="1" applyAlignment="1">
      <alignment vertical="center"/>
    </xf>
    <xf numFmtId="9" fontId="21" fillId="68" borderId="27" xfId="1231" applyFont="1" applyFill="1" applyBorder="1" applyAlignment="1"/>
    <xf numFmtId="2" fontId="23" fillId="0" borderId="0" xfId="0" applyNumberFormat="1" applyFont="1" applyBorder="1" applyProtection="1"/>
    <xf numFmtId="0" fontId="77" fillId="0" borderId="34" xfId="0" applyFont="1" applyBorder="1" applyAlignment="1">
      <alignment horizontal="left"/>
    </xf>
    <xf numFmtId="14" fontId="32" fillId="0" borderId="25" xfId="0" applyNumberFormat="1" applyFont="1" applyBorder="1" applyAlignment="1">
      <alignment horizontal="center"/>
    </xf>
    <xf numFmtId="168" fontId="32" fillId="0" borderId="25" xfId="0" applyNumberFormat="1" applyFont="1" applyBorder="1" applyAlignment="1">
      <alignment horizontal="center" vertical="center"/>
    </xf>
    <xf numFmtId="0" fontId="1" fillId="0" borderId="14" xfId="0" applyFont="1" applyBorder="1" applyAlignment="1">
      <alignment horizontal="center" vertical="center" wrapText="1"/>
    </xf>
    <xf numFmtId="0" fontId="1" fillId="0" borderId="18" xfId="0" applyFont="1" applyFill="1" applyBorder="1" applyAlignment="1">
      <alignment horizontal="center" vertical="center"/>
    </xf>
    <xf numFmtId="0" fontId="1" fillId="0" borderId="27" xfId="0" quotePrefix="1" applyFont="1" applyFill="1" applyBorder="1" applyAlignment="1">
      <alignment vertical="center"/>
    </xf>
    <xf numFmtId="3" fontId="13" fillId="0" borderId="27" xfId="587" applyNumberFormat="1" applyFont="1" applyFill="1" applyBorder="1" applyAlignment="1">
      <alignment vertical="center"/>
    </xf>
    <xf numFmtId="3" fontId="1" fillId="0" borderId="27" xfId="0" quotePrefix="1" applyNumberFormat="1" applyFont="1" applyFill="1" applyBorder="1" applyAlignment="1">
      <alignment vertical="center"/>
    </xf>
    <xf numFmtId="171" fontId="1" fillId="0" borderId="40" xfId="587" applyNumberFormat="1" applyFont="1" applyFill="1" applyBorder="1" applyAlignment="1">
      <alignment vertical="center"/>
    </xf>
    <xf numFmtId="0" fontId="23" fillId="0" borderId="20" xfId="0" applyFont="1" applyBorder="1" applyProtection="1"/>
    <xf numFmtId="0" fontId="13" fillId="0" borderId="0" xfId="0" applyFont="1" applyBorder="1" applyAlignment="1">
      <alignment vertical="center"/>
    </xf>
    <xf numFmtId="0" fontId="13" fillId="0" borderId="32" xfId="0" applyFont="1" applyBorder="1" applyAlignment="1">
      <alignment vertical="center"/>
    </xf>
    <xf numFmtId="0" fontId="13" fillId="0" borderId="36" xfId="0" applyFont="1" applyBorder="1" applyAlignment="1">
      <alignment vertical="center"/>
    </xf>
    <xf numFmtId="0" fontId="13" fillId="0" borderId="37" xfId="0" applyFont="1" applyBorder="1" applyAlignment="1">
      <alignment vertical="center"/>
    </xf>
    <xf numFmtId="0" fontId="30" fillId="0" borderId="27" xfId="0" quotePrefix="1" applyFont="1" applyFill="1" applyBorder="1" applyAlignment="1">
      <alignment vertical="center"/>
    </xf>
    <xf numFmtId="9" fontId="26" fillId="0" borderId="27" xfId="1231" quotePrefix="1" applyFill="1" applyBorder="1" applyAlignment="1">
      <alignment vertical="center"/>
    </xf>
    <xf numFmtId="3" fontId="30" fillId="0" borderId="27" xfId="0" quotePrefix="1" applyNumberFormat="1" applyFont="1" applyFill="1" applyBorder="1" applyAlignment="1">
      <alignment vertical="center"/>
    </xf>
    <xf numFmtId="171" fontId="30" fillId="0" borderId="40" xfId="587" applyNumberFormat="1" applyFont="1" applyFill="1" applyBorder="1" applyAlignment="1">
      <alignment vertical="center"/>
    </xf>
    <xf numFmtId="0" fontId="1" fillId="0" borderId="22" xfId="0" applyFont="1" applyBorder="1" applyAlignment="1">
      <alignment vertical="center"/>
    </xf>
    <xf numFmtId="0" fontId="13" fillId="0" borderId="0" xfId="0" applyFont="1" applyAlignment="1">
      <alignment horizontal="center" vertical="center"/>
    </xf>
    <xf numFmtId="0" fontId="23" fillId="0" borderId="0" xfId="0" applyFont="1" applyBorder="1" applyAlignment="1" applyProtection="1"/>
    <xf numFmtId="3" fontId="13" fillId="0" borderId="25" xfId="0" applyNumberFormat="1" applyFont="1" applyBorder="1"/>
    <xf numFmtId="178" fontId="21" fillId="0" borderId="32" xfId="586" applyNumberFormat="1" applyFont="1" applyFill="1" applyBorder="1" applyAlignment="1">
      <alignment horizontal="center"/>
    </xf>
    <xf numFmtId="179" fontId="77" fillId="0" borderId="25" xfId="0" applyNumberFormat="1" applyFont="1" applyBorder="1" applyAlignment="1">
      <alignment horizontal="center"/>
    </xf>
    <xf numFmtId="3" fontId="1" fillId="0" borderId="13" xfId="0" applyNumberFormat="1" applyFont="1" applyBorder="1" applyAlignment="1"/>
    <xf numFmtId="9" fontId="25" fillId="0" borderId="0" xfId="1231" applyFont="1"/>
    <xf numFmtId="4" fontId="88" fillId="0" borderId="25" xfId="0" applyNumberFormat="1" applyFont="1" applyFill="1" applyBorder="1" applyAlignment="1">
      <alignment horizontal="center" wrapText="1"/>
    </xf>
    <xf numFmtId="4" fontId="1" fillId="0" borderId="25" xfId="0" applyNumberFormat="1" applyFont="1" applyFill="1" applyBorder="1" applyAlignment="1">
      <alignment horizontal="center" wrapText="1"/>
    </xf>
    <xf numFmtId="166" fontId="13" fillId="0" borderId="0" xfId="0" applyNumberFormat="1" applyFont="1" applyBorder="1"/>
    <xf numFmtId="9" fontId="23" fillId="0" borderId="0" xfId="0" applyNumberFormat="1" applyFont="1"/>
    <xf numFmtId="171" fontId="13" fillId="0" borderId="0" xfId="0" applyNumberFormat="1" applyFont="1" applyAlignment="1">
      <alignment vertical="center"/>
    </xf>
    <xf numFmtId="0" fontId="1" fillId="0" borderId="38" xfId="0" applyFont="1" applyBorder="1" applyAlignment="1" applyProtection="1">
      <alignment horizontal="center" vertical="center" wrapText="1"/>
    </xf>
    <xf numFmtId="3" fontId="30" fillId="0" borderId="0" xfId="0" applyNumberFormat="1" applyFont="1" applyAlignment="1">
      <alignment vertical="center"/>
    </xf>
    <xf numFmtId="168" fontId="30" fillId="0" borderId="0" xfId="0" applyNumberFormat="1" applyFont="1" applyAlignment="1">
      <alignment vertical="center"/>
    </xf>
    <xf numFmtId="9" fontId="21" fillId="0" borderId="0" xfId="1231" applyFont="1" applyAlignment="1">
      <alignment vertical="center"/>
    </xf>
    <xf numFmtId="178" fontId="23" fillId="0" borderId="0" xfId="0" applyNumberFormat="1" applyFont="1"/>
    <xf numFmtId="10" fontId="25" fillId="0" borderId="0" xfId="1231" applyNumberFormat="1" applyFont="1"/>
    <xf numFmtId="173" fontId="13" fillId="0" borderId="0" xfId="0" applyNumberFormat="1" applyFont="1"/>
    <xf numFmtId="0" fontId="13" fillId="0" borderId="41" xfId="0" applyFont="1" applyBorder="1"/>
    <xf numFmtId="0" fontId="1" fillId="0" borderId="42" xfId="0" applyFont="1" applyBorder="1" applyAlignment="1" applyProtection="1">
      <alignment horizontal="center" vertical="center" wrapText="1"/>
    </xf>
    <xf numFmtId="0" fontId="30" fillId="0" borderId="19" xfId="0" applyFont="1" applyBorder="1" applyAlignment="1">
      <alignment horizontal="center" vertical="center"/>
    </xf>
    <xf numFmtId="4" fontId="90" fillId="0" borderId="25" xfId="0" applyNumberFormat="1" applyFont="1" applyFill="1" applyBorder="1" applyAlignment="1">
      <alignment horizontal="center"/>
    </xf>
    <xf numFmtId="0" fontId="91" fillId="0" borderId="25" xfId="0" applyFont="1" applyBorder="1" applyAlignment="1">
      <alignment horizontal="right"/>
    </xf>
    <xf numFmtId="3" fontId="92" fillId="0" borderId="72" xfId="0" applyNumberFormat="1" applyFont="1" applyBorder="1" applyAlignment="1">
      <alignment horizontal="right"/>
    </xf>
    <xf numFmtId="0" fontId="43" fillId="0" borderId="0" xfId="1224" applyFont="1" applyBorder="1" applyAlignment="1" applyProtection="1">
      <alignment horizontal="center" vertical="center"/>
    </xf>
    <xf numFmtId="0" fontId="30" fillId="0" borderId="0" xfId="0" applyFont="1" applyBorder="1" applyAlignment="1">
      <alignment horizontal="center" vertical="center"/>
    </xf>
    <xf numFmtId="0" fontId="1" fillId="0" borderId="25" xfId="0" applyFont="1" applyFill="1" applyBorder="1" applyAlignment="1">
      <alignment horizontal="center" vertical="center" wrapText="1"/>
    </xf>
    <xf numFmtId="3" fontId="1" fillId="0" borderId="25" xfId="0" applyNumberFormat="1" applyFont="1" applyFill="1" applyBorder="1"/>
    <xf numFmtId="0" fontId="30" fillId="0" borderId="43" xfId="0" applyFont="1" applyFill="1" applyBorder="1" applyAlignment="1"/>
    <xf numFmtId="3" fontId="30" fillId="0" borderId="44" xfId="0" applyNumberFormat="1" applyFont="1" applyFill="1" applyBorder="1" applyAlignment="1">
      <alignment horizontal="center"/>
    </xf>
    <xf numFmtId="3" fontId="30" fillId="0" borderId="45" xfId="0" applyNumberFormat="1" applyFont="1" applyFill="1" applyBorder="1" applyAlignment="1">
      <alignment horizontal="center"/>
    </xf>
    <xf numFmtId="0" fontId="30" fillId="0" borderId="46" xfId="0" applyFont="1" applyFill="1" applyBorder="1" applyAlignment="1">
      <alignment horizontal="center" wrapText="1"/>
    </xf>
    <xf numFmtId="0" fontId="22" fillId="0" borderId="47" xfId="0" applyFont="1" applyFill="1" applyBorder="1" applyAlignment="1">
      <alignment wrapText="1"/>
    </xf>
    <xf numFmtId="3" fontId="1" fillId="0" borderId="48" xfId="0" applyNumberFormat="1" applyFont="1" applyFill="1" applyBorder="1"/>
    <xf numFmtId="188" fontId="30" fillId="0" borderId="46" xfId="586" applyNumberFormat="1" applyFont="1" applyFill="1" applyBorder="1" applyAlignment="1">
      <alignment horizontal="center" vertical="center"/>
    </xf>
    <xf numFmtId="188" fontId="30" fillId="0" borderId="49" xfId="586" applyNumberFormat="1" applyFont="1" applyFill="1" applyBorder="1" applyAlignment="1">
      <alignment horizontal="center" vertical="center"/>
    </xf>
    <xf numFmtId="3" fontId="1" fillId="0" borderId="50" xfId="0" applyNumberFormat="1" applyFont="1" applyFill="1" applyBorder="1"/>
    <xf numFmtId="3" fontId="1" fillId="0" borderId="51" xfId="0" applyNumberFormat="1" applyFont="1" applyFill="1" applyBorder="1"/>
    <xf numFmtId="0" fontId="30" fillId="0" borderId="52" xfId="0" applyFont="1" applyFill="1" applyBorder="1" applyAlignment="1">
      <alignment horizontal="center" vertical="center" wrapText="1"/>
    </xf>
    <xf numFmtId="188" fontId="1" fillId="0" borderId="48" xfId="586" applyNumberFormat="1" applyFont="1" applyFill="1" applyBorder="1" applyAlignment="1">
      <alignment horizontal="center" vertical="center" wrapText="1"/>
    </xf>
    <xf numFmtId="188" fontId="30" fillId="0" borderId="48" xfId="586" applyNumberFormat="1" applyFont="1" applyFill="1" applyBorder="1" applyAlignment="1">
      <alignment horizontal="center" vertical="center" wrapText="1"/>
    </xf>
    <xf numFmtId="3" fontId="30" fillId="0" borderId="48" xfId="626" applyNumberFormat="1" applyFont="1" applyFill="1" applyBorder="1" applyAlignment="1" applyProtection="1">
      <alignment horizontal="right"/>
    </xf>
    <xf numFmtId="3" fontId="30" fillId="0" borderId="51" xfId="626" applyNumberFormat="1" applyFont="1" applyFill="1" applyBorder="1" applyAlignment="1" applyProtection="1">
      <alignment horizontal="right"/>
    </xf>
    <xf numFmtId="189" fontId="30" fillId="0" borderId="25" xfId="587" applyNumberFormat="1" applyFont="1" applyBorder="1" applyAlignment="1">
      <alignment horizontal="center" vertical="center" wrapText="1"/>
    </xf>
    <xf numFmtId="189" fontId="30" fillId="0" borderId="25" xfId="0" quotePrefix="1" applyNumberFormat="1" applyFont="1" applyFill="1" applyBorder="1" applyAlignment="1">
      <alignment vertical="center"/>
    </xf>
    <xf numFmtId="0" fontId="57" fillId="0" borderId="0" xfId="616" applyAlignment="1">
      <alignment vertical="center"/>
    </xf>
    <xf numFmtId="0" fontId="43" fillId="0" borderId="53" xfId="1224" applyFont="1" applyBorder="1" applyAlignment="1" applyProtection="1">
      <alignment horizontal="left" vertical="center"/>
    </xf>
    <xf numFmtId="0" fontId="43" fillId="0" borderId="53" xfId="1224" applyFont="1" applyBorder="1" applyAlignment="1" applyProtection="1">
      <alignment vertical="center"/>
    </xf>
    <xf numFmtId="0" fontId="43" fillId="0" borderId="53" xfId="1224" applyFont="1" applyBorder="1" applyAlignment="1" applyProtection="1">
      <alignment horizontal="center" vertical="center"/>
    </xf>
    <xf numFmtId="17" fontId="83" fillId="0" borderId="0" xfId="616" applyNumberFormat="1" applyFont="1" applyAlignment="1">
      <alignment horizontal="left" vertical="center"/>
    </xf>
    <xf numFmtId="0" fontId="44" fillId="0" borderId="0" xfId="1224" applyFont="1" applyBorder="1" applyAlignment="1" applyProtection="1">
      <alignment vertical="center"/>
    </xf>
    <xf numFmtId="0" fontId="44" fillId="0" borderId="0" xfId="1224" applyFont="1" applyBorder="1" applyAlignment="1" applyProtection="1">
      <alignment horizontal="right" vertical="center"/>
    </xf>
    <xf numFmtId="0" fontId="43" fillId="0" borderId="0" xfId="1224" applyFont="1" applyBorder="1" applyAlignment="1" applyProtection="1">
      <alignment horizontal="left" vertical="center"/>
    </xf>
    <xf numFmtId="0" fontId="44" fillId="0" borderId="0" xfId="616" applyFont="1" applyAlignment="1">
      <alignment horizontal="left" vertical="center"/>
    </xf>
    <xf numFmtId="0" fontId="29" fillId="0" borderId="0" xfId="616" applyFont="1" applyAlignment="1">
      <alignment vertical="center"/>
    </xf>
    <xf numFmtId="0" fontId="57" fillId="0" borderId="0" xfId="616" applyBorder="1" applyAlignment="1">
      <alignment vertical="center"/>
    </xf>
    <xf numFmtId="0" fontId="76" fillId="0" borderId="0" xfId="616" applyFont="1" applyAlignment="1">
      <alignment vertical="center"/>
    </xf>
    <xf numFmtId="0" fontId="30" fillId="0" borderId="0" xfId="616" applyFont="1" applyAlignment="1">
      <alignment vertical="center"/>
    </xf>
    <xf numFmtId="0" fontId="0" fillId="0" borderId="0" xfId="0" applyAlignment="1">
      <alignment vertical="center"/>
    </xf>
    <xf numFmtId="0" fontId="13" fillId="67" borderId="25" xfId="0" applyFont="1" applyFill="1" applyBorder="1" applyAlignment="1">
      <alignment horizontal="center"/>
    </xf>
    <xf numFmtId="0" fontId="91" fillId="0" borderId="14" xfId="0" applyFont="1" applyBorder="1" applyAlignment="1">
      <alignment horizontal="center" wrapText="1"/>
    </xf>
    <xf numFmtId="0" fontId="93" fillId="0" borderId="14" xfId="0" applyFont="1" applyBorder="1" applyAlignment="1">
      <alignment horizontal="center" wrapText="1"/>
    </xf>
    <xf numFmtId="0" fontId="94" fillId="0" borderId="0" xfId="0" applyFont="1" applyBorder="1" applyAlignment="1">
      <alignment horizontal="left" wrapText="1"/>
    </xf>
    <xf numFmtId="0" fontId="23" fillId="0" borderId="22" xfId="0" applyFont="1" applyBorder="1" applyAlignment="1" applyProtection="1">
      <alignment wrapText="1"/>
    </xf>
    <xf numFmtId="0" fontId="23" fillId="0" borderId="36" xfId="0" applyFont="1" applyBorder="1" applyAlignment="1" applyProtection="1">
      <alignment wrapText="1"/>
    </xf>
    <xf numFmtId="0" fontId="23" fillId="0" borderId="37" xfId="0" applyFont="1" applyBorder="1" applyAlignment="1" applyProtection="1">
      <alignment wrapText="1"/>
    </xf>
    <xf numFmtId="3" fontId="1" fillId="0" borderId="19" xfId="0" applyNumberFormat="1" applyFont="1" applyFill="1" applyBorder="1" applyAlignment="1">
      <alignment horizontal="center" vertical="center" wrapText="1"/>
    </xf>
    <xf numFmtId="0" fontId="78" fillId="0" borderId="0" xfId="0" applyFont="1" applyBorder="1" applyAlignment="1">
      <alignment vertical="center" wrapText="1"/>
    </xf>
    <xf numFmtId="0" fontId="79" fillId="0" borderId="32" xfId="0" applyFont="1" applyFill="1" applyBorder="1" applyAlignment="1">
      <alignment vertical="center" wrapText="1"/>
    </xf>
    <xf numFmtId="175" fontId="25" fillId="0" borderId="30" xfId="586" applyNumberFormat="1" applyFont="1" applyBorder="1" applyAlignment="1">
      <alignment horizontal="center"/>
    </xf>
    <xf numFmtId="175" fontId="95" fillId="68" borderId="30" xfId="586" applyNumberFormat="1" applyFont="1" applyFill="1" applyBorder="1" applyAlignment="1">
      <alignment horizontal="center"/>
    </xf>
    <xf numFmtId="175" fontId="25" fillId="0" borderId="31" xfId="586" applyNumberFormat="1" applyFont="1" applyBorder="1" applyAlignment="1">
      <alignment horizontal="center"/>
    </xf>
    <xf numFmtId="0" fontId="77" fillId="69" borderId="34" xfId="0" applyFont="1" applyFill="1" applyBorder="1" applyAlignment="1">
      <alignment horizontal="left"/>
    </xf>
    <xf numFmtId="175" fontId="96" fillId="69" borderId="30" xfId="586" applyNumberFormat="1" applyFont="1" applyFill="1" applyBorder="1" applyAlignment="1">
      <alignment horizontal="center"/>
    </xf>
    <xf numFmtId="175" fontId="95" fillId="69" borderId="30" xfId="586" applyNumberFormat="1" applyFont="1" applyFill="1" applyBorder="1" applyAlignment="1">
      <alignment horizontal="center"/>
    </xf>
    <xf numFmtId="0" fontId="1" fillId="69" borderId="34" xfId="0" applyFont="1" applyFill="1" applyBorder="1" applyAlignment="1">
      <alignment horizontal="left"/>
    </xf>
    <xf numFmtId="175" fontId="25" fillId="69" borderId="30" xfId="586" applyNumberFormat="1" applyFont="1" applyFill="1" applyBorder="1" applyAlignment="1">
      <alignment horizontal="center"/>
    </xf>
    <xf numFmtId="4" fontId="13" fillId="69" borderId="13" xfId="0" applyNumberFormat="1" applyFont="1" applyFill="1" applyBorder="1" applyAlignment="1">
      <alignment horizontal="center"/>
    </xf>
    <xf numFmtId="4" fontId="88" fillId="69" borderId="21" xfId="0" applyNumberFormat="1" applyFont="1" applyFill="1" applyBorder="1" applyAlignment="1">
      <alignment horizontal="center"/>
    </xf>
    <xf numFmtId="4" fontId="13" fillId="69" borderId="16" xfId="0" applyNumberFormat="1" applyFont="1" applyFill="1" applyBorder="1" applyAlignment="1">
      <alignment horizontal="center"/>
    </xf>
    <xf numFmtId="4" fontId="88" fillId="69" borderId="16" xfId="0" applyNumberFormat="1" applyFont="1" applyFill="1" applyBorder="1" applyAlignment="1">
      <alignment horizontal="center"/>
    </xf>
    <xf numFmtId="4" fontId="13" fillId="69" borderId="21" xfId="0" applyNumberFormat="1" applyFont="1" applyFill="1" applyBorder="1" applyAlignment="1">
      <alignment horizontal="center"/>
    </xf>
    <xf numFmtId="3" fontId="88" fillId="69" borderId="21" xfId="0" applyNumberFormat="1" applyFont="1" applyFill="1" applyBorder="1" applyAlignment="1" applyProtection="1">
      <alignment horizontal="center"/>
    </xf>
    <xf numFmtId="4" fontId="1" fillId="69" borderId="16" xfId="0" applyNumberFormat="1" applyFont="1" applyFill="1" applyBorder="1" applyAlignment="1">
      <alignment horizontal="center"/>
    </xf>
    <xf numFmtId="4" fontId="97" fillId="69" borderId="21" xfId="0" applyNumberFormat="1" applyFont="1" applyFill="1" applyBorder="1" applyAlignment="1">
      <alignment horizontal="center"/>
    </xf>
    <xf numFmtId="4" fontId="1" fillId="69" borderId="21" xfId="0" applyNumberFormat="1" applyFont="1" applyFill="1" applyBorder="1" applyAlignment="1">
      <alignment horizontal="center"/>
    </xf>
    <xf numFmtId="170" fontId="21" fillId="0" borderId="0" xfId="1231" applyNumberFormat="1" applyFont="1"/>
    <xf numFmtId="9" fontId="21" fillId="0" borderId="0" xfId="1231" applyFont="1" applyAlignment="1"/>
    <xf numFmtId="0" fontId="57" fillId="0" borderId="0" xfId="616" applyFont="1" applyAlignment="1">
      <alignment vertical="center"/>
    </xf>
    <xf numFmtId="4" fontId="1" fillId="0" borderId="0" xfId="0" applyNumberFormat="1" applyFont="1" applyAlignment="1">
      <alignment wrapText="1"/>
    </xf>
    <xf numFmtId="0" fontId="91" fillId="0" borderId="25" xfId="0" applyFont="1" applyBorder="1" applyAlignment="1">
      <alignment horizontal="center"/>
    </xf>
    <xf numFmtId="3" fontId="30" fillId="0" borderId="25" xfId="0" applyNumberFormat="1" applyFont="1" applyFill="1" applyBorder="1" applyAlignment="1">
      <alignment horizontal="center" vertical="center"/>
    </xf>
    <xf numFmtId="3" fontId="30" fillId="0" borderId="48" xfId="0" applyNumberFormat="1" applyFont="1" applyFill="1" applyBorder="1" applyAlignment="1">
      <alignment horizontal="center" vertical="center"/>
    </xf>
    <xf numFmtId="178" fontId="21" fillId="0" borderId="32" xfId="586" applyNumberFormat="1" applyFont="1" applyFill="1" applyBorder="1" applyAlignment="1">
      <alignment horizontal="center" vertical="center"/>
    </xf>
    <xf numFmtId="178" fontId="21" fillId="0" borderId="0" xfId="586" applyNumberFormat="1" applyFont="1" applyBorder="1" applyAlignment="1">
      <alignment horizontal="center" vertical="center"/>
    </xf>
    <xf numFmtId="178" fontId="21" fillId="0" borderId="32" xfId="586" applyNumberFormat="1" applyFont="1" applyBorder="1" applyAlignment="1">
      <alignment horizontal="center" vertical="center"/>
    </xf>
    <xf numFmtId="178" fontId="48" fillId="0" borderId="37" xfId="586" applyNumberFormat="1" applyFont="1" applyBorder="1" applyAlignment="1">
      <alignment horizontal="center" vertical="center"/>
    </xf>
    <xf numFmtId="176" fontId="21" fillId="0" borderId="13" xfId="586" applyNumberFormat="1" applyFont="1" applyBorder="1" applyAlignment="1">
      <alignment horizontal="center" vertical="center"/>
    </xf>
    <xf numFmtId="176" fontId="48" fillId="0" borderId="14" xfId="586" applyNumberFormat="1" applyFont="1" applyBorder="1" applyAlignment="1">
      <alignment horizontal="center" vertical="center"/>
    </xf>
    <xf numFmtId="37" fontId="13" fillId="0" borderId="21" xfId="0" applyNumberFormat="1" applyFont="1" applyFill="1" applyBorder="1" applyAlignment="1" applyProtection="1"/>
    <xf numFmtId="0" fontId="1" fillId="67" borderId="14" xfId="0" applyFont="1" applyFill="1" applyBorder="1" applyAlignment="1">
      <alignment horizontal="center"/>
    </xf>
    <xf numFmtId="3" fontId="1" fillId="0" borderId="0" xfId="0" applyNumberFormat="1" applyFont="1"/>
    <xf numFmtId="3" fontId="13" fillId="0" borderId="13" xfId="0" applyNumberFormat="1" applyFont="1" applyFill="1" applyBorder="1"/>
    <xf numFmtId="3" fontId="1" fillId="0" borderId="14" xfId="0" applyNumberFormat="1" applyFont="1" applyFill="1" applyBorder="1"/>
    <xf numFmtId="3" fontId="13" fillId="0" borderId="14" xfId="0" applyNumberFormat="1" applyFont="1" applyFill="1" applyBorder="1"/>
    <xf numFmtId="3" fontId="13" fillId="0" borderId="25" xfId="0" applyNumberFormat="1" applyFont="1" applyFill="1" applyBorder="1"/>
    <xf numFmtId="0" fontId="80" fillId="0" borderId="0" xfId="616" applyFont="1" applyAlignment="1">
      <alignment horizontal="center"/>
    </xf>
    <xf numFmtId="0" fontId="30" fillId="0" borderId="18" xfId="0" applyFont="1" applyBorder="1" applyAlignment="1">
      <alignment horizontal="center" vertical="center"/>
    </xf>
    <xf numFmtId="189" fontId="30" fillId="0" borderId="27" xfId="0" quotePrefix="1" applyNumberFormat="1" applyFont="1" applyFill="1" applyBorder="1" applyAlignment="1">
      <alignment vertical="center"/>
    </xf>
    <xf numFmtId="174" fontId="30" fillId="0" borderId="27" xfId="587" applyNumberFormat="1" applyFont="1" applyBorder="1" applyAlignment="1">
      <alignment horizontal="center" vertical="center" wrapText="1"/>
    </xf>
    <xf numFmtId="174" fontId="30" fillId="0" borderId="40" xfId="587" applyNumberFormat="1" applyFont="1" applyBorder="1" applyAlignment="1">
      <alignment horizontal="center" vertical="center" wrapText="1"/>
    </xf>
    <xf numFmtId="0" fontId="30" fillId="0" borderId="19" xfId="0" applyFont="1" applyBorder="1" applyAlignment="1">
      <alignment horizontal="center" vertical="center" wrapText="1"/>
    </xf>
    <xf numFmtId="3" fontId="92" fillId="0" borderId="72" xfId="0" applyNumberFormat="1" applyFont="1" applyBorder="1" applyAlignment="1">
      <alignment horizontal="center"/>
    </xf>
    <xf numFmtId="0" fontId="3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Alignment="1"/>
    <xf numFmtId="3" fontId="23" fillId="0" borderId="0" xfId="0" applyNumberFormat="1" applyFont="1" applyAlignment="1"/>
    <xf numFmtId="0" fontId="0" fillId="0" borderId="0" xfId="0" applyBorder="1"/>
    <xf numFmtId="3" fontId="1" fillId="0" borderId="0" xfId="0" applyNumberFormat="1" applyFont="1" applyFill="1" applyBorder="1" applyAlignment="1">
      <alignment horizontal="center" vertical="center" wrapText="1"/>
    </xf>
    <xf numFmtId="188" fontId="1" fillId="0" borderId="0" xfId="586" applyNumberFormat="1" applyFont="1" applyFill="1" applyBorder="1" applyAlignment="1">
      <alignment horizontal="center" vertical="center" wrapText="1"/>
    </xf>
    <xf numFmtId="188" fontId="30" fillId="0" borderId="0" xfId="586" applyNumberFormat="1" applyFont="1" applyFill="1" applyBorder="1" applyAlignment="1">
      <alignment horizontal="center" vertical="center" wrapText="1"/>
    </xf>
    <xf numFmtId="3" fontId="30" fillId="0" borderId="0" xfId="626" applyNumberFormat="1" applyFont="1" applyFill="1" applyBorder="1" applyAlignment="1" applyProtection="1">
      <alignment horizontal="right"/>
    </xf>
    <xf numFmtId="0" fontId="30" fillId="0" borderId="0" xfId="0" applyFont="1" applyFill="1" applyBorder="1" applyAlignment="1">
      <alignment horizontal="center" wrapText="1"/>
    </xf>
    <xf numFmtId="0" fontId="22" fillId="0" borderId="0" xfId="0" applyFont="1" applyFill="1" applyBorder="1" applyAlignment="1">
      <alignment wrapText="1"/>
    </xf>
    <xf numFmtId="3" fontId="30" fillId="0" borderId="0" xfId="0" applyNumberFormat="1" applyFont="1" applyFill="1" applyBorder="1" applyAlignment="1">
      <alignment horizontal="center" vertical="center"/>
    </xf>
    <xf numFmtId="188" fontId="30" fillId="0" borderId="0" xfId="586" applyNumberFormat="1" applyFont="1" applyFill="1" applyBorder="1" applyAlignment="1">
      <alignment horizontal="center" vertical="center"/>
    </xf>
    <xf numFmtId="3" fontId="1" fillId="0" borderId="0" xfId="0" applyNumberFormat="1" applyFont="1" applyFill="1" applyBorder="1"/>
    <xf numFmtId="0" fontId="30" fillId="0" borderId="0" xfId="0" applyFont="1" applyFill="1" applyBorder="1" applyAlignment="1"/>
    <xf numFmtId="3" fontId="30" fillId="0" borderId="0" xfId="0" applyNumberFormat="1" applyFont="1" applyFill="1" applyBorder="1" applyAlignment="1">
      <alignment horizontal="center"/>
    </xf>
    <xf numFmtId="189" fontId="13" fillId="0" borderId="0" xfId="0" applyNumberFormat="1" applyFont="1" applyAlignment="1">
      <alignment vertical="center"/>
    </xf>
    <xf numFmtId="37" fontId="78" fillId="0" borderId="16" xfId="0" applyNumberFormat="1" applyFont="1" applyBorder="1" applyAlignment="1" applyProtection="1">
      <alignment horizontal="right"/>
    </xf>
    <xf numFmtId="3" fontId="42" fillId="0" borderId="0" xfId="0" applyNumberFormat="1" applyFont="1"/>
    <xf numFmtId="170" fontId="13" fillId="0" borderId="25" xfId="0" applyNumberFormat="1" applyFont="1" applyBorder="1" applyAlignment="1">
      <alignment horizontal="center"/>
    </xf>
    <xf numFmtId="170" fontId="13" fillId="0" borderId="19" xfId="0" applyNumberFormat="1" applyFont="1" applyBorder="1" applyAlignment="1">
      <alignment horizontal="center"/>
    </xf>
    <xf numFmtId="0" fontId="77" fillId="0" borderId="20" xfId="0" applyFont="1" applyBorder="1" applyAlignment="1">
      <alignment horizontal="center"/>
    </xf>
    <xf numFmtId="0" fontId="77" fillId="0" borderId="22" xfId="0" applyFont="1" applyBorder="1" applyAlignment="1">
      <alignment horizontal="center"/>
    </xf>
    <xf numFmtId="0" fontId="88" fillId="68" borderId="22" xfId="0" applyFont="1" applyFill="1" applyBorder="1" applyAlignment="1">
      <alignment horizontal="center"/>
    </xf>
    <xf numFmtId="0" fontId="88" fillId="68" borderId="20" xfId="0" applyFont="1" applyFill="1" applyBorder="1" applyAlignment="1">
      <alignment horizontal="center"/>
    </xf>
    <xf numFmtId="3" fontId="88" fillId="68" borderId="54" xfId="0" applyNumberFormat="1" applyFont="1" applyFill="1" applyBorder="1" applyAlignment="1"/>
    <xf numFmtId="3" fontId="88" fillId="68" borderId="40" xfId="0" applyNumberFormat="1" applyFont="1" applyFill="1" applyBorder="1" applyAlignment="1"/>
    <xf numFmtId="9" fontId="21" fillId="68" borderId="0" xfId="1231" applyFont="1" applyFill="1" applyBorder="1" applyAlignment="1"/>
    <xf numFmtId="3" fontId="99" fillId="0" borderId="55" xfId="0" applyNumberFormat="1" applyFont="1" applyBorder="1" applyAlignment="1"/>
    <xf numFmtId="3" fontId="99" fillId="0" borderId="13" xfId="0" applyNumberFormat="1" applyFont="1" applyBorder="1" applyAlignment="1"/>
    <xf numFmtId="3" fontId="99" fillId="0" borderId="25" xfId="0" applyNumberFormat="1" applyFont="1" applyBorder="1" applyAlignment="1"/>
    <xf numFmtId="170" fontId="25" fillId="0" borderId="0" xfId="586" applyNumberFormat="1" applyFont="1"/>
    <xf numFmtId="191" fontId="25" fillId="0" borderId="0" xfId="586" applyNumberFormat="1" applyFont="1"/>
    <xf numFmtId="170" fontId="26" fillId="0" borderId="0" xfId="1231" applyNumberFormat="1" applyAlignment="1">
      <alignment vertical="center"/>
    </xf>
    <xf numFmtId="37" fontId="13" fillId="70" borderId="21" xfId="0" applyNumberFormat="1" applyFont="1" applyFill="1" applyBorder="1" applyAlignment="1" applyProtection="1"/>
    <xf numFmtId="170" fontId="25" fillId="70" borderId="21" xfId="1231" applyNumberFormat="1" applyFont="1" applyFill="1" applyBorder="1" applyAlignment="1" applyProtection="1">
      <alignment horizontal="center"/>
    </xf>
    <xf numFmtId="37" fontId="13" fillId="70" borderId="16" xfId="0" applyNumberFormat="1" applyFont="1" applyFill="1" applyBorder="1" applyAlignment="1" applyProtection="1">
      <alignment horizontal="right"/>
    </xf>
    <xf numFmtId="180" fontId="13" fillId="70" borderId="21" xfId="0" applyNumberFormat="1" applyFont="1" applyFill="1" applyBorder="1" applyAlignment="1" applyProtection="1">
      <alignment horizontal="right"/>
    </xf>
    <xf numFmtId="3" fontId="99" fillId="70" borderId="25" xfId="0" applyNumberFormat="1" applyFont="1" applyFill="1" applyBorder="1" applyAlignment="1"/>
    <xf numFmtId="0" fontId="23" fillId="0" borderId="0" xfId="0" applyFont="1" applyFill="1" applyAlignment="1"/>
    <xf numFmtId="0" fontId="13" fillId="0" borderId="0" xfId="0" applyFont="1" applyFill="1" applyBorder="1"/>
    <xf numFmtId="0" fontId="13" fillId="0" borderId="0" xfId="0" applyFont="1" applyFill="1"/>
    <xf numFmtId="0" fontId="98" fillId="0" borderId="0" xfId="575" applyFont="1" applyFill="1"/>
    <xf numFmtId="0" fontId="23" fillId="0" borderId="0" xfId="0" applyFont="1" applyFill="1"/>
    <xf numFmtId="0" fontId="81" fillId="0" borderId="0" xfId="616" applyFont="1" applyAlignment="1">
      <alignment horizontal="center"/>
    </xf>
    <xf numFmtId="0" fontId="83" fillId="0" borderId="0" xfId="616" applyFont="1" applyAlignment="1">
      <alignment horizontal="center"/>
    </xf>
    <xf numFmtId="0" fontId="35" fillId="67" borderId="0" xfId="616" applyFont="1" applyFill="1" applyAlignment="1">
      <alignment horizontal="center"/>
    </xf>
    <xf numFmtId="0" fontId="101" fillId="0" borderId="0" xfId="616" applyFont="1" applyAlignment="1">
      <alignment horizontal="center"/>
    </xf>
    <xf numFmtId="0" fontId="36" fillId="0" borderId="0" xfId="616" applyFont="1" applyAlignment="1">
      <alignment horizontal="center" wrapText="1"/>
    </xf>
    <xf numFmtId="0" fontId="85" fillId="0" borderId="0" xfId="616" applyFont="1" applyFill="1" applyAlignment="1">
      <alignment horizontal="center"/>
    </xf>
    <xf numFmtId="0" fontId="100" fillId="0" borderId="0" xfId="616" applyFont="1" applyAlignment="1">
      <alignment horizontal="center"/>
    </xf>
    <xf numFmtId="17" fontId="83" fillId="0" borderId="0" xfId="616" applyNumberFormat="1" applyFont="1" applyAlignment="1">
      <alignment horizontal="center"/>
    </xf>
    <xf numFmtId="0" fontId="36" fillId="0" borderId="0" xfId="616" applyFont="1" applyAlignment="1">
      <alignment horizontal="left" wrapText="1"/>
    </xf>
    <xf numFmtId="0" fontId="83" fillId="0" borderId="0" xfId="616" applyFont="1" applyAlignment="1">
      <alignment horizontal="center" wrapText="1"/>
    </xf>
    <xf numFmtId="0" fontId="43" fillId="0" borderId="0" xfId="1224" applyFont="1" applyBorder="1" applyAlignment="1" applyProtection="1">
      <alignment horizontal="center" vertical="center"/>
    </xf>
    <xf numFmtId="0" fontId="44" fillId="0" borderId="0" xfId="616" applyFont="1" applyAlignment="1">
      <alignment horizontal="left" vertical="center" wrapText="1"/>
    </xf>
    <xf numFmtId="0" fontId="44" fillId="0" borderId="0" xfId="616" applyFont="1" applyFill="1" applyAlignment="1">
      <alignment horizontal="left" vertical="center" wrapText="1"/>
    </xf>
    <xf numFmtId="0" fontId="57" fillId="0" borderId="0" xfId="616" applyFont="1" applyAlignment="1">
      <alignment vertical="center" wrapText="1"/>
    </xf>
    <xf numFmtId="0" fontId="57" fillId="0" borderId="0" xfId="616" applyFont="1" applyAlignment="1">
      <alignment vertical="center"/>
    </xf>
    <xf numFmtId="0" fontId="57" fillId="0" borderId="0" xfId="616" applyAlignment="1">
      <alignment vertical="center"/>
    </xf>
    <xf numFmtId="0" fontId="44" fillId="0" borderId="0" xfId="616" applyFont="1" applyFill="1" applyAlignment="1">
      <alignment vertical="center" wrapText="1"/>
    </xf>
    <xf numFmtId="0" fontId="44" fillId="0" borderId="0" xfId="616" applyFont="1" applyAlignment="1">
      <alignment horizontal="left" vertical="center"/>
    </xf>
    <xf numFmtId="0" fontId="23" fillId="0" borderId="0" xfId="0" applyFont="1" applyAlignment="1">
      <alignment horizontal="center" wrapText="1"/>
    </xf>
    <xf numFmtId="0" fontId="23" fillId="0" borderId="0" xfId="0" applyFont="1" applyAlignment="1">
      <alignment horizontal="left" vertical="top" wrapText="1"/>
    </xf>
    <xf numFmtId="0" fontId="23" fillId="0" borderId="28" xfId="0" applyFont="1" applyBorder="1" applyAlignment="1">
      <alignment horizontal="justify" vertical="center" wrapText="1"/>
    </xf>
    <xf numFmtId="0" fontId="79" fillId="0" borderId="53" xfId="0" applyFont="1" applyBorder="1" applyAlignment="1">
      <alignment horizontal="justify" vertical="center" wrapText="1"/>
    </xf>
    <xf numFmtId="0" fontId="79" fillId="0" borderId="54" xfId="0" applyFont="1" applyBorder="1" applyAlignment="1">
      <alignment horizontal="justify" vertical="center" wrapText="1"/>
    </xf>
    <xf numFmtId="0" fontId="30" fillId="0" borderId="0" xfId="0" applyFont="1" applyFill="1" applyBorder="1" applyAlignment="1">
      <alignment horizontal="center"/>
    </xf>
    <xf numFmtId="0" fontId="30" fillId="0" borderId="0" xfId="0" applyFont="1" applyBorder="1" applyAlignment="1">
      <alignment horizontal="center" wrapText="1"/>
    </xf>
    <xf numFmtId="0" fontId="30" fillId="0" borderId="36" xfId="0" applyFont="1" applyBorder="1" applyAlignment="1">
      <alignment horizontal="center"/>
    </xf>
    <xf numFmtId="0" fontId="23" fillId="0" borderId="27" xfId="0" applyFont="1" applyBorder="1" applyAlignment="1">
      <alignment wrapText="1"/>
    </xf>
    <xf numFmtId="0" fontId="23" fillId="0" borderId="0" xfId="0" applyFont="1" applyAlignment="1">
      <alignment horizontal="center"/>
    </xf>
    <xf numFmtId="0" fontId="23" fillId="0" borderId="53" xfId="0" applyFont="1" applyBorder="1" applyAlignment="1">
      <alignment horizontal="justify" vertical="center" wrapText="1"/>
    </xf>
    <xf numFmtId="0" fontId="23" fillId="0" borderId="54" xfId="0" applyFont="1" applyBorder="1" applyAlignment="1">
      <alignment horizontal="justify" vertical="center" wrapText="1"/>
    </xf>
    <xf numFmtId="0" fontId="30" fillId="0" borderId="0" xfId="0" applyFont="1" applyBorder="1" applyAlignment="1">
      <alignment horizontal="center"/>
    </xf>
    <xf numFmtId="0" fontId="30" fillId="68" borderId="36" xfId="0" applyFont="1" applyFill="1" applyBorder="1" applyAlignment="1">
      <alignment horizontal="center"/>
    </xf>
    <xf numFmtId="0" fontId="102" fillId="0" borderId="36"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0" xfId="0" applyFont="1" applyBorder="1" applyAlignment="1">
      <alignment horizontal="center" vertical="center"/>
    </xf>
    <xf numFmtId="0" fontId="106" fillId="0" borderId="28" xfId="0" applyFont="1" applyBorder="1" applyAlignment="1">
      <alignment horizontal="justify" vertical="center" wrapText="1"/>
    </xf>
    <xf numFmtId="0" fontId="105" fillId="0" borderId="53" xfId="0" applyFont="1" applyBorder="1" applyAlignment="1">
      <alignment horizontal="justify" vertical="center"/>
    </xf>
    <xf numFmtId="0" fontId="105" fillId="0" borderId="54" xfId="0" applyFont="1" applyBorder="1" applyAlignment="1">
      <alignment horizontal="justify" vertical="center"/>
    </xf>
    <xf numFmtId="0" fontId="1" fillId="0" borderId="28" xfId="0" applyFont="1" applyBorder="1" applyAlignment="1">
      <alignment vertical="center" wrapText="1"/>
    </xf>
    <xf numFmtId="0" fontId="1" fillId="0" borderId="53" xfId="0" applyFont="1" applyBorder="1" applyAlignment="1">
      <alignment vertical="center" wrapText="1"/>
    </xf>
    <xf numFmtId="0" fontId="1" fillId="0" borderId="54" xfId="0" applyFont="1" applyBorder="1" applyAlignment="1">
      <alignment vertical="center" wrapText="1"/>
    </xf>
    <xf numFmtId="0" fontId="23" fillId="0" borderId="20" xfId="0" applyFont="1" applyBorder="1" applyAlignment="1" applyProtection="1">
      <alignment wrapText="1"/>
    </xf>
    <xf numFmtId="0" fontId="23" fillId="0" borderId="0" xfId="0" applyFont="1" applyBorder="1" applyAlignment="1" applyProtection="1">
      <alignment wrapText="1"/>
    </xf>
    <xf numFmtId="0" fontId="23" fillId="0" borderId="32" xfId="0" applyFont="1" applyBorder="1" applyAlignment="1" applyProtection="1">
      <alignment wrapText="1"/>
    </xf>
    <xf numFmtId="0" fontId="30" fillId="0" borderId="28" xfId="0" applyFont="1" applyBorder="1" applyAlignment="1">
      <alignment horizontal="center" vertical="center"/>
    </xf>
    <xf numFmtId="0" fontId="30" fillId="0" borderId="53" xfId="0" applyFont="1" applyBorder="1" applyAlignment="1">
      <alignment horizontal="center" vertical="center"/>
    </xf>
    <xf numFmtId="0" fontId="30" fillId="0" borderId="54" xfId="0" applyFont="1" applyBorder="1" applyAlignment="1">
      <alignment horizontal="center" vertical="center"/>
    </xf>
    <xf numFmtId="0" fontId="30" fillId="0" borderId="19" xfId="0" applyFont="1" applyBorder="1" applyAlignment="1">
      <alignment horizontal="center" vertical="center"/>
    </xf>
    <xf numFmtId="0" fontId="30" fillId="0" borderId="14" xfId="0" applyFont="1" applyBorder="1" applyAlignment="1">
      <alignment horizontal="center" vertical="center"/>
    </xf>
    <xf numFmtId="0" fontId="1" fillId="0" borderId="28" xfId="0" applyFont="1" applyBorder="1" applyAlignment="1">
      <alignment horizontal="justify" vertical="center" wrapText="1"/>
    </xf>
    <xf numFmtId="0" fontId="78" fillId="0" borderId="53" xfId="0" applyFont="1" applyBorder="1" applyAlignment="1">
      <alignment horizontal="justify" vertical="center" wrapText="1"/>
    </xf>
    <xf numFmtId="0" fontId="78" fillId="0" borderId="54" xfId="0" applyFont="1" applyBorder="1" applyAlignment="1">
      <alignment horizontal="justify" vertical="center" wrapText="1"/>
    </xf>
    <xf numFmtId="0" fontId="1" fillId="0" borderId="19"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53" xfId="0" applyFont="1" applyBorder="1" applyAlignment="1">
      <alignment horizontal="justify" vertical="center" wrapText="1"/>
    </xf>
    <xf numFmtId="0" fontId="1" fillId="0" borderId="54" xfId="0" applyFont="1" applyBorder="1" applyAlignment="1">
      <alignment horizontal="justify" vertical="center" wrapText="1"/>
    </xf>
    <xf numFmtId="0" fontId="23" fillId="0" borderId="22" xfId="0" applyFont="1" applyBorder="1" applyAlignment="1" applyProtection="1">
      <alignment wrapText="1"/>
    </xf>
    <xf numFmtId="0" fontId="23" fillId="0" borderId="36" xfId="0" applyFont="1" applyBorder="1" applyAlignment="1" applyProtection="1">
      <alignment wrapText="1"/>
    </xf>
    <xf numFmtId="0" fontId="23" fillId="0" borderId="37" xfId="0" applyFont="1" applyBorder="1" applyAlignment="1" applyProtection="1">
      <alignment wrapText="1"/>
    </xf>
    <xf numFmtId="0" fontId="94" fillId="0" borderId="0" xfId="0" applyFont="1" applyBorder="1" applyAlignment="1">
      <alignment horizontal="left" wrapText="1"/>
    </xf>
    <xf numFmtId="0" fontId="1" fillId="0" borderId="0" xfId="0" applyFont="1" applyBorder="1" applyAlignment="1">
      <alignment horizontal="justify" vertical="center" wrapText="1"/>
    </xf>
    <xf numFmtId="0" fontId="24" fillId="0" borderId="0" xfId="0" applyFont="1" applyBorder="1" applyAlignment="1">
      <alignment horizontal="left" vertical="center" wrapText="1"/>
    </xf>
    <xf numFmtId="0" fontId="94" fillId="0" borderId="0" xfId="0" applyFont="1" applyBorder="1" applyAlignment="1">
      <alignment horizontal="left"/>
    </xf>
    <xf numFmtId="0" fontId="1" fillId="0" borderId="0" xfId="0" applyFont="1" applyFill="1" applyBorder="1" applyAlignment="1">
      <alignment vertical="center"/>
    </xf>
    <xf numFmtId="0" fontId="30" fillId="0" borderId="0" xfId="0" applyFont="1" applyFill="1" applyBorder="1" applyAlignment="1">
      <alignment vertical="center" wrapText="1"/>
    </xf>
    <xf numFmtId="0" fontId="30" fillId="0" borderId="0" xfId="0" applyFont="1" applyFill="1" applyBorder="1" applyAlignment="1"/>
    <xf numFmtId="0" fontId="1" fillId="0" borderId="0" xfId="0" applyFont="1" applyFill="1" applyBorder="1" applyAlignment="1">
      <alignment vertical="center" wrapText="1"/>
    </xf>
    <xf numFmtId="0" fontId="30" fillId="0" borderId="56" xfId="0" applyFont="1" applyFill="1" applyBorder="1" applyAlignment="1">
      <alignment horizontal="center"/>
    </xf>
    <xf numFmtId="0" fontId="30" fillId="0" borderId="57" xfId="0" applyFont="1" applyFill="1" applyBorder="1" applyAlignment="1">
      <alignment horizontal="center"/>
    </xf>
    <xf numFmtId="0" fontId="30" fillId="0" borderId="58" xfId="0" applyFont="1" applyFill="1" applyBorder="1" applyAlignment="1">
      <alignment horizontal="center"/>
    </xf>
    <xf numFmtId="0" fontId="1" fillId="0" borderId="25" xfId="0" applyFont="1" applyFill="1" applyBorder="1" applyAlignment="1">
      <alignment vertical="center" wrapText="1"/>
    </xf>
    <xf numFmtId="0" fontId="30" fillId="0" borderId="49" xfId="0" applyFont="1" applyFill="1" applyBorder="1" applyAlignment="1"/>
    <xf numFmtId="0" fontId="30" fillId="0" borderId="50" xfId="0" applyFont="1" applyFill="1" applyBorder="1" applyAlignment="1"/>
    <xf numFmtId="0" fontId="103" fillId="0" borderId="0" xfId="0" applyFont="1" applyBorder="1" applyAlignment="1">
      <alignment horizontal="center" vertical="center"/>
    </xf>
    <xf numFmtId="0" fontId="1"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30" fillId="0" borderId="60" xfId="0" applyFont="1" applyFill="1" applyBorder="1" applyAlignment="1">
      <alignment horizontal="center" vertical="center" wrapText="1"/>
    </xf>
    <xf numFmtId="0" fontId="1" fillId="0" borderId="19" xfId="0" applyFont="1" applyFill="1" applyBorder="1" applyAlignment="1">
      <alignment vertical="center" wrapText="1"/>
    </xf>
    <xf numFmtId="0" fontId="94" fillId="0" borderId="28" xfId="0" applyFont="1" applyBorder="1" applyAlignment="1">
      <alignment horizontal="left" wrapText="1"/>
    </xf>
    <xf numFmtId="0" fontId="94" fillId="0" borderId="53" xfId="0" applyFont="1" applyBorder="1" applyAlignment="1">
      <alignment horizontal="left" wrapText="1"/>
    </xf>
    <xf numFmtId="0" fontId="94" fillId="0" borderId="54" xfId="0" applyFont="1" applyBorder="1" applyAlignment="1">
      <alignment horizontal="left" wrapText="1"/>
    </xf>
    <xf numFmtId="0" fontId="1" fillId="0" borderId="46" xfId="0" applyFont="1" applyFill="1" applyBorder="1" applyAlignment="1">
      <alignment vertical="center" wrapText="1"/>
    </xf>
    <xf numFmtId="0" fontId="1" fillId="0" borderId="46" xfId="0" applyFont="1" applyFill="1" applyBorder="1" applyAlignment="1">
      <alignment vertical="center"/>
    </xf>
    <xf numFmtId="0" fontId="1" fillId="0" borderId="25" xfId="0" applyFont="1" applyFill="1" applyBorder="1" applyAlignment="1">
      <alignment vertical="center"/>
    </xf>
    <xf numFmtId="0" fontId="30" fillId="0" borderId="46" xfId="0" applyFont="1" applyFill="1" applyBorder="1" applyAlignment="1">
      <alignment vertical="center" wrapText="1"/>
    </xf>
    <xf numFmtId="0" fontId="30" fillId="0" borderId="25" xfId="0" applyFont="1" applyFill="1" applyBorder="1" applyAlignment="1">
      <alignment vertical="center" wrapText="1"/>
    </xf>
    <xf numFmtId="0" fontId="30" fillId="0" borderId="46" xfId="0" applyFont="1" applyFill="1" applyBorder="1" applyAlignment="1"/>
    <xf numFmtId="0" fontId="30" fillId="0" borderId="25" xfId="0" applyFont="1" applyFill="1" applyBorder="1" applyAlignment="1"/>
    <xf numFmtId="0" fontId="30" fillId="0" borderId="25" xfId="0" applyFont="1" applyFill="1" applyBorder="1" applyAlignment="1">
      <alignment horizontal="center"/>
    </xf>
    <xf numFmtId="0" fontId="30" fillId="0" borderId="48" xfId="0" applyFont="1" applyFill="1" applyBorder="1" applyAlignment="1">
      <alignment horizontal="center"/>
    </xf>
    <xf numFmtId="0" fontId="24" fillId="0" borderId="22" xfId="0" applyFont="1" applyBorder="1" applyAlignment="1">
      <alignment horizontal="lef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94" fillId="0" borderId="28" xfId="0" applyFont="1" applyBorder="1" applyAlignment="1">
      <alignment horizontal="left"/>
    </xf>
    <xf numFmtId="0" fontId="94" fillId="0" borderId="53" xfId="0" applyFont="1" applyBorder="1" applyAlignment="1">
      <alignment horizontal="left"/>
    </xf>
    <xf numFmtId="0" fontId="94" fillId="0" borderId="54" xfId="0" applyFont="1" applyBorder="1" applyAlignment="1">
      <alignment horizontal="left"/>
    </xf>
    <xf numFmtId="0" fontId="94" fillId="0" borderId="25" xfId="0" applyFont="1" applyBorder="1" applyAlignment="1">
      <alignment horizontal="left" wrapText="1"/>
    </xf>
    <xf numFmtId="0" fontId="23" fillId="0" borderId="25" xfId="0" applyFont="1" applyFill="1" applyBorder="1" applyAlignment="1">
      <alignment horizontal="justify" vertical="center" wrapText="1"/>
    </xf>
    <xf numFmtId="0" fontId="79" fillId="0" borderId="25" xfId="0" applyFont="1" applyFill="1" applyBorder="1" applyAlignment="1">
      <alignment horizontal="justify" vertical="center" wrapText="1"/>
    </xf>
    <xf numFmtId="0" fontId="30" fillId="5" borderId="36" xfId="0" applyFont="1" applyFill="1" applyBorder="1" applyAlignment="1" applyProtection="1">
      <alignment horizontal="center"/>
    </xf>
    <xf numFmtId="0" fontId="30" fillId="0" borderId="0" xfId="0" applyFont="1" applyFill="1" applyBorder="1" applyAlignment="1" applyProtection="1">
      <alignment horizontal="center"/>
    </xf>
    <xf numFmtId="0" fontId="13" fillId="0" borderId="1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 fillId="0" borderId="38"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23" fillId="0" borderId="28" xfId="0" applyFont="1" applyBorder="1" applyAlignment="1">
      <alignment vertical="center" wrapText="1"/>
    </xf>
    <xf numFmtId="0" fontId="79" fillId="0" borderId="53" xfId="0" applyFont="1" applyBorder="1" applyAlignment="1">
      <alignment vertical="center" wrapText="1"/>
    </xf>
    <xf numFmtId="0" fontId="79" fillId="0" borderId="54" xfId="0" applyFont="1" applyBorder="1" applyAlignment="1">
      <alignment vertical="center" wrapText="1"/>
    </xf>
    <xf numFmtId="167" fontId="30" fillId="0" borderId="36" xfId="0" applyNumberFormat="1" applyFont="1" applyBorder="1" applyAlignment="1">
      <alignment horizontal="center"/>
    </xf>
    <xf numFmtId="0" fontId="13" fillId="0" borderId="22" xfId="0" applyFont="1" applyBorder="1" applyAlignment="1">
      <alignment horizontal="center" vertical="center" wrapText="1"/>
    </xf>
    <xf numFmtId="0" fontId="13" fillId="0" borderId="3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2"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24" fillId="0" borderId="0" xfId="0" applyFont="1" applyAlignment="1">
      <alignment wrapText="1"/>
    </xf>
    <xf numFmtId="0" fontId="87" fillId="0" borderId="0" xfId="0" applyFont="1" applyAlignment="1">
      <alignment wrapText="1"/>
    </xf>
    <xf numFmtId="0" fontId="23" fillId="0" borderId="28" xfId="0" applyFont="1" applyFill="1" applyBorder="1" applyAlignment="1">
      <alignment horizontal="justify" vertical="center" wrapText="1"/>
    </xf>
    <xf numFmtId="0" fontId="23" fillId="0" borderId="53" xfId="0" applyFont="1" applyFill="1" applyBorder="1" applyAlignment="1">
      <alignment horizontal="justify" vertical="center" wrapText="1"/>
    </xf>
    <xf numFmtId="0" fontId="23" fillId="0" borderId="54" xfId="0" applyFont="1" applyFill="1" applyBorder="1" applyAlignment="1">
      <alignment horizontal="justify" vertical="center" wrapText="1"/>
    </xf>
    <xf numFmtId="167" fontId="30" fillId="0" borderId="0" xfId="0" applyNumberFormat="1" applyFont="1" applyBorder="1" applyAlignment="1">
      <alignment horizontal="center"/>
    </xf>
    <xf numFmtId="0" fontId="1" fillId="0" borderId="27" xfId="0" applyFont="1" applyBorder="1" applyAlignment="1">
      <alignment horizontal="left" wrapText="1"/>
    </xf>
    <xf numFmtId="0" fontId="13" fillId="0" borderId="27" xfId="0" applyFont="1" applyBorder="1" applyAlignment="1">
      <alignment horizontal="left" wrapText="1"/>
    </xf>
    <xf numFmtId="0" fontId="13" fillId="0" borderId="0" xfId="0" applyFont="1" applyBorder="1" applyAlignment="1">
      <alignment horizontal="left" wrapText="1"/>
    </xf>
    <xf numFmtId="0" fontId="79" fillId="0" borderId="28" xfId="0" applyFont="1" applyFill="1" applyBorder="1" applyAlignment="1">
      <alignment horizontal="justify" vertical="center" wrapText="1"/>
    </xf>
    <xf numFmtId="0" fontId="79" fillId="0" borderId="53" xfId="0" applyFont="1" applyFill="1" applyBorder="1" applyAlignment="1">
      <alignment horizontal="justify" vertical="center" wrapText="1"/>
    </xf>
    <xf numFmtId="0" fontId="79" fillId="0" borderId="54" xfId="0" applyFont="1" applyFill="1" applyBorder="1" applyAlignment="1">
      <alignment horizontal="justify" vertical="center" wrapText="1"/>
    </xf>
    <xf numFmtId="49" fontId="13" fillId="0" borderId="61" xfId="0" applyNumberFormat="1" applyFont="1" applyBorder="1" applyAlignment="1">
      <alignment horizontal="center" vertical="center"/>
    </xf>
    <xf numFmtId="49" fontId="13" fillId="0" borderId="62" xfId="0" applyNumberFormat="1" applyFont="1" applyBorder="1" applyAlignment="1">
      <alignment horizontal="center" vertical="center"/>
    </xf>
    <xf numFmtId="49" fontId="13" fillId="0" borderId="17" xfId="0" applyNumberFormat="1" applyFont="1" applyBorder="1" applyAlignment="1">
      <alignment horizontal="center" vertical="center"/>
    </xf>
    <xf numFmtId="2" fontId="23" fillId="0" borderId="0" xfId="0" applyNumberFormat="1" applyFont="1" applyBorder="1" applyAlignment="1">
      <alignment horizontal="left" vertical="top" wrapText="1"/>
    </xf>
    <xf numFmtId="0" fontId="23" fillId="0" borderId="18" xfId="0" applyFont="1" applyBorder="1" applyAlignment="1">
      <alignment horizontal="justify" vertical="center" wrapText="1"/>
    </xf>
    <xf numFmtId="0" fontId="23" fillId="0" borderId="27" xfId="0" applyFont="1" applyBorder="1" applyAlignment="1">
      <alignment horizontal="justify" vertical="center" wrapText="1"/>
    </xf>
    <xf numFmtId="0" fontId="23" fillId="0" borderId="40" xfId="0" applyFont="1" applyBorder="1" applyAlignment="1">
      <alignment horizontal="justify" vertical="center" wrapText="1"/>
    </xf>
    <xf numFmtId="0" fontId="79" fillId="0" borderId="22" xfId="0" applyFont="1" applyBorder="1" applyAlignment="1">
      <alignment horizontal="left" vertical="center" wrapText="1"/>
    </xf>
    <xf numFmtId="0" fontId="79" fillId="0" borderId="36" xfId="0" applyFont="1" applyBorder="1" applyAlignment="1">
      <alignment horizontal="left" vertical="center" wrapText="1"/>
    </xf>
    <xf numFmtId="0" fontId="79" fillId="0" borderId="37" xfId="0" applyFont="1" applyBorder="1" applyAlignment="1">
      <alignment horizontal="left" vertical="center" wrapText="1"/>
    </xf>
    <xf numFmtId="49" fontId="13" fillId="0" borderId="61" xfId="0" applyNumberFormat="1" applyFont="1" applyBorder="1" applyAlignment="1">
      <alignment horizontal="center" vertical="center" wrapText="1"/>
    </xf>
    <xf numFmtId="49" fontId="13" fillId="0" borderId="17" xfId="0" applyNumberFormat="1" applyFont="1" applyBorder="1" applyAlignment="1">
      <alignment horizontal="center" vertical="center" wrapText="1"/>
    </xf>
    <xf numFmtId="49" fontId="1" fillId="0" borderId="61" xfId="0" applyNumberFormat="1" applyFont="1" applyBorder="1" applyAlignment="1">
      <alignment horizontal="center" vertical="center" wrapText="1"/>
    </xf>
    <xf numFmtId="0" fontId="13" fillId="0" borderId="38" xfId="0" applyFont="1" applyBorder="1" applyAlignment="1">
      <alignment horizontal="left" vertical="center"/>
    </xf>
    <xf numFmtId="0" fontId="13" fillId="0" borderId="15" xfId="0" applyFont="1" applyBorder="1" applyAlignment="1">
      <alignment horizontal="left" vertical="center"/>
    </xf>
    <xf numFmtId="0" fontId="31" fillId="0" borderId="0" xfId="0" applyFont="1" applyBorder="1" applyAlignment="1">
      <alignment horizontal="center"/>
    </xf>
    <xf numFmtId="0" fontId="104" fillId="0" borderId="36" xfId="0" applyFont="1" applyBorder="1" applyAlignment="1">
      <alignment horizontal="center" readingOrder="1"/>
    </xf>
    <xf numFmtId="0" fontId="79" fillId="0" borderId="0" xfId="0" applyFont="1" applyBorder="1" applyAlignment="1">
      <alignment horizontal="justify" vertical="center" wrapText="1"/>
    </xf>
    <xf numFmtId="0" fontId="23" fillId="0" borderId="0" xfId="0" applyFont="1" applyAlignment="1">
      <alignment wrapText="1"/>
    </xf>
    <xf numFmtId="0" fontId="23" fillId="0" borderId="0" xfId="0" applyFont="1" applyAlignment="1"/>
  </cellXfs>
  <cellStyles count="1289">
    <cellStyle name="20% - Énfasis1" xfId="1" builtinId="30" customBuiltin="1"/>
    <cellStyle name="20% - Énfasis1 2" xfId="2" xr:uid="{00000000-0005-0000-0000-000001000000}"/>
    <cellStyle name="20% - Énfasis1 2 2" xfId="3" xr:uid="{00000000-0005-0000-0000-000002000000}"/>
    <cellStyle name="20% - Énfasis1 3" xfId="4" xr:uid="{00000000-0005-0000-0000-000003000000}"/>
    <cellStyle name="20% - Énfasis1 3 2" xfId="5" xr:uid="{00000000-0005-0000-0000-000004000000}"/>
    <cellStyle name="20% - Énfasis1 4" xfId="6" xr:uid="{00000000-0005-0000-0000-000005000000}"/>
    <cellStyle name="20% - Énfasis1 5" xfId="7" xr:uid="{00000000-0005-0000-0000-000006000000}"/>
    <cellStyle name="20% - Énfasis2" xfId="8" builtinId="34" customBuiltin="1"/>
    <cellStyle name="20% - Énfasis2 2" xfId="9" xr:uid="{00000000-0005-0000-0000-000008000000}"/>
    <cellStyle name="20% - Énfasis2 2 2" xfId="10" xr:uid="{00000000-0005-0000-0000-000009000000}"/>
    <cellStyle name="20% - Énfasis2 3" xfId="11" xr:uid="{00000000-0005-0000-0000-00000A000000}"/>
    <cellStyle name="20% - Énfasis2 3 2" xfId="12" xr:uid="{00000000-0005-0000-0000-00000B000000}"/>
    <cellStyle name="20% - Énfasis2 4" xfId="13" xr:uid="{00000000-0005-0000-0000-00000C000000}"/>
    <cellStyle name="20% - Énfasis3" xfId="14" builtinId="38" customBuiltin="1"/>
    <cellStyle name="20% - Énfasis3 2" xfId="15" xr:uid="{00000000-0005-0000-0000-00000E000000}"/>
    <cellStyle name="20% - Énfasis3 2 2" xfId="16" xr:uid="{00000000-0005-0000-0000-00000F000000}"/>
    <cellStyle name="20% - Énfasis3 3" xfId="17" xr:uid="{00000000-0005-0000-0000-000010000000}"/>
    <cellStyle name="20% - Énfasis3 3 2" xfId="18" xr:uid="{00000000-0005-0000-0000-000011000000}"/>
    <cellStyle name="20% - Énfasis3 4" xfId="19" xr:uid="{00000000-0005-0000-0000-000012000000}"/>
    <cellStyle name="20% - Énfasis3 5" xfId="20" xr:uid="{00000000-0005-0000-0000-000013000000}"/>
    <cellStyle name="20% - Énfasis4" xfId="21" builtinId="42" customBuiltin="1"/>
    <cellStyle name="20% - Énfasis4 2" xfId="22" xr:uid="{00000000-0005-0000-0000-000015000000}"/>
    <cellStyle name="20% - Énfasis4 2 2" xfId="23" xr:uid="{00000000-0005-0000-0000-000016000000}"/>
    <cellStyle name="20% - Énfasis4 3" xfId="24" xr:uid="{00000000-0005-0000-0000-000017000000}"/>
    <cellStyle name="20% - Énfasis4 3 2" xfId="25" xr:uid="{00000000-0005-0000-0000-000018000000}"/>
    <cellStyle name="20% - Énfasis4 4" xfId="26" xr:uid="{00000000-0005-0000-0000-000019000000}"/>
    <cellStyle name="20% - Énfasis4 5" xfId="27" xr:uid="{00000000-0005-0000-0000-00001A000000}"/>
    <cellStyle name="20% - Énfasis5" xfId="28" builtinId="46" customBuiltin="1"/>
    <cellStyle name="20% - Énfasis5 2" xfId="29" xr:uid="{00000000-0005-0000-0000-00001C000000}"/>
    <cellStyle name="20% - Énfasis5 2 2" xfId="30" xr:uid="{00000000-0005-0000-0000-00001D000000}"/>
    <cellStyle name="20% - Énfasis5 3" xfId="31" xr:uid="{00000000-0005-0000-0000-00001E000000}"/>
    <cellStyle name="20% - Énfasis5 3 2" xfId="32" xr:uid="{00000000-0005-0000-0000-00001F000000}"/>
    <cellStyle name="20% - Énfasis5 4" xfId="33" xr:uid="{00000000-0005-0000-0000-000020000000}"/>
    <cellStyle name="20% - Énfasis6" xfId="34" builtinId="50" customBuiltin="1"/>
    <cellStyle name="20% - Énfasis6 2" xfId="35" xr:uid="{00000000-0005-0000-0000-000022000000}"/>
    <cellStyle name="20% - Énfasis6 2 2" xfId="36" xr:uid="{00000000-0005-0000-0000-000023000000}"/>
    <cellStyle name="20% - Énfasis6 3" xfId="37" xr:uid="{00000000-0005-0000-0000-000024000000}"/>
    <cellStyle name="20% - Énfasis6 3 2" xfId="38" xr:uid="{00000000-0005-0000-0000-000025000000}"/>
    <cellStyle name="20% - Énfasis6 4" xfId="39" xr:uid="{00000000-0005-0000-0000-000026000000}"/>
    <cellStyle name="40% - Énfasis1" xfId="40" builtinId="31" customBuiltin="1"/>
    <cellStyle name="40% - Énfasis1 2" xfId="41" xr:uid="{00000000-0005-0000-0000-000028000000}"/>
    <cellStyle name="40% - Énfasis1 2 2" xfId="42" xr:uid="{00000000-0005-0000-0000-000029000000}"/>
    <cellStyle name="40% - Énfasis1 3" xfId="43" xr:uid="{00000000-0005-0000-0000-00002A000000}"/>
    <cellStyle name="40% - Énfasis1 3 2" xfId="44" xr:uid="{00000000-0005-0000-0000-00002B000000}"/>
    <cellStyle name="40% - Énfasis1 4" xfId="45" xr:uid="{00000000-0005-0000-0000-00002C000000}"/>
    <cellStyle name="40% - Énfasis2" xfId="46" builtinId="35" customBuiltin="1"/>
    <cellStyle name="40% - Énfasis2 2" xfId="47" xr:uid="{00000000-0005-0000-0000-00002E000000}"/>
    <cellStyle name="40% - Énfasis2 2 2" xfId="48" xr:uid="{00000000-0005-0000-0000-00002F000000}"/>
    <cellStyle name="40% - Énfasis2 3" xfId="49" xr:uid="{00000000-0005-0000-0000-000030000000}"/>
    <cellStyle name="40% - Énfasis2 3 2" xfId="50" xr:uid="{00000000-0005-0000-0000-000031000000}"/>
    <cellStyle name="40% - Énfasis2 4" xfId="51" xr:uid="{00000000-0005-0000-0000-000032000000}"/>
    <cellStyle name="40% - Énfasis3" xfId="52" builtinId="39" customBuiltin="1"/>
    <cellStyle name="40% - Énfasis3 2" xfId="53" xr:uid="{00000000-0005-0000-0000-000034000000}"/>
    <cellStyle name="40% - Énfasis3 2 2" xfId="54" xr:uid="{00000000-0005-0000-0000-000035000000}"/>
    <cellStyle name="40% - Énfasis3 3" xfId="55" xr:uid="{00000000-0005-0000-0000-000036000000}"/>
    <cellStyle name="40% - Énfasis3 3 2" xfId="56" xr:uid="{00000000-0005-0000-0000-000037000000}"/>
    <cellStyle name="40% - Énfasis3 4" xfId="57" xr:uid="{00000000-0005-0000-0000-000038000000}"/>
    <cellStyle name="40% - Énfasis4" xfId="58" builtinId="43" customBuiltin="1"/>
    <cellStyle name="40% - Énfasis4 2" xfId="59" xr:uid="{00000000-0005-0000-0000-00003A000000}"/>
    <cellStyle name="40% - Énfasis4 2 2" xfId="60" xr:uid="{00000000-0005-0000-0000-00003B000000}"/>
    <cellStyle name="40% - Énfasis4 3" xfId="61" xr:uid="{00000000-0005-0000-0000-00003C000000}"/>
    <cellStyle name="40% - Énfasis4 3 2" xfId="62" xr:uid="{00000000-0005-0000-0000-00003D000000}"/>
    <cellStyle name="40% - Énfasis4 4" xfId="63" xr:uid="{00000000-0005-0000-0000-00003E000000}"/>
    <cellStyle name="40% - Énfasis5" xfId="64" builtinId="47" customBuiltin="1"/>
    <cellStyle name="40% - Énfasis5 2" xfId="65" xr:uid="{00000000-0005-0000-0000-000040000000}"/>
    <cellStyle name="40% - Énfasis5 2 2" xfId="66" xr:uid="{00000000-0005-0000-0000-000041000000}"/>
    <cellStyle name="40% - Énfasis5 3" xfId="67" xr:uid="{00000000-0005-0000-0000-000042000000}"/>
    <cellStyle name="40% - Énfasis5 3 2" xfId="68" xr:uid="{00000000-0005-0000-0000-000043000000}"/>
    <cellStyle name="40% - Énfasis5 4" xfId="69" xr:uid="{00000000-0005-0000-0000-000044000000}"/>
    <cellStyle name="40% - Énfasis6" xfId="70" builtinId="51" customBuiltin="1"/>
    <cellStyle name="40% - Énfasis6 2" xfId="71" xr:uid="{00000000-0005-0000-0000-000046000000}"/>
    <cellStyle name="40% - Énfasis6 2 2" xfId="72" xr:uid="{00000000-0005-0000-0000-000047000000}"/>
    <cellStyle name="40% - Énfasis6 3" xfId="73" xr:uid="{00000000-0005-0000-0000-000048000000}"/>
    <cellStyle name="40% - Énfasis6 3 2" xfId="74" xr:uid="{00000000-0005-0000-0000-000049000000}"/>
    <cellStyle name="40% - Énfasis6 4" xfId="75" xr:uid="{00000000-0005-0000-0000-00004A000000}"/>
    <cellStyle name="60% - Énfasis1" xfId="76" builtinId="32" customBuiltin="1"/>
    <cellStyle name="60% - Énfasis1 2" xfId="77" xr:uid="{00000000-0005-0000-0000-00004C000000}"/>
    <cellStyle name="60% - Énfasis1 2 2" xfId="78" xr:uid="{00000000-0005-0000-0000-00004D000000}"/>
    <cellStyle name="60% - Énfasis1 3" xfId="79" xr:uid="{00000000-0005-0000-0000-00004E000000}"/>
    <cellStyle name="60% - Énfasis1 3 2" xfId="80" xr:uid="{00000000-0005-0000-0000-00004F000000}"/>
    <cellStyle name="60% - Énfasis1 4" xfId="81" xr:uid="{00000000-0005-0000-0000-000050000000}"/>
    <cellStyle name="60% - Énfasis2" xfId="82" builtinId="36" customBuiltin="1"/>
    <cellStyle name="60% - Énfasis2 2" xfId="83" xr:uid="{00000000-0005-0000-0000-000052000000}"/>
    <cellStyle name="60% - Énfasis2 2 2" xfId="84" xr:uid="{00000000-0005-0000-0000-000053000000}"/>
    <cellStyle name="60% - Énfasis2 3" xfId="85" xr:uid="{00000000-0005-0000-0000-000054000000}"/>
    <cellStyle name="60% - Énfasis2 3 2" xfId="86" xr:uid="{00000000-0005-0000-0000-000055000000}"/>
    <cellStyle name="60% - Énfasis2 4" xfId="87" xr:uid="{00000000-0005-0000-0000-000056000000}"/>
    <cellStyle name="60% - Énfasis3" xfId="88" builtinId="40" customBuiltin="1"/>
    <cellStyle name="60% - Énfasis3 2" xfId="89" xr:uid="{00000000-0005-0000-0000-000058000000}"/>
    <cellStyle name="60% - Énfasis3 2 2" xfId="90" xr:uid="{00000000-0005-0000-0000-000059000000}"/>
    <cellStyle name="60% - Énfasis3 3" xfId="91" xr:uid="{00000000-0005-0000-0000-00005A000000}"/>
    <cellStyle name="60% - Énfasis3 3 2" xfId="92" xr:uid="{00000000-0005-0000-0000-00005B000000}"/>
    <cellStyle name="60% - Énfasis3 4" xfId="93" xr:uid="{00000000-0005-0000-0000-00005C000000}"/>
    <cellStyle name="60% - Énfasis4" xfId="94" builtinId="44" customBuiltin="1"/>
    <cellStyle name="60% - Énfasis4 2" xfId="95" xr:uid="{00000000-0005-0000-0000-00005E000000}"/>
    <cellStyle name="60% - Énfasis4 2 2" xfId="96" xr:uid="{00000000-0005-0000-0000-00005F000000}"/>
    <cellStyle name="60% - Énfasis4 3" xfId="97" xr:uid="{00000000-0005-0000-0000-000060000000}"/>
    <cellStyle name="60% - Énfasis4 3 2" xfId="98" xr:uid="{00000000-0005-0000-0000-000061000000}"/>
    <cellStyle name="60% - Énfasis4 4" xfId="99" xr:uid="{00000000-0005-0000-0000-000062000000}"/>
    <cellStyle name="60% - Énfasis5" xfId="100" builtinId="48" customBuiltin="1"/>
    <cellStyle name="60% - Énfasis5 2" xfId="101" xr:uid="{00000000-0005-0000-0000-000064000000}"/>
    <cellStyle name="60% - Énfasis5 2 2" xfId="102" xr:uid="{00000000-0005-0000-0000-000065000000}"/>
    <cellStyle name="60% - Énfasis5 3" xfId="103" xr:uid="{00000000-0005-0000-0000-000066000000}"/>
    <cellStyle name="60% - Énfasis5 3 2" xfId="104" xr:uid="{00000000-0005-0000-0000-000067000000}"/>
    <cellStyle name="60% - Énfasis5 4" xfId="105" xr:uid="{00000000-0005-0000-0000-000068000000}"/>
    <cellStyle name="60% - Énfasis6" xfId="106" builtinId="52" customBuiltin="1"/>
    <cellStyle name="60% - Énfasis6 2" xfId="107" xr:uid="{00000000-0005-0000-0000-00006A000000}"/>
    <cellStyle name="60% - Énfasis6 2 2" xfId="108" xr:uid="{00000000-0005-0000-0000-00006B000000}"/>
    <cellStyle name="60% - Énfasis6 3" xfId="109" xr:uid="{00000000-0005-0000-0000-00006C000000}"/>
    <cellStyle name="60% - Énfasis6 3 2" xfId="110" xr:uid="{00000000-0005-0000-0000-00006D000000}"/>
    <cellStyle name="60% - Énfasis6 4" xfId="111" xr:uid="{00000000-0005-0000-0000-00006E000000}"/>
    <cellStyle name="Buena 2" xfId="113" xr:uid="{00000000-0005-0000-0000-000070000000}"/>
    <cellStyle name="Buena 2 2" xfId="114" xr:uid="{00000000-0005-0000-0000-000071000000}"/>
    <cellStyle name="Buena 3" xfId="115" xr:uid="{00000000-0005-0000-0000-000072000000}"/>
    <cellStyle name="Buena 3 2" xfId="116" xr:uid="{00000000-0005-0000-0000-000073000000}"/>
    <cellStyle name="Buena 4" xfId="117" xr:uid="{00000000-0005-0000-0000-000074000000}"/>
    <cellStyle name="Bueno" xfId="112" builtinId="26" customBuiltin="1"/>
    <cellStyle name="Cálculo" xfId="118" builtinId="22" customBuiltin="1"/>
    <cellStyle name="Cálculo 2" xfId="119" xr:uid="{00000000-0005-0000-0000-000076000000}"/>
    <cellStyle name="Cálculo 2 2" xfId="120" xr:uid="{00000000-0005-0000-0000-000077000000}"/>
    <cellStyle name="Cálculo 3" xfId="121" xr:uid="{00000000-0005-0000-0000-000078000000}"/>
    <cellStyle name="Cálculo 3 2" xfId="122" xr:uid="{00000000-0005-0000-0000-000079000000}"/>
    <cellStyle name="Cálculo 4" xfId="123" xr:uid="{00000000-0005-0000-0000-00007A000000}"/>
    <cellStyle name="Celda de comprobación" xfId="124" builtinId="23" customBuiltin="1"/>
    <cellStyle name="Celda de comprobación 2" xfId="125" xr:uid="{00000000-0005-0000-0000-00007C000000}"/>
    <cellStyle name="Celda de comprobación 2 2" xfId="126" xr:uid="{00000000-0005-0000-0000-00007D000000}"/>
    <cellStyle name="Celda de comprobación 3" xfId="127" xr:uid="{00000000-0005-0000-0000-00007E000000}"/>
    <cellStyle name="Celda de comprobación 3 2" xfId="128" xr:uid="{00000000-0005-0000-0000-00007F000000}"/>
    <cellStyle name="Celda de comprobación 4" xfId="129" xr:uid="{00000000-0005-0000-0000-000080000000}"/>
    <cellStyle name="Celda vinculada" xfId="130" builtinId="24" customBuiltin="1"/>
    <cellStyle name="Celda vinculada 2" xfId="131" xr:uid="{00000000-0005-0000-0000-000082000000}"/>
    <cellStyle name="Celda vinculada 2 2" xfId="132" xr:uid="{00000000-0005-0000-0000-000083000000}"/>
    <cellStyle name="Celda vinculada 3" xfId="133" xr:uid="{00000000-0005-0000-0000-000084000000}"/>
    <cellStyle name="Celda vinculada 3 2" xfId="134" xr:uid="{00000000-0005-0000-0000-000085000000}"/>
    <cellStyle name="Celda vinculada 4" xfId="135" xr:uid="{00000000-0005-0000-0000-000086000000}"/>
    <cellStyle name="Currency 2" xfId="136" xr:uid="{00000000-0005-0000-0000-000087000000}"/>
    <cellStyle name="Currency 2 10" xfId="137" xr:uid="{00000000-0005-0000-0000-000088000000}"/>
    <cellStyle name="Currency 2 11" xfId="138" xr:uid="{00000000-0005-0000-0000-000089000000}"/>
    <cellStyle name="Currency 2 2" xfId="139" xr:uid="{00000000-0005-0000-0000-00008A000000}"/>
    <cellStyle name="Currency 2 2 10" xfId="140" xr:uid="{00000000-0005-0000-0000-00008B000000}"/>
    <cellStyle name="Currency 2 2 2" xfId="141" xr:uid="{00000000-0005-0000-0000-00008C000000}"/>
    <cellStyle name="Currency 2 2 2 2" xfId="142" xr:uid="{00000000-0005-0000-0000-00008D000000}"/>
    <cellStyle name="Currency 2 2 2 2 2" xfId="143" xr:uid="{00000000-0005-0000-0000-00008E000000}"/>
    <cellStyle name="Currency 2 2 2 2 2 2" xfId="144" xr:uid="{00000000-0005-0000-0000-00008F000000}"/>
    <cellStyle name="Currency 2 2 2 2 2 2 2" xfId="145" xr:uid="{00000000-0005-0000-0000-000090000000}"/>
    <cellStyle name="Currency 2 2 2 2 2 2 2 2" xfId="146" xr:uid="{00000000-0005-0000-0000-000091000000}"/>
    <cellStyle name="Currency 2 2 2 2 2 2 2 2 2" xfId="147" xr:uid="{00000000-0005-0000-0000-000092000000}"/>
    <cellStyle name="Currency 2 2 2 2 2 2 2 3" xfId="148" xr:uid="{00000000-0005-0000-0000-000093000000}"/>
    <cellStyle name="Currency 2 2 2 2 2 2 3" xfId="149" xr:uid="{00000000-0005-0000-0000-000094000000}"/>
    <cellStyle name="Currency 2 2 2 2 2 2 3 2" xfId="150" xr:uid="{00000000-0005-0000-0000-000095000000}"/>
    <cellStyle name="Currency 2 2 2 2 2 2 4" xfId="151" xr:uid="{00000000-0005-0000-0000-000096000000}"/>
    <cellStyle name="Currency 2 2 2 2 2 3" xfId="152" xr:uid="{00000000-0005-0000-0000-000097000000}"/>
    <cellStyle name="Currency 2 2 2 2 2 3 2" xfId="153" xr:uid="{00000000-0005-0000-0000-000098000000}"/>
    <cellStyle name="Currency 2 2 2 2 2 3 2 2" xfId="154" xr:uid="{00000000-0005-0000-0000-000099000000}"/>
    <cellStyle name="Currency 2 2 2 2 2 3 3" xfId="155" xr:uid="{00000000-0005-0000-0000-00009A000000}"/>
    <cellStyle name="Currency 2 2 2 2 2 4" xfId="156" xr:uid="{00000000-0005-0000-0000-00009B000000}"/>
    <cellStyle name="Currency 2 2 2 2 2 4 2" xfId="157" xr:uid="{00000000-0005-0000-0000-00009C000000}"/>
    <cellStyle name="Currency 2 2 2 2 2 5" xfId="158" xr:uid="{00000000-0005-0000-0000-00009D000000}"/>
    <cellStyle name="Currency 2 2 2 2 3" xfId="159" xr:uid="{00000000-0005-0000-0000-00009E000000}"/>
    <cellStyle name="Currency 2 2 2 2 3 2" xfId="160" xr:uid="{00000000-0005-0000-0000-00009F000000}"/>
    <cellStyle name="Currency 2 2 2 2 3 2 2" xfId="161" xr:uid="{00000000-0005-0000-0000-0000A0000000}"/>
    <cellStyle name="Currency 2 2 2 2 3 2 2 2" xfId="162" xr:uid="{00000000-0005-0000-0000-0000A1000000}"/>
    <cellStyle name="Currency 2 2 2 2 3 2 3" xfId="163" xr:uid="{00000000-0005-0000-0000-0000A2000000}"/>
    <cellStyle name="Currency 2 2 2 2 3 3" xfId="164" xr:uid="{00000000-0005-0000-0000-0000A3000000}"/>
    <cellStyle name="Currency 2 2 2 2 3 3 2" xfId="165" xr:uid="{00000000-0005-0000-0000-0000A4000000}"/>
    <cellStyle name="Currency 2 2 2 2 3 4" xfId="166" xr:uid="{00000000-0005-0000-0000-0000A5000000}"/>
    <cellStyle name="Currency 2 2 2 2 4" xfId="167" xr:uid="{00000000-0005-0000-0000-0000A6000000}"/>
    <cellStyle name="Currency 2 2 2 2 4 2" xfId="168" xr:uid="{00000000-0005-0000-0000-0000A7000000}"/>
    <cellStyle name="Currency 2 2 2 2 4 2 2" xfId="169" xr:uid="{00000000-0005-0000-0000-0000A8000000}"/>
    <cellStyle name="Currency 2 2 2 2 4 3" xfId="170" xr:uid="{00000000-0005-0000-0000-0000A9000000}"/>
    <cellStyle name="Currency 2 2 2 2 5" xfId="171" xr:uid="{00000000-0005-0000-0000-0000AA000000}"/>
    <cellStyle name="Currency 2 2 2 2 5 2" xfId="172" xr:uid="{00000000-0005-0000-0000-0000AB000000}"/>
    <cellStyle name="Currency 2 2 2 2 6" xfId="173" xr:uid="{00000000-0005-0000-0000-0000AC000000}"/>
    <cellStyle name="Currency 2 2 2 3" xfId="174" xr:uid="{00000000-0005-0000-0000-0000AD000000}"/>
    <cellStyle name="Currency 2 2 2 3 2" xfId="175" xr:uid="{00000000-0005-0000-0000-0000AE000000}"/>
    <cellStyle name="Currency 2 2 2 3 2 2" xfId="176" xr:uid="{00000000-0005-0000-0000-0000AF000000}"/>
    <cellStyle name="Currency 2 2 2 3 2 2 2" xfId="177" xr:uid="{00000000-0005-0000-0000-0000B0000000}"/>
    <cellStyle name="Currency 2 2 2 3 2 2 2 2" xfId="178" xr:uid="{00000000-0005-0000-0000-0000B1000000}"/>
    <cellStyle name="Currency 2 2 2 3 2 2 3" xfId="179" xr:uid="{00000000-0005-0000-0000-0000B2000000}"/>
    <cellStyle name="Currency 2 2 2 3 2 3" xfId="180" xr:uid="{00000000-0005-0000-0000-0000B3000000}"/>
    <cellStyle name="Currency 2 2 2 3 2 3 2" xfId="181" xr:uid="{00000000-0005-0000-0000-0000B4000000}"/>
    <cellStyle name="Currency 2 2 2 3 2 4" xfId="182" xr:uid="{00000000-0005-0000-0000-0000B5000000}"/>
    <cellStyle name="Currency 2 2 2 3 3" xfId="183" xr:uid="{00000000-0005-0000-0000-0000B6000000}"/>
    <cellStyle name="Currency 2 2 2 3 3 2" xfId="184" xr:uid="{00000000-0005-0000-0000-0000B7000000}"/>
    <cellStyle name="Currency 2 2 2 3 3 2 2" xfId="185" xr:uid="{00000000-0005-0000-0000-0000B8000000}"/>
    <cellStyle name="Currency 2 2 2 3 3 3" xfId="186" xr:uid="{00000000-0005-0000-0000-0000B9000000}"/>
    <cellStyle name="Currency 2 2 2 3 4" xfId="187" xr:uid="{00000000-0005-0000-0000-0000BA000000}"/>
    <cellStyle name="Currency 2 2 2 3 4 2" xfId="188" xr:uid="{00000000-0005-0000-0000-0000BB000000}"/>
    <cellStyle name="Currency 2 2 2 3 5" xfId="189" xr:uid="{00000000-0005-0000-0000-0000BC000000}"/>
    <cellStyle name="Currency 2 2 2 4" xfId="190" xr:uid="{00000000-0005-0000-0000-0000BD000000}"/>
    <cellStyle name="Currency 2 2 2 4 2" xfId="191" xr:uid="{00000000-0005-0000-0000-0000BE000000}"/>
    <cellStyle name="Currency 2 2 2 4 2 2" xfId="192" xr:uid="{00000000-0005-0000-0000-0000BF000000}"/>
    <cellStyle name="Currency 2 2 2 4 2 2 2" xfId="193" xr:uid="{00000000-0005-0000-0000-0000C0000000}"/>
    <cellStyle name="Currency 2 2 2 4 2 3" xfId="194" xr:uid="{00000000-0005-0000-0000-0000C1000000}"/>
    <cellStyle name="Currency 2 2 2 4 3" xfId="195" xr:uid="{00000000-0005-0000-0000-0000C2000000}"/>
    <cellStyle name="Currency 2 2 2 4 3 2" xfId="196" xr:uid="{00000000-0005-0000-0000-0000C3000000}"/>
    <cellStyle name="Currency 2 2 2 4 4" xfId="197" xr:uid="{00000000-0005-0000-0000-0000C4000000}"/>
    <cellStyle name="Currency 2 2 2 5" xfId="198" xr:uid="{00000000-0005-0000-0000-0000C5000000}"/>
    <cellStyle name="Currency 2 2 2 5 2" xfId="199" xr:uid="{00000000-0005-0000-0000-0000C6000000}"/>
    <cellStyle name="Currency 2 2 2 5 2 2" xfId="200" xr:uid="{00000000-0005-0000-0000-0000C7000000}"/>
    <cellStyle name="Currency 2 2 2 5 3" xfId="201" xr:uid="{00000000-0005-0000-0000-0000C8000000}"/>
    <cellStyle name="Currency 2 2 2 6" xfId="202" xr:uid="{00000000-0005-0000-0000-0000C9000000}"/>
    <cellStyle name="Currency 2 2 2 6 2" xfId="203" xr:uid="{00000000-0005-0000-0000-0000CA000000}"/>
    <cellStyle name="Currency 2 2 2 7" xfId="204" xr:uid="{00000000-0005-0000-0000-0000CB000000}"/>
    <cellStyle name="Currency 2 2 2 8" xfId="205" xr:uid="{00000000-0005-0000-0000-0000CC000000}"/>
    <cellStyle name="Currency 2 2 3" xfId="206" xr:uid="{00000000-0005-0000-0000-0000CD000000}"/>
    <cellStyle name="Currency 2 2 3 2" xfId="207" xr:uid="{00000000-0005-0000-0000-0000CE000000}"/>
    <cellStyle name="Currency 2 2 3 2 2" xfId="208" xr:uid="{00000000-0005-0000-0000-0000CF000000}"/>
    <cellStyle name="Currency 2 2 3 2 2 2" xfId="209" xr:uid="{00000000-0005-0000-0000-0000D0000000}"/>
    <cellStyle name="Currency 2 2 3 2 2 2 2" xfId="210" xr:uid="{00000000-0005-0000-0000-0000D1000000}"/>
    <cellStyle name="Currency 2 2 3 2 2 2 2 2" xfId="211" xr:uid="{00000000-0005-0000-0000-0000D2000000}"/>
    <cellStyle name="Currency 2 2 3 2 2 2 2 2 2" xfId="212" xr:uid="{00000000-0005-0000-0000-0000D3000000}"/>
    <cellStyle name="Currency 2 2 3 2 2 2 2 3" xfId="213" xr:uid="{00000000-0005-0000-0000-0000D4000000}"/>
    <cellStyle name="Currency 2 2 3 2 2 2 3" xfId="214" xr:uid="{00000000-0005-0000-0000-0000D5000000}"/>
    <cellStyle name="Currency 2 2 3 2 2 2 3 2" xfId="215" xr:uid="{00000000-0005-0000-0000-0000D6000000}"/>
    <cellStyle name="Currency 2 2 3 2 2 2 4" xfId="216" xr:uid="{00000000-0005-0000-0000-0000D7000000}"/>
    <cellStyle name="Currency 2 2 3 2 2 3" xfId="217" xr:uid="{00000000-0005-0000-0000-0000D8000000}"/>
    <cellStyle name="Currency 2 2 3 2 2 3 2" xfId="218" xr:uid="{00000000-0005-0000-0000-0000D9000000}"/>
    <cellStyle name="Currency 2 2 3 2 2 3 2 2" xfId="219" xr:uid="{00000000-0005-0000-0000-0000DA000000}"/>
    <cellStyle name="Currency 2 2 3 2 2 3 3" xfId="220" xr:uid="{00000000-0005-0000-0000-0000DB000000}"/>
    <cellStyle name="Currency 2 2 3 2 2 4" xfId="221" xr:uid="{00000000-0005-0000-0000-0000DC000000}"/>
    <cellStyle name="Currency 2 2 3 2 2 4 2" xfId="222" xr:uid="{00000000-0005-0000-0000-0000DD000000}"/>
    <cellStyle name="Currency 2 2 3 2 2 5" xfId="223" xr:uid="{00000000-0005-0000-0000-0000DE000000}"/>
    <cellStyle name="Currency 2 2 3 2 3" xfId="224" xr:uid="{00000000-0005-0000-0000-0000DF000000}"/>
    <cellStyle name="Currency 2 2 3 2 3 2" xfId="225" xr:uid="{00000000-0005-0000-0000-0000E0000000}"/>
    <cellStyle name="Currency 2 2 3 2 3 2 2" xfId="226" xr:uid="{00000000-0005-0000-0000-0000E1000000}"/>
    <cellStyle name="Currency 2 2 3 2 3 2 2 2" xfId="227" xr:uid="{00000000-0005-0000-0000-0000E2000000}"/>
    <cellStyle name="Currency 2 2 3 2 3 2 3" xfId="228" xr:uid="{00000000-0005-0000-0000-0000E3000000}"/>
    <cellStyle name="Currency 2 2 3 2 3 3" xfId="229" xr:uid="{00000000-0005-0000-0000-0000E4000000}"/>
    <cellStyle name="Currency 2 2 3 2 3 3 2" xfId="230" xr:uid="{00000000-0005-0000-0000-0000E5000000}"/>
    <cellStyle name="Currency 2 2 3 2 3 4" xfId="231" xr:uid="{00000000-0005-0000-0000-0000E6000000}"/>
    <cellStyle name="Currency 2 2 3 2 4" xfId="232" xr:uid="{00000000-0005-0000-0000-0000E7000000}"/>
    <cellStyle name="Currency 2 2 3 2 4 2" xfId="233" xr:uid="{00000000-0005-0000-0000-0000E8000000}"/>
    <cellStyle name="Currency 2 2 3 2 4 2 2" xfId="234" xr:uid="{00000000-0005-0000-0000-0000E9000000}"/>
    <cellStyle name="Currency 2 2 3 2 4 3" xfId="235" xr:uid="{00000000-0005-0000-0000-0000EA000000}"/>
    <cellStyle name="Currency 2 2 3 2 5" xfId="236" xr:uid="{00000000-0005-0000-0000-0000EB000000}"/>
    <cellStyle name="Currency 2 2 3 2 5 2" xfId="237" xr:uid="{00000000-0005-0000-0000-0000EC000000}"/>
    <cellStyle name="Currency 2 2 3 2 6" xfId="238" xr:uid="{00000000-0005-0000-0000-0000ED000000}"/>
    <cellStyle name="Currency 2 2 3 3" xfId="239" xr:uid="{00000000-0005-0000-0000-0000EE000000}"/>
    <cellStyle name="Currency 2 2 3 3 2" xfId="240" xr:uid="{00000000-0005-0000-0000-0000EF000000}"/>
    <cellStyle name="Currency 2 2 3 3 2 2" xfId="241" xr:uid="{00000000-0005-0000-0000-0000F0000000}"/>
    <cellStyle name="Currency 2 2 3 3 2 2 2" xfId="242" xr:uid="{00000000-0005-0000-0000-0000F1000000}"/>
    <cellStyle name="Currency 2 2 3 3 2 2 2 2" xfId="243" xr:uid="{00000000-0005-0000-0000-0000F2000000}"/>
    <cellStyle name="Currency 2 2 3 3 2 2 3" xfId="244" xr:uid="{00000000-0005-0000-0000-0000F3000000}"/>
    <cellStyle name="Currency 2 2 3 3 2 3" xfId="245" xr:uid="{00000000-0005-0000-0000-0000F4000000}"/>
    <cellStyle name="Currency 2 2 3 3 2 3 2" xfId="246" xr:uid="{00000000-0005-0000-0000-0000F5000000}"/>
    <cellStyle name="Currency 2 2 3 3 2 4" xfId="247" xr:uid="{00000000-0005-0000-0000-0000F6000000}"/>
    <cellStyle name="Currency 2 2 3 3 3" xfId="248" xr:uid="{00000000-0005-0000-0000-0000F7000000}"/>
    <cellStyle name="Currency 2 2 3 3 3 2" xfId="249" xr:uid="{00000000-0005-0000-0000-0000F8000000}"/>
    <cellStyle name="Currency 2 2 3 3 3 2 2" xfId="250" xr:uid="{00000000-0005-0000-0000-0000F9000000}"/>
    <cellStyle name="Currency 2 2 3 3 3 3" xfId="251" xr:uid="{00000000-0005-0000-0000-0000FA000000}"/>
    <cellStyle name="Currency 2 2 3 3 4" xfId="252" xr:uid="{00000000-0005-0000-0000-0000FB000000}"/>
    <cellStyle name="Currency 2 2 3 3 4 2" xfId="253" xr:uid="{00000000-0005-0000-0000-0000FC000000}"/>
    <cellStyle name="Currency 2 2 3 3 5" xfId="254" xr:uid="{00000000-0005-0000-0000-0000FD000000}"/>
    <cellStyle name="Currency 2 2 3 4" xfId="255" xr:uid="{00000000-0005-0000-0000-0000FE000000}"/>
    <cellStyle name="Currency 2 2 3 4 2" xfId="256" xr:uid="{00000000-0005-0000-0000-0000FF000000}"/>
    <cellStyle name="Currency 2 2 3 4 2 2" xfId="257" xr:uid="{00000000-0005-0000-0000-000000010000}"/>
    <cellStyle name="Currency 2 2 3 4 2 2 2" xfId="258" xr:uid="{00000000-0005-0000-0000-000001010000}"/>
    <cellStyle name="Currency 2 2 3 4 2 3" xfId="259" xr:uid="{00000000-0005-0000-0000-000002010000}"/>
    <cellStyle name="Currency 2 2 3 4 3" xfId="260" xr:uid="{00000000-0005-0000-0000-000003010000}"/>
    <cellStyle name="Currency 2 2 3 4 3 2" xfId="261" xr:uid="{00000000-0005-0000-0000-000004010000}"/>
    <cellStyle name="Currency 2 2 3 4 4" xfId="262" xr:uid="{00000000-0005-0000-0000-000005010000}"/>
    <cellStyle name="Currency 2 2 3 5" xfId="263" xr:uid="{00000000-0005-0000-0000-000006010000}"/>
    <cellStyle name="Currency 2 2 3 5 2" xfId="264" xr:uid="{00000000-0005-0000-0000-000007010000}"/>
    <cellStyle name="Currency 2 2 3 5 2 2" xfId="265" xr:uid="{00000000-0005-0000-0000-000008010000}"/>
    <cellStyle name="Currency 2 2 3 5 3" xfId="266" xr:uid="{00000000-0005-0000-0000-000009010000}"/>
    <cellStyle name="Currency 2 2 3 6" xfId="267" xr:uid="{00000000-0005-0000-0000-00000A010000}"/>
    <cellStyle name="Currency 2 2 3 6 2" xfId="268" xr:uid="{00000000-0005-0000-0000-00000B010000}"/>
    <cellStyle name="Currency 2 2 3 7" xfId="269" xr:uid="{00000000-0005-0000-0000-00000C010000}"/>
    <cellStyle name="Currency 2 2 3 8" xfId="270" xr:uid="{00000000-0005-0000-0000-00000D010000}"/>
    <cellStyle name="Currency 2 2 4" xfId="271" xr:uid="{00000000-0005-0000-0000-00000E010000}"/>
    <cellStyle name="Currency 2 2 4 2" xfId="272" xr:uid="{00000000-0005-0000-0000-00000F010000}"/>
    <cellStyle name="Currency 2 2 4 2 2" xfId="273" xr:uid="{00000000-0005-0000-0000-000010010000}"/>
    <cellStyle name="Currency 2 2 4 2 2 2" xfId="274" xr:uid="{00000000-0005-0000-0000-000011010000}"/>
    <cellStyle name="Currency 2 2 4 2 2 2 2" xfId="275" xr:uid="{00000000-0005-0000-0000-000012010000}"/>
    <cellStyle name="Currency 2 2 4 2 2 2 2 2" xfId="276" xr:uid="{00000000-0005-0000-0000-000013010000}"/>
    <cellStyle name="Currency 2 2 4 2 2 2 3" xfId="277" xr:uid="{00000000-0005-0000-0000-000014010000}"/>
    <cellStyle name="Currency 2 2 4 2 2 3" xfId="278" xr:uid="{00000000-0005-0000-0000-000015010000}"/>
    <cellStyle name="Currency 2 2 4 2 2 3 2" xfId="279" xr:uid="{00000000-0005-0000-0000-000016010000}"/>
    <cellStyle name="Currency 2 2 4 2 2 4" xfId="280" xr:uid="{00000000-0005-0000-0000-000017010000}"/>
    <cellStyle name="Currency 2 2 4 2 3" xfId="281" xr:uid="{00000000-0005-0000-0000-000018010000}"/>
    <cellStyle name="Currency 2 2 4 2 3 2" xfId="282" xr:uid="{00000000-0005-0000-0000-000019010000}"/>
    <cellStyle name="Currency 2 2 4 2 3 2 2" xfId="283" xr:uid="{00000000-0005-0000-0000-00001A010000}"/>
    <cellStyle name="Currency 2 2 4 2 3 3" xfId="284" xr:uid="{00000000-0005-0000-0000-00001B010000}"/>
    <cellStyle name="Currency 2 2 4 2 4" xfId="285" xr:uid="{00000000-0005-0000-0000-00001C010000}"/>
    <cellStyle name="Currency 2 2 4 2 4 2" xfId="286" xr:uid="{00000000-0005-0000-0000-00001D010000}"/>
    <cellStyle name="Currency 2 2 4 2 5" xfId="287" xr:uid="{00000000-0005-0000-0000-00001E010000}"/>
    <cellStyle name="Currency 2 2 4 3" xfId="288" xr:uid="{00000000-0005-0000-0000-00001F010000}"/>
    <cellStyle name="Currency 2 2 4 3 2" xfId="289" xr:uid="{00000000-0005-0000-0000-000020010000}"/>
    <cellStyle name="Currency 2 2 4 3 2 2" xfId="290" xr:uid="{00000000-0005-0000-0000-000021010000}"/>
    <cellStyle name="Currency 2 2 4 3 2 2 2" xfId="291" xr:uid="{00000000-0005-0000-0000-000022010000}"/>
    <cellStyle name="Currency 2 2 4 3 2 3" xfId="292" xr:uid="{00000000-0005-0000-0000-000023010000}"/>
    <cellStyle name="Currency 2 2 4 3 3" xfId="293" xr:uid="{00000000-0005-0000-0000-000024010000}"/>
    <cellStyle name="Currency 2 2 4 3 3 2" xfId="294" xr:uid="{00000000-0005-0000-0000-000025010000}"/>
    <cellStyle name="Currency 2 2 4 3 4" xfId="295" xr:uid="{00000000-0005-0000-0000-000026010000}"/>
    <cellStyle name="Currency 2 2 4 4" xfId="296" xr:uid="{00000000-0005-0000-0000-000027010000}"/>
    <cellStyle name="Currency 2 2 4 4 2" xfId="297" xr:uid="{00000000-0005-0000-0000-000028010000}"/>
    <cellStyle name="Currency 2 2 4 4 2 2" xfId="298" xr:uid="{00000000-0005-0000-0000-000029010000}"/>
    <cellStyle name="Currency 2 2 4 4 3" xfId="299" xr:uid="{00000000-0005-0000-0000-00002A010000}"/>
    <cellStyle name="Currency 2 2 4 5" xfId="300" xr:uid="{00000000-0005-0000-0000-00002B010000}"/>
    <cellStyle name="Currency 2 2 4 5 2" xfId="301" xr:uid="{00000000-0005-0000-0000-00002C010000}"/>
    <cellStyle name="Currency 2 2 4 6" xfId="302" xr:uid="{00000000-0005-0000-0000-00002D010000}"/>
    <cellStyle name="Currency 2 2 5" xfId="303" xr:uid="{00000000-0005-0000-0000-00002E010000}"/>
    <cellStyle name="Currency 2 2 5 2" xfId="304" xr:uid="{00000000-0005-0000-0000-00002F010000}"/>
    <cellStyle name="Currency 2 2 5 2 2" xfId="305" xr:uid="{00000000-0005-0000-0000-000030010000}"/>
    <cellStyle name="Currency 2 2 5 2 2 2" xfId="306" xr:uid="{00000000-0005-0000-0000-000031010000}"/>
    <cellStyle name="Currency 2 2 5 2 2 2 2" xfId="307" xr:uid="{00000000-0005-0000-0000-000032010000}"/>
    <cellStyle name="Currency 2 2 5 2 2 3" xfId="308" xr:uid="{00000000-0005-0000-0000-000033010000}"/>
    <cellStyle name="Currency 2 2 5 2 3" xfId="309" xr:uid="{00000000-0005-0000-0000-000034010000}"/>
    <cellStyle name="Currency 2 2 5 2 3 2" xfId="310" xr:uid="{00000000-0005-0000-0000-000035010000}"/>
    <cellStyle name="Currency 2 2 5 2 4" xfId="311" xr:uid="{00000000-0005-0000-0000-000036010000}"/>
    <cellStyle name="Currency 2 2 5 3" xfId="312" xr:uid="{00000000-0005-0000-0000-000037010000}"/>
    <cellStyle name="Currency 2 2 5 3 2" xfId="313" xr:uid="{00000000-0005-0000-0000-000038010000}"/>
    <cellStyle name="Currency 2 2 5 3 2 2" xfId="314" xr:uid="{00000000-0005-0000-0000-000039010000}"/>
    <cellStyle name="Currency 2 2 5 3 3" xfId="315" xr:uid="{00000000-0005-0000-0000-00003A010000}"/>
    <cellStyle name="Currency 2 2 5 4" xfId="316" xr:uid="{00000000-0005-0000-0000-00003B010000}"/>
    <cellStyle name="Currency 2 2 5 4 2" xfId="317" xr:uid="{00000000-0005-0000-0000-00003C010000}"/>
    <cellStyle name="Currency 2 2 5 5" xfId="318" xr:uid="{00000000-0005-0000-0000-00003D010000}"/>
    <cellStyle name="Currency 2 2 6" xfId="319" xr:uid="{00000000-0005-0000-0000-00003E010000}"/>
    <cellStyle name="Currency 2 2 6 2" xfId="320" xr:uid="{00000000-0005-0000-0000-00003F010000}"/>
    <cellStyle name="Currency 2 2 6 2 2" xfId="321" xr:uid="{00000000-0005-0000-0000-000040010000}"/>
    <cellStyle name="Currency 2 2 6 2 2 2" xfId="322" xr:uid="{00000000-0005-0000-0000-000041010000}"/>
    <cellStyle name="Currency 2 2 6 2 3" xfId="323" xr:uid="{00000000-0005-0000-0000-000042010000}"/>
    <cellStyle name="Currency 2 2 6 3" xfId="324" xr:uid="{00000000-0005-0000-0000-000043010000}"/>
    <cellStyle name="Currency 2 2 6 3 2" xfId="325" xr:uid="{00000000-0005-0000-0000-000044010000}"/>
    <cellStyle name="Currency 2 2 6 4" xfId="326" xr:uid="{00000000-0005-0000-0000-000045010000}"/>
    <cellStyle name="Currency 2 2 7" xfId="327" xr:uid="{00000000-0005-0000-0000-000046010000}"/>
    <cellStyle name="Currency 2 2 7 2" xfId="328" xr:uid="{00000000-0005-0000-0000-000047010000}"/>
    <cellStyle name="Currency 2 2 7 2 2" xfId="329" xr:uid="{00000000-0005-0000-0000-000048010000}"/>
    <cellStyle name="Currency 2 2 7 3" xfId="330" xr:uid="{00000000-0005-0000-0000-000049010000}"/>
    <cellStyle name="Currency 2 2 8" xfId="331" xr:uid="{00000000-0005-0000-0000-00004A010000}"/>
    <cellStyle name="Currency 2 2 8 2" xfId="332" xr:uid="{00000000-0005-0000-0000-00004B010000}"/>
    <cellStyle name="Currency 2 2 9" xfId="333" xr:uid="{00000000-0005-0000-0000-00004C010000}"/>
    <cellStyle name="Currency 2 3" xfId="334" xr:uid="{00000000-0005-0000-0000-00004D010000}"/>
    <cellStyle name="Currency 2 3 2" xfId="335" xr:uid="{00000000-0005-0000-0000-00004E010000}"/>
    <cellStyle name="Currency 2 3 2 2" xfId="336" xr:uid="{00000000-0005-0000-0000-00004F010000}"/>
    <cellStyle name="Currency 2 3 2 2 2" xfId="337" xr:uid="{00000000-0005-0000-0000-000050010000}"/>
    <cellStyle name="Currency 2 3 2 2 2 2" xfId="338" xr:uid="{00000000-0005-0000-0000-000051010000}"/>
    <cellStyle name="Currency 2 3 2 2 2 2 2" xfId="339" xr:uid="{00000000-0005-0000-0000-000052010000}"/>
    <cellStyle name="Currency 2 3 2 2 2 2 2 2" xfId="340" xr:uid="{00000000-0005-0000-0000-000053010000}"/>
    <cellStyle name="Currency 2 3 2 2 2 2 3" xfId="341" xr:uid="{00000000-0005-0000-0000-000054010000}"/>
    <cellStyle name="Currency 2 3 2 2 2 3" xfId="342" xr:uid="{00000000-0005-0000-0000-000055010000}"/>
    <cellStyle name="Currency 2 3 2 2 2 3 2" xfId="343" xr:uid="{00000000-0005-0000-0000-000056010000}"/>
    <cellStyle name="Currency 2 3 2 2 2 4" xfId="344" xr:uid="{00000000-0005-0000-0000-000057010000}"/>
    <cellStyle name="Currency 2 3 2 2 3" xfId="345" xr:uid="{00000000-0005-0000-0000-000058010000}"/>
    <cellStyle name="Currency 2 3 2 2 3 2" xfId="346" xr:uid="{00000000-0005-0000-0000-000059010000}"/>
    <cellStyle name="Currency 2 3 2 2 3 2 2" xfId="347" xr:uid="{00000000-0005-0000-0000-00005A010000}"/>
    <cellStyle name="Currency 2 3 2 2 3 3" xfId="348" xr:uid="{00000000-0005-0000-0000-00005B010000}"/>
    <cellStyle name="Currency 2 3 2 2 4" xfId="349" xr:uid="{00000000-0005-0000-0000-00005C010000}"/>
    <cellStyle name="Currency 2 3 2 2 4 2" xfId="350" xr:uid="{00000000-0005-0000-0000-00005D010000}"/>
    <cellStyle name="Currency 2 3 2 2 5" xfId="351" xr:uid="{00000000-0005-0000-0000-00005E010000}"/>
    <cellStyle name="Currency 2 3 2 3" xfId="352" xr:uid="{00000000-0005-0000-0000-00005F010000}"/>
    <cellStyle name="Currency 2 3 2 3 2" xfId="353" xr:uid="{00000000-0005-0000-0000-000060010000}"/>
    <cellStyle name="Currency 2 3 2 3 2 2" xfId="354" xr:uid="{00000000-0005-0000-0000-000061010000}"/>
    <cellStyle name="Currency 2 3 2 3 2 2 2" xfId="355" xr:uid="{00000000-0005-0000-0000-000062010000}"/>
    <cellStyle name="Currency 2 3 2 3 2 3" xfId="356" xr:uid="{00000000-0005-0000-0000-000063010000}"/>
    <cellStyle name="Currency 2 3 2 3 3" xfId="357" xr:uid="{00000000-0005-0000-0000-000064010000}"/>
    <cellStyle name="Currency 2 3 2 3 3 2" xfId="358" xr:uid="{00000000-0005-0000-0000-000065010000}"/>
    <cellStyle name="Currency 2 3 2 3 4" xfId="359" xr:uid="{00000000-0005-0000-0000-000066010000}"/>
    <cellStyle name="Currency 2 3 2 4" xfId="360" xr:uid="{00000000-0005-0000-0000-000067010000}"/>
    <cellStyle name="Currency 2 3 2 4 2" xfId="361" xr:uid="{00000000-0005-0000-0000-000068010000}"/>
    <cellStyle name="Currency 2 3 2 4 2 2" xfId="362" xr:uid="{00000000-0005-0000-0000-000069010000}"/>
    <cellStyle name="Currency 2 3 2 4 3" xfId="363" xr:uid="{00000000-0005-0000-0000-00006A010000}"/>
    <cellStyle name="Currency 2 3 2 5" xfId="364" xr:uid="{00000000-0005-0000-0000-00006B010000}"/>
    <cellStyle name="Currency 2 3 2 5 2" xfId="365" xr:uid="{00000000-0005-0000-0000-00006C010000}"/>
    <cellStyle name="Currency 2 3 2 6" xfId="366" xr:uid="{00000000-0005-0000-0000-00006D010000}"/>
    <cellStyle name="Currency 2 3 3" xfId="367" xr:uid="{00000000-0005-0000-0000-00006E010000}"/>
    <cellStyle name="Currency 2 3 3 2" xfId="368" xr:uid="{00000000-0005-0000-0000-00006F010000}"/>
    <cellStyle name="Currency 2 3 3 2 2" xfId="369" xr:uid="{00000000-0005-0000-0000-000070010000}"/>
    <cellStyle name="Currency 2 3 3 2 2 2" xfId="370" xr:uid="{00000000-0005-0000-0000-000071010000}"/>
    <cellStyle name="Currency 2 3 3 2 2 2 2" xfId="371" xr:uid="{00000000-0005-0000-0000-000072010000}"/>
    <cellStyle name="Currency 2 3 3 2 2 3" xfId="372" xr:uid="{00000000-0005-0000-0000-000073010000}"/>
    <cellStyle name="Currency 2 3 3 2 3" xfId="373" xr:uid="{00000000-0005-0000-0000-000074010000}"/>
    <cellStyle name="Currency 2 3 3 2 3 2" xfId="374" xr:uid="{00000000-0005-0000-0000-000075010000}"/>
    <cellStyle name="Currency 2 3 3 2 4" xfId="375" xr:uid="{00000000-0005-0000-0000-000076010000}"/>
    <cellStyle name="Currency 2 3 3 3" xfId="376" xr:uid="{00000000-0005-0000-0000-000077010000}"/>
    <cellStyle name="Currency 2 3 3 3 2" xfId="377" xr:uid="{00000000-0005-0000-0000-000078010000}"/>
    <cellStyle name="Currency 2 3 3 3 2 2" xfId="378" xr:uid="{00000000-0005-0000-0000-000079010000}"/>
    <cellStyle name="Currency 2 3 3 3 3" xfId="379" xr:uid="{00000000-0005-0000-0000-00007A010000}"/>
    <cellStyle name="Currency 2 3 3 4" xfId="380" xr:uid="{00000000-0005-0000-0000-00007B010000}"/>
    <cellStyle name="Currency 2 3 3 4 2" xfId="381" xr:uid="{00000000-0005-0000-0000-00007C010000}"/>
    <cellStyle name="Currency 2 3 3 5" xfId="382" xr:uid="{00000000-0005-0000-0000-00007D010000}"/>
    <cellStyle name="Currency 2 3 4" xfId="383" xr:uid="{00000000-0005-0000-0000-00007E010000}"/>
    <cellStyle name="Currency 2 3 4 2" xfId="384" xr:uid="{00000000-0005-0000-0000-00007F010000}"/>
    <cellStyle name="Currency 2 3 4 2 2" xfId="385" xr:uid="{00000000-0005-0000-0000-000080010000}"/>
    <cellStyle name="Currency 2 3 4 2 2 2" xfId="386" xr:uid="{00000000-0005-0000-0000-000081010000}"/>
    <cellStyle name="Currency 2 3 4 2 3" xfId="387" xr:uid="{00000000-0005-0000-0000-000082010000}"/>
    <cellStyle name="Currency 2 3 4 3" xfId="388" xr:uid="{00000000-0005-0000-0000-000083010000}"/>
    <cellStyle name="Currency 2 3 4 3 2" xfId="389" xr:uid="{00000000-0005-0000-0000-000084010000}"/>
    <cellStyle name="Currency 2 3 4 4" xfId="390" xr:uid="{00000000-0005-0000-0000-000085010000}"/>
    <cellStyle name="Currency 2 3 5" xfId="391" xr:uid="{00000000-0005-0000-0000-000086010000}"/>
    <cellStyle name="Currency 2 3 5 2" xfId="392" xr:uid="{00000000-0005-0000-0000-000087010000}"/>
    <cellStyle name="Currency 2 3 5 2 2" xfId="393" xr:uid="{00000000-0005-0000-0000-000088010000}"/>
    <cellStyle name="Currency 2 3 5 3" xfId="394" xr:uid="{00000000-0005-0000-0000-000089010000}"/>
    <cellStyle name="Currency 2 3 6" xfId="395" xr:uid="{00000000-0005-0000-0000-00008A010000}"/>
    <cellStyle name="Currency 2 3 6 2" xfId="396" xr:uid="{00000000-0005-0000-0000-00008B010000}"/>
    <cellStyle name="Currency 2 3 7" xfId="397" xr:uid="{00000000-0005-0000-0000-00008C010000}"/>
    <cellStyle name="Currency 2 3 8" xfId="398" xr:uid="{00000000-0005-0000-0000-00008D010000}"/>
    <cellStyle name="Currency 2 4" xfId="399" xr:uid="{00000000-0005-0000-0000-00008E010000}"/>
    <cellStyle name="Currency 2 4 2" xfId="400" xr:uid="{00000000-0005-0000-0000-00008F010000}"/>
    <cellStyle name="Currency 2 4 2 2" xfId="401" xr:uid="{00000000-0005-0000-0000-000090010000}"/>
    <cellStyle name="Currency 2 4 2 2 2" xfId="402" xr:uid="{00000000-0005-0000-0000-000091010000}"/>
    <cellStyle name="Currency 2 4 2 2 2 2" xfId="403" xr:uid="{00000000-0005-0000-0000-000092010000}"/>
    <cellStyle name="Currency 2 4 2 2 2 2 2" xfId="404" xr:uid="{00000000-0005-0000-0000-000093010000}"/>
    <cellStyle name="Currency 2 4 2 2 2 2 2 2" xfId="405" xr:uid="{00000000-0005-0000-0000-000094010000}"/>
    <cellStyle name="Currency 2 4 2 2 2 2 3" xfId="406" xr:uid="{00000000-0005-0000-0000-000095010000}"/>
    <cellStyle name="Currency 2 4 2 2 2 3" xfId="407" xr:uid="{00000000-0005-0000-0000-000096010000}"/>
    <cellStyle name="Currency 2 4 2 2 2 3 2" xfId="408" xr:uid="{00000000-0005-0000-0000-000097010000}"/>
    <cellStyle name="Currency 2 4 2 2 2 4" xfId="409" xr:uid="{00000000-0005-0000-0000-000098010000}"/>
    <cellStyle name="Currency 2 4 2 2 3" xfId="410" xr:uid="{00000000-0005-0000-0000-000099010000}"/>
    <cellStyle name="Currency 2 4 2 2 3 2" xfId="411" xr:uid="{00000000-0005-0000-0000-00009A010000}"/>
    <cellStyle name="Currency 2 4 2 2 3 2 2" xfId="412" xr:uid="{00000000-0005-0000-0000-00009B010000}"/>
    <cellStyle name="Currency 2 4 2 2 3 3" xfId="413" xr:uid="{00000000-0005-0000-0000-00009C010000}"/>
    <cellStyle name="Currency 2 4 2 2 4" xfId="414" xr:uid="{00000000-0005-0000-0000-00009D010000}"/>
    <cellStyle name="Currency 2 4 2 2 4 2" xfId="415" xr:uid="{00000000-0005-0000-0000-00009E010000}"/>
    <cellStyle name="Currency 2 4 2 2 5" xfId="416" xr:uid="{00000000-0005-0000-0000-00009F010000}"/>
    <cellStyle name="Currency 2 4 2 3" xfId="417" xr:uid="{00000000-0005-0000-0000-0000A0010000}"/>
    <cellStyle name="Currency 2 4 2 3 2" xfId="418" xr:uid="{00000000-0005-0000-0000-0000A1010000}"/>
    <cellStyle name="Currency 2 4 2 3 2 2" xfId="419" xr:uid="{00000000-0005-0000-0000-0000A2010000}"/>
    <cellStyle name="Currency 2 4 2 3 2 2 2" xfId="420" xr:uid="{00000000-0005-0000-0000-0000A3010000}"/>
    <cellStyle name="Currency 2 4 2 3 2 3" xfId="421" xr:uid="{00000000-0005-0000-0000-0000A4010000}"/>
    <cellStyle name="Currency 2 4 2 3 3" xfId="422" xr:uid="{00000000-0005-0000-0000-0000A5010000}"/>
    <cellStyle name="Currency 2 4 2 3 3 2" xfId="423" xr:uid="{00000000-0005-0000-0000-0000A6010000}"/>
    <cellStyle name="Currency 2 4 2 3 4" xfId="424" xr:uid="{00000000-0005-0000-0000-0000A7010000}"/>
    <cellStyle name="Currency 2 4 2 4" xfId="425" xr:uid="{00000000-0005-0000-0000-0000A8010000}"/>
    <cellStyle name="Currency 2 4 2 4 2" xfId="426" xr:uid="{00000000-0005-0000-0000-0000A9010000}"/>
    <cellStyle name="Currency 2 4 2 4 2 2" xfId="427" xr:uid="{00000000-0005-0000-0000-0000AA010000}"/>
    <cellStyle name="Currency 2 4 2 4 3" xfId="428" xr:uid="{00000000-0005-0000-0000-0000AB010000}"/>
    <cellStyle name="Currency 2 4 2 5" xfId="429" xr:uid="{00000000-0005-0000-0000-0000AC010000}"/>
    <cellStyle name="Currency 2 4 2 5 2" xfId="430" xr:uid="{00000000-0005-0000-0000-0000AD010000}"/>
    <cellStyle name="Currency 2 4 2 6" xfId="431" xr:uid="{00000000-0005-0000-0000-0000AE010000}"/>
    <cellStyle name="Currency 2 4 3" xfId="432" xr:uid="{00000000-0005-0000-0000-0000AF010000}"/>
    <cellStyle name="Currency 2 4 3 2" xfId="433" xr:uid="{00000000-0005-0000-0000-0000B0010000}"/>
    <cellStyle name="Currency 2 4 3 2 2" xfId="434" xr:uid="{00000000-0005-0000-0000-0000B1010000}"/>
    <cellStyle name="Currency 2 4 3 2 2 2" xfId="435" xr:uid="{00000000-0005-0000-0000-0000B2010000}"/>
    <cellStyle name="Currency 2 4 3 2 2 2 2" xfId="436" xr:uid="{00000000-0005-0000-0000-0000B3010000}"/>
    <cellStyle name="Currency 2 4 3 2 2 3" xfId="437" xr:uid="{00000000-0005-0000-0000-0000B4010000}"/>
    <cellStyle name="Currency 2 4 3 2 3" xfId="438" xr:uid="{00000000-0005-0000-0000-0000B5010000}"/>
    <cellStyle name="Currency 2 4 3 2 3 2" xfId="439" xr:uid="{00000000-0005-0000-0000-0000B6010000}"/>
    <cellStyle name="Currency 2 4 3 2 4" xfId="440" xr:uid="{00000000-0005-0000-0000-0000B7010000}"/>
    <cellStyle name="Currency 2 4 3 3" xfId="441" xr:uid="{00000000-0005-0000-0000-0000B8010000}"/>
    <cellStyle name="Currency 2 4 3 3 2" xfId="442" xr:uid="{00000000-0005-0000-0000-0000B9010000}"/>
    <cellStyle name="Currency 2 4 3 3 2 2" xfId="443" xr:uid="{00000000-0005-0000-0000-0000BA010000}"/>
    <cellStyle name="Currency 2 4 3 3 3" xfId="444" xr:uid="{00000000-0005-0000-0000-0000BB010000}"/>
    <cellStyle name="Currency 2 4 3 4" xfId="445" xr:uid="{00000000-0005-0000-0000-0000BC010000}"/>
    <cellStyle name="Currency 2 4 3 4 2" xfId="446" xr:uid="{00000000-0005-0000-0000-0000BD010000}"/>
    <cellStyle name="Currency 2 4 3 5" xfId="447" xr:uid="{00000000-0005-0000-0000-0000BE010000}"/>
    <cellStyle name="Currency 2 4 4" xfId="448" xr:uid="{00000000-0005-0000-0000-0000BF010000}"/>
    <cellStyle name="Currency 2 4 4 2" xfId="449" xr:uid="{00000000-0005-0000-0000-0000C0010000}"/>
    <cellStyle name="Currency 2 4 4 2 2" xfId="450" xr:uid="{00000000-0005-0000-0000-0000C1010000}"/>
    <cellStyle name="Currency 2 4 4 2 2 2" xfId="451" xr:uid="{00000000-0005-0000-0000-0000C2010000}"/>
    <cellStyle name="Currency 2 4 4 2 3" xfId="452" xr:uid="{00000000-0005-0000-0000-0000C3010000}"/>
    <cellStyle name="Currency 2 4 4 3" xfId="453" xr:uid="{00000000-0005-0000-0000-0000C4010000}"/>
    <cellStyle name="Currency 2 4 4 3 2" xfId="454" xr:uid="{00000000-0005-0000-0000-0000C5010000}"/>
    <cellStyle name="Currency 2 4 4 4" xfId="455" xr:uid="{00000000-0005-0000-0000-0000C6010000}"/>
    <cellStyle name="Currency 2 4 5" xfId="456" xr:uid="{00000000-0005-0000-0000-0000C7010000}"/>
    <cellStyle name="Currency 2 4 5 2" xfId="457" xr:uid="{00000000-0005-0000-0000-0000C8010000}"/>
    <cellStyle name="Currency 2 4 5 2 2" xfId="458" xr:uid="{00000000-0005-0000-0000-0000C9010000}"/>
    <cellStyle name="Currency 2 4 5 3" xfId="459" xr:uid="{00000000-0005-0000-0000-0000CA010000}"/>
    <cellStyle name="Currency 2 4 6" xfId="460" xr:uid="{00000000-0005-0000-0000-0000CB010000}"/>
    <cellStyle name="Currency 2 4 6 2" xfId="461" xr:uid="{00000000-0005-0000-0000-0000CC010000}"/>
    <cellStyle name="Currency 2 4 7" xfId="462" xr:uid="{00000000-0005-0000-0000-0000CD010000}"/>
    <cellStyle name="Currency 2 4 8" xfId="463" xr:uid="{00000000-0005-0000-0000-0000CE010000}"/>
    <cellStyle name="Currency 2 5" xfId="464" xr:uid="{00000000-0005-0000-0000-0000CF010000}"/>
    <cellStyle name="Currency 2 5 2" xfId="465" xr:uid="{00000000-0005-0000-0000-0000D0010000}"/>
    <cellStyle name="Currency 2 5 2 2" xfId="466" xr:uid="{00000000-0005-0000-0000-0000D1010000}"/>
    <cellStyle name="Currency 2 5 2 2 2" xfId="467" xr:uid="{00000000-0005-0000-0000-0000D2010000}"/>
    <cellStyle name="Currency 2 5 2 2 2 2" xfId="468" xr:uid="{00000000-0005-0000-0000-0000D3010000}"/>
    <cellStyle name="Currency 2 5 2 2 2 2 2" xfId="469" xr:uid="{00000000-0005-0000-0000-0000D4010000}"/>
    <cellStyle name="Currency 2 5 2 2 2 3" xfId="470" xr:uid="{00000000-0005-0000-0000-0000D5010000}"/>
    <cellStyle name="Currency 2 5 2 2 3" xfId="471" xr:uid="{00000000-0005-0000-0000-0000D6010000}"/>
    <cellStyle name="Currency 2 5 2 2 3 2" xfId="472" xr:uid="{00000000-0005-0000-0000-0000D7010000}"/>
    <cellStyle name="Currency 2 5 2 2 4" xfId="473" xr:uid="{00000000-0005-0000-0000-0000D8010000}"/>
    <cellStyle name="Currency 2 5 2 3" xfId="474" xr:uid="{00000000-0005-0000-0000-0000D9010000}"/>
    <cellStyle name="Currency 2 5 2 3 2" xfId="475" xr:uid="{00000000-0005-0000-0000-0000DA010000}"/>
    <cellStyle name="Currency 2 5 2 3 2 2" xfId="476" xr:uid="{00000000-0005-0000-0000-0000DB010000}"/>
    <cellStyle name="Currency 2 5 2 3 3" xfId="477" xr:uid="{00000000-0005-0000-0000-0000DC010000}"/>
    <cellStyle name="Currency 2 5 2 4" xfId="478" xr:uid="{00000000-0005-0000-0000-0000DD010000}"/>
    <cellStyle name="Currency 2 5 2 4 2" xfId="479" xr:uid="{00000000-0005-0000-0000-0000DE010000}"/>
    <cellStyle name="Currency 2 5 2 5" xfId="480" xr:uid="{00000000-0005-0000-0000-0000DF010000}"/>
    <cellStyle name="Currency 2 5 3" xfId="481" xr:uid="{00000000-0005-0000-0000-0000E0010000}"/>
    <cellStyle name="Currency 2 5 3 2" xfId="482" xr:uid="{00000000-0005-0000-0000-0000E1010000}"/>
    <cellStyle name="Currency 2 5 3 2 2" xfId="483" xr:uid="{00000000-0005-0000-0000-0000E2010000}"/>
    <cellStyle name="Currency 2 5 3 2 2 2" xfId="484" xr:uid="{00000000-0005-0000-0000-0000E3010000}"/>
    <cellStyle name="Currency 2 5 3 2 3" xfId="485" xr:uid="{00000000-0005-0000-0000-0000E4010000}"/>
    <cellStyle name="Currency 2 5 3 3" xfId="486" xr:uid="{00000000-0005-0000-0000-0000E5010000}"/>
    <cellStyle name="Currency 2 5 3 3 2" xfId="487" xr:uid="{00000000-0005-0000-0000-0000E6010000}"/>
    <cellStyle name="Currency 2 5 3 4" xfId="488" xr:uid="{00000000-0005-0000-0000-0000E7010000}"/>
    <cellStyle name="Currency 2 5 4" xfId="489" xr:uid="{00000000-0005-0000-0000-0000E8010000}"/>
    <cellStyle name="Currency 2 5 4 2" xfId="490" xr:uid="{00000000-0005-0000-0000-0000E9010000}"/>
    <cellStyle name="Currency 2 5 4 2 2" xfId="491" xr:uid="{00000000-0005-0000-0000-0000EA010000}"/>
    <cellStyle name="Currency 2 5 4 3" xfId="492" xr:uid="{00000000-0005-0000-0000-0000EB010000}"/>
    <cellStyle name="Currency 2 5 5" xfId="493" xr:uid="{00000000-0005-0000-0000-0000EC010000}"/>
    <cellStyle name="Currency 2 5 5 2" xfId="494" xr:uid="{00000000-0005-0000-0000-0000ED010000}"/>
    <cellStyle name="Currency 2 5 6" xfId="495" xr:uid="{00000000-0005-0000-0000-0000EE010000}"/>
    <cellStyle name="Currency 2 6" xfId="496" xr:uid="{00000000-0005-0000-0000-0000EF010000}"/>
    <cellStyle name="Currency 2 6 2" xfId="497" xr:uid="{00000000-0005-0000-0000-0000F0010000}"/>
    <cellStyle name="Currency 2 6 2 2" xfId="498" xr:uid="{00000000-0005-0000-0000-0000F1010000}"/>
    <cellStyle name="Currency 2 6 2 2 2" xfId="499" xr:uid="{00000000-0005-0000-0000-0000F2010000}"/>
    <cellStyle name="Currency 2 6 2 2 2 2" xfId="500" xr:uid="{00000000-0005-0000-0000-0000F3010000}"/>
    <cellStyle name="Currency 2 6 2 2 3" xfId="501" xr:uid="{00000000-0005-0000-0000-0000F4010000}"/>
    <cellStyle name="Currency 2 6 2 3" xfId="502" xr:uid="{00000000-0005-0000-0000-0000F5010000}"/>
    <cellStyle name="Currency 2 6 2 3 2" xfId="503" xr:uid="{00000000-0005-0000-0000-0000F6010000}"/>
    <cellStyle name="Currency 2 6 2 4" xfId="504" xr:uid="{00000000-0005-0000-0000-0000F7010000}"/>
    <cellStyle name="Currency 2 6 3" xfId="505" xr:uid="{00000000-0005-0000-0000-0000F8010000}"/>
    <cellStyle name="Currency 2 6 3 2" xfId="506" xr:uid="{00000000-0005-0000-0000-0000F9010000}"/>
    <cellStyle name="Currency 2 6 3 2 2" xfId="507" xr:uid="{00000000-0005-0000-0000-0000FA010000}"/>
    <cellStyle name="Currency 2 6 3 3" xfId="508" xr:uid="{00000000-0005-0000-0000-0000FB010000}"/>
    <cellStyle name="Currency 2 6 4" xfId="509" xr:uid="{00000000-0005-0000-0000-0000FC010000}"/>
    <cellStyle name="Currency 2 6 4 2" xfId="510" xr:uid="{00000000-0005-0000-0000-0000FD010000}"/>
    <cellStyle name="Currency 2 6 5" xfId="511" xr:uid="{00000000-0005-0000-0000-0000FE010000}"/>
    <cellStyle name="Currency 2 7" xfId="512" xr:uid="{00000000-0005-0000-0000-0000FF010000}"/>
    <cellStyle name="Currency 2 7 2" xfId="513" xr:uid="{00000000-0005-0000-0000-000000020000}"/>
    <cellStyle name="Currency 2 7 2 2" xfId="514" xr:uid="{00000000-0005-0000-0000-000001020000}"/>
    <cellStyle name="Currency 2 7 2 2 2" xfId="515" xr:uid="{00000000-0005-0000-0000-000002020000}"/>
    <cellStyle name="Currency 2 7 2 3" xfId="516" xr:uid="{00000000-0005-0000-0000-000003020000}"/>
    <cellStyle name="Currency 2 7 3" xfId="517" xr:uid="{00000000-0005-0000-0000-000004020000}"/>
    <cellStyle name="Currency 2 7 3 2" xfId="518" xr:uid="{00000000-0005-0000-0000-000005020000}"/>
    <cellStyle name="Currency 2 7 4" xfId="519" xr:uid="{00000000-0005-0000-0000-000006020000}"/>
    <cellStyle name="Currency 2 8" xfId="520" xr:uid="{00000000-0005-0000-0000-000007020000}"/>
    <cellStyle name="Currency 2 8 2" xfId="521" xr:uid="{00000000-0005-0000-0000-000008020000}"/>
    <cellStyle name="Currency 2 8 2 2" xfId="522" xr:uid="{00000000-0005-0000-0000-000009020000}"/>
    <cellStyle name="Currency 2 8 3" xfId="523" xr:uid="{00000000-0005-0000-0000-00000A020000}"/>
    <cellStyle name="Currency 2 9" xfId="524" xr:uid="{00000000-0005-0000-0000-00000B020000}"/>
    <cellStyle name="Currency 2 9 2" xfId="525" xr:uid="{00000000-0005-0000-0000-00000C020000}"/>
    <cellStyle name="Encabezado 4" xfId="526" builtinId="19" customBuiltin="1"/>
    <cellStyle name="Encabezado 4 2" xfId="527" xr:uid="{00000000-0005-0000-0000-00000E020000}"/>
    <cellStyle name="Encabezado 4 2 2" xfId="528" xr:uid="{00000000-0005-0000-0000-00000F020000}"/>
    <cellStyle name="Encabezado 4 3" xfId="529" xr:uid="{00000000-0005-0000-0000-000010020000}"/>
    <cellStyle name="Encabezado 4 3 2" xfId="530" xr:uid="{00000000-0005-0000-0000-000011020000}"/>
    <cellStyle name="Encabezado 4 4" xfId="531" xr:uid="{00000000-0005-0000-0000-000012020000}"/>
    <cellStyle name="Énfasis1" xfId="532" builtinId="29" customBuiltin="1"/>
    <cellStyle name="Énfasis1 2" xfId="533" xr:uid="{00000000-0005-0000-0000-000014020000}"/>
    <cellStyle name="Énfasis1 2 2" xfId="534" xr:uid="{00000000-0005-0000-0000-000015020000}"/>
    <cellStyle name="Énfasis1 3" xfId="535" xr:uid="{00000000-0005-0000-0000-000016020000}"/>
    <cellStyle name="Énfasis1 3 2" xfId="536" xr:uid="{00000000-0005-0000-0000-000017020000}"/>
    <cellStyle name="Énfasis1 4" xfId="537" xr:uid="{00000000-0005-0000-0000-000018020000}"/>
    <cellStyle name="Énfasis2" xfId="538" builtinId="33" customBuiltin="1"/>
    <cellStyle name="Énfasis2 2" xfId="539" xr:uid="{00000000-0005-0000-0000-00001A020000}"/>
    <cellStyle name="Énfasis2 2 2" xfId="540" xr:uid="{00000000-0005-0000-0000-00001B020000}"/>
    <cellStyle name="Énfasis2 3" xfId="541" xr:uid="{00000000-0005-0000-0000-00001C020000}"/>
    <cellStyle name="Énfasis2 3 2" xfId="542" xr:uid="{00000000-0005-0000-0000-00001D020000}"/>
    <cellStyle name="Énfasis2 4" xfId="543" xr:uid="{00000000-0005-0000-0000-00001E020000}"/>
    <cellStyle name="Énfasis3" xfId="544" builtinId="37" customBuiltin="1"/>
    <cellStyle name="Énfasis3 2" xfId="545" xr:uid="{00000000-0005-0000-0000-000020020000}"/>
    <cellStyle name="Énfasis3 2 2" xfId="546" xr:uid="{00000000-0005-0000-0000-000021020000}"/>
    <cellStyle name="Énfasis3 3" xfId="547" xr:uid="{00000000-0005-0000-0000-000022020000}"/>
    <cellStyle name="Énfasis3 3 2" xfId="548" xr:uid="{00000000-0005-0000-0000-000023020000}"/>
    <cellStyle name="Énfasis3 4" xfId="549" xr:uid="{00000000-0005-0000-0000-000024020000}"/>
    <cellStyle name="Énfasis4" xfId="550" builtinId="41" customBuiltin="1"/>
    <cellStyle name="Énfasis4 2" xfId="551" xr:uid="{00000000-0005-0000-0000-000026020000}"/>
    <cellStyle name="Énfasis4 2 2" xfId="552" xr:uid="{00000000-0005-0000-0000-000027020000}"/>
    <cellStyle name="Énfasis4 3" xfId="553" xr:uid="{00000000-0005-0000-0000-000028020000}"/>
    <cellStyle name="Énfasis4 3 2" xfId="554" xr:uid="{00000000-0005-0000-0000-000029020000}"/>
    <cellStyle name="Énfasis4 4" xfId="555" xr:uid="{00000000-0005-0000-0000-00002A020000}"/>
    <cellStyle name="Énfasis5" xfId="556" builtinId="45" customBuiltin="1"/>
    <cellStyle name="Énfasis5 2" xfId="557" xr:uid="{00000000-0005-0000-0000-00002C020000}"/>
    <cellStyle name="Énfasis5 2 2" xfId="558" xr:uid="{00000000-0005-0000-0000-00002D020000}"/>
    <cellStyle name="Énfasis5 3" xfId="559" xr:uid="{00000000-0005-0000-0000-00002E020000}"/>
    <cellStyle name="Énfasis5 3 2" xfId="560" xr:uid="{00000000-0005-0000-0000-00002F020000}"/>
    <cellStyle name="Énfasis5 4" xfId="561" xr:uid="{00000000-0005-0000-0000-000030020000}"/>
    <cellStyle name="Énfasis6" xfId="562" builtinId="49" customBuiltin="1"/>
    <cellStyle name="Énfasis6 2" xfId="563" xr:uid="{00000000-0005-0000-0000-000032020000}"/>
    <cellStyle name="Énfasis6 2 2" xfId="564" xr:uid="{00000000-0005-0000-0000-000033020000}"/>
    <cellStyle name="Énfasis6 3" xfId="565" xr:uid="{00000000-0005-0000-0000-000034020000}"/>
    <cellStyle name="Énfasis6 3 2" xfId="566" xr:uid="{00000000-0005-0000-0000-000035020000}"/>
    <cellStyle name="Énfasis6 4" xfId="567" xr:uid="{00000000-0005-0000-0000-000036020000}"/>
    <cellStyle name="Entrada" xfId="568" builtinId="20" customBuiltin="1"/>
    <cellStyle name="Entrada 2" xfId="569" xr:uid="{00000000-0005-0000-0000-000038020000}"/>
    <cellStyle name="Entrada 2 2" xfId="570" xr:uid="{00000000-0005-0000-0000-000039020000}"/>
    <cellStyle name="Entrada 3" xfId="571" xr:uid="{00000000-0005-0000-0000-00003A020000}"/>
    <cellStyle name="Entrada 3 2" xfId="572" xr:uid="{00000000-0005-0000-0000-00003B020000}"/>
    <cellStyle name="Entrada 4" xfId="573" xr:uid="{00000000-0005-0000-0000-00003C020000}"/>
    <cellStyle name="Excel Built-in Normal" xfId="574" xr:uid="{00000000-0005-0000-0000-00003D020000}"/>
    <cellStyle name="Hipervínculo" xfId="575" builtinId="8"/>
    <cellStyle name="Hipervínculo 2" xfId="576" xr:uid="{00000000-0005-0000-0000-00003F020000}"/>
    <cellStyle name="Hipervínculo 2 2" xfId="577" xr:uid="{00000000-0005-0000-0000-000040020000}"/>
    <cellStyle name="Hipervínculo 3" xfId="578" xr:uid="{00000000-0005-0000-0000-000041020000}"/>
    <cellStyle name="Hipervínculo 4" xfId="579" xr:uid="{00000000-0005-0000-0000-000042020000}"/>
    <cellStyle name="Incorrecto" xfId="580" builtinId="27" customBuiltin="1"/>
    <cellStyle name="Incorrecto 2" xfId="581" xr:uid="{00000000-0005-0000-0000-000044020000}"/>
    <cellStyle name="Incorrecto 2 2" xfId="582" xr:uid="{00000000-0005-0000-0000-000045020000}"/>
    <cellStyle name="Incorrecto 3" xfId="583" xr:uid="{00000000-0005-0000-0000-000046020000}"/>
    <cellStyle name="Incorrecto 3 2" xfId="584" xr:uid="{00000000-0005-0000-0000-000047020000}"/>
    <cellStyle name="Incorrecto 4" xfId="585" xr:uid="{00000000-0005-0000-0000-000048020000}"/>
    <cellStyle name="Millares" xfId="586" builtinId="3"/>
    <cellStyle name="Millares [0]" xfId="587" builtinId="6"/>
    <cellStyle name="Millares [0] 2" xfId="588" xr:uid="{00000000-0005-0000-0000-00004B020000}"/>
    <cellStyle name="Millares [0] 2 2" xfId="589" xr:uid="{00000000-0005-0000-0000-00004C020000}"/>
    <cellStyle name="Millares [0] 2 2 2" xfId="590" xr:uid="{00000000-0005-0000-0000-00004D020000}"/>
    <cellStyle name="Millares [0] 2 3" xfId="591" xr:uid="{00000000-0005-0000-0000-00004E020000}"/>
    <cellStyle name="Millares [0] 3" xfId="592" xr:uid="{00000000-0005-0000-0000-00004F020000}"/>
    <cellStyle name="Millares [0] 4" xfId="593" xr:uid="{00000000-0005-0000-0000-000050020000}"/>
    <cellStyle name="Millares [0] 4 2" xfId="594" xr:uid="{00000000-0005-0000-0000-000051020000}"/>
    <cellStyle name="Millares 10" xfId="595" xr:uid="{00000000-0005-0000-0000-000052020000}"/>
    <cellStyle name="Millares 11" xfId="596" xr:uid="{00000000-0005-0000-0000-000053020000}"/>
    <cellStyle name="Millares 2" xfId="597" xr:uid="{00000000-0005-0000-0000-000054020000}"/>
    <cellStyle name="Millares 2 2" xfId="598" xr:uid="{00000000-0005-0000-0000-000055020000}"/>
    <cellStyle name="Millares 2 2 2" xfId="599" xr:uid="{00000000-0005-0000-0000-000056020000}"/>
    <cellStyle name="Millares 2 3" xfId="600" xr:uid="{00000000-0005-0000-0000-000057020000}"/>
    <cellStyle name="Millares 3" xfId="601" xr:uid="{00000000-0005-0000-0000-000058020000}"/>
    <cellStyle name="Millares 3 2" xfId="602" xr:uid="{00000000-0005-0000-0000-000059020000}"/>
    <cellStyle name="Millares 4" xfId="603" xr:uid="{00000000-0005-0000-0000-00005A020000}"/>
    <cellStyle name="Millares 5" xfId="604" xr:uid="{00000000-0005-0000-0000-00005B020000}"/>
    <cellStyle name="Millares 6" xfId="605" xr:uid="{00000000-0005-0000-0000-00005C020000}"/>
    <cellStyle name="Millares 7" xfId="606" xr:uid="{00000000-0005-0000-0000-00005D020000}"/>
    <cellStyle name="Millares 8" xfId="607" xr:uid="{00000000-0005-0000-0000-00005E020000}"/>
    <cellStyle name="Millares 9" xfId="608" xr:uid="{00000000-0005-0000-0000-00005F020000}"/>
    <cellStyle name="Neutral" xfId="609" builtinId="28" customBuiltin="1"/>
    <cellStyle name="Neutral 2" xfId="610" xr:uid="{00000000-0005-0000-0000-000061020000}"/>
    <cellStyle name="Neutral 2 2" xfId="611" xr:uid="{00000000-0005-0000-0000-000062020000}"/>
    <cellStyle name="Neutral 3" xfId="612" xr:uid="{00000000-0005-0000-0000-000063020000}"/>
    <cellStyle name="Neutral 3 2" xfId="613" xr:uid="{00000000-0005-0000-0000-000064020000}"/>
    <cellStyle name="Neutral 4" xfId="614" xr:uid="{00000000-0005-0000-0000-000065020000}"/>
    <cellStyle name="No-definido" xfId="615" xr:uid="{00000000-0005-0000-0000-000066020000}"/>
    <cellStyle name="Normal" xfId="0" builtinId="0"/>
    <cellStyle name="Normal 10" xfId="616" xr:uid="{00000000-0005-0000-0000-000068020000}"/>
    <cellStyle name="Normal 11" xfId="617" xr:uid="{00000000-0005-0000-0000-000069020000}"/>
    <cellStyle name="Normal 12" xfId="618" xr:uid="{00000000-0005-0000-0000-00006A020000}"/>
    <cellStyle name="Normal 14" xfId="619" xr:uid="{00000000-0005-0000-0000-00006B020000}"/>
    <cellStyle name="Normal 15" xfId="620" xr:uid="{00000000-0005-0000-0000-00006C020000}"/>
    <cellStyle name="Normal 2" xfId="621" xr:uid="{00000000-0005-0000-0000-00006D020000}"/>
    <cellStyle name="Normal 2 2" xfId="622" xr:uid="{00000000-0005-0000-0000-00006E020000}"/>
    <cellStyle name="Normal 2 2 2" xfId="623" xr:uid="{00000000-0005-0000-0000-00006F020000}"/>
    <cellStyle name="Normal 2 2 2 2" xfId="624" xr:uid="{00000000-0005-0000-0000-000070020000}"/>
    <cellStyle name="Normal 2 3" xfId="625" xr:uid="{00000000-0005-0000-0000-000071020000}"/>
    <cellStyle name="Normal 2 3 2" xfId="626" xr:uid="{00000000-0005-0000-0000-000072020000}"/>
    <cellStyle name="Normal 2 4" xfId="627" xr:uid="{00000000-0005-0000-0000-000073020000}"/>
    <cellStyle name="Normal 2 4 2" xfId="628" xr:uid="{00000000-0005-0000-0000-000074020000}"/>
    <cellStyle name="Normal 2 5" xfId="629" xr:uid="{00000000-0005-0000-0000-000075020000}"/>
    <cellStyle name="Normal 2 5 2" xfId="630" xr:uid="{00000000-0005-0000-0000-000076020000}"/>
    <cellStyle name="Normal 3" xfId="631" xr:uid="{00000000-0005-0000-0000-000077020000}"/>
    <cellStyle name="Normal 3 2" xfId="632" xr:uid="{00000000-0005-0000-0000-000078020000}"/>
    <cellStyle name="Normal 3 2 2" xfId="633" xr:uid="{00000000-0005-0000-0000-000079020000}"/>
    <cellStyle name="Normal 3 3" xfId="634" xr:uid="{00000000-0005-0000-0000-00007A020000}"/>
    <cellStyle name="Normal 4" xfId="635" xr:uid="{00000000-0005-0000-0000-00007B020000}"/>
    <cellStyle name="Normal 4 10" xfId="636" xr:uid="{00000000-0005-0000-0000-00007C020000}"/>
    <cellStyle name="Normal 4 11" xfId="637" xr:uid="{00000000-0005-0000-0000-00007D020000}"/>
    <cellStyle name="Normal 4 2" xfId="638" xr:uid="{00000000-0005-0000-0000-00007E020000}"/>
    <cellStyle name="Normal 4 2 10" xfId="639" xr:uid="{00000000-0005-0000-0000-00007F020000}"/>
    <cellStyle name="Normal 4 2 2" xfId="640" xr:uid="{00000000-0005-0000-0000-000080020000}"/>
    <cellStyle name="Normal 4 2 2 2" xfId="641" xr:uid="{00000000-0005-0000-0000-000081020000}"/>
    <cellStyle name="Normal 4 2 2 2 2" xfId="642" xr:uid="{00000000-0005-0000-0000-000082020000}"/>
    <cellStyle name="Normal 4 2 2 2 2 2" xfId="643" xr:uid="{00000000-0005-0000-0000-000083020000}"/>
    <cellStyle name="Normal 4 2 2 2 2 2 2" xfId="644" xr:uid="{00000000-0005-0000-0000-000084020000}"/>
    <cellStyle name="Normal 4 2 2 2 2 2 2 2" xfId="645" xr:uid="{00000000-0005-0000-0000-000085020000}"/>
    <cellStyle name="Normal 4 2 2 2 2 2 2 2 2" xfId="646" xr:uid="{00000000-0005-0000-0000-000086020000}"/>
    <cellStyle name="Normal 4 2 2 2 2 2 2 3" xfId="647" xr:uid="{00000000-0005-0000-0000-000087020000}"/>
    <cellStyle name="Normal 4 2 2 2 2 2 3" xfId="648" xr:uid="{00000000-0005-0000-0000-000088020000}"/>
    <cellStyle name="Normal 4 2 2 2 2 2 3 2" xfId="649" xr:uid="{00000000-0005-0000-0000-000089020000}"/>
    <cellStyle name="Normal 4 2 2 2 2 2 4" xfId="650" xr:uid="{00000000-0005-0000-0000-00008A020000}"/>
    <cellStyle name="Normal 4 2 2 2 2 3" xfId="651" xr:uid="{00000000-0005-0000-0000-00008B020000}"/>
    <cellStyle name="Normal 4 2 2 2 2 3 2" xfId="652" xr:uid="{00000000-0005-0000-0000-00008C020000}"/>
    <cellStyle name="Normal 4 2 2 2 2 3 2 2" xfId="653" xr:uid="{00000000-0005-0000-0000-00008D020000}"/>
    <cellStyle name="Normal 4 2 2 2 2 3 3" xfId="654" xr:uid="{00000000-0005-0000-0000-00008E020000}"/>
    <cellStyle name="Normal 4 2 2 2 2 4" xfId="655" xr:uid="{00000000-0005-0000-0000-00008F020000}"/>
    <cellStyle name="Normal 4 2 2 2 2 4 2" xfId="656" xr:uid="{00000000-0005-0000-0000-000090020000}"/>
    <cellStyle name="Normal 4 2 2 2 2 5" xfId="657" xr:uid="{00000000-0005-0000-0000-000091020000}"/>
    <cellStyle name="Normal 4 2 2 2 3" xfId="658" xr:uid="{00000000-0005-0000-0000-000092020000}"/>
    <cellStyle name="Normal 4 2 2 2 3 2" xfId="659" xr:uid="{00000000-0005-0000-0000-000093020000}"/>
    <cellStyle name="Normal 4 2 2 2 3 2 2" xfId="660" xr:uid="{00000000-0005-0000-0000-000094020000}"/>
    <cellStyle name="Normal 4 2 2 2 3 2 2 2" xfId="661" xr:uid="{00000000-0005-0000-0000-000095020000}"/>
    <cellStyle name="Normal 4 2 2 2 3 2 3" xfId="662" xr:uid="{00000000-0005-0000-0000-000096020000}"/>
    <cellStyle name="Normal 4 2 2 2 3 3" xfId="663" xr:uid="{00000000-0005-0000-0000-000097020000}"/>
    <cellStyle name="Normal 4 2 2 2 3 3 2" xfId="664" xr:uid="{00000000-0005-0000-0000-000098020000}"/>
    <cellStyle name="Normal 4 2 2 2 3 4" xfId="665" xr:uid="{00000000-0005-0000-0000-000099020000}"/>
    <cellStyle name="Normal 4 2 2 2 4" xfId="666" xr:uid="{00000000-0005-0000-0000-00009A020000}"/>
    <cellStyle name="Normal 4 2 2 2 4 2" xfId="667" xr:uid="{00000000-0005-0000-0000-00009B020000}"/>
    <cellStyle name="Normal 4 2 2 2 4 2 2" xfId="668" xr:uid="{00000000-0005-0000-0000-00009C020000}"/>
    <cellStyle name="Normal 4 2 2 2 4 3" xfId="669" xr:uid="{00000000-0005-0000-0000-00009D020000}"/>
    <cellStyle name="Normal 4 2 2 2 5" xfId="670" xr:uid="{00000000-0005-0000-0000-00009E020000}"/>
    <cellStyle name="Normal 4 2 2 2 5 2" xfId="671" xr:uid="{00000000-0005-0000-0000-00009F020000}"/>
    <cellStyle name="Normal 4 2 2 2 6" xfId="672" xr:uid="{00000000-0005-0000-0000-0000A0020000}"/>
    <cellStyle name="Normal 4 2 2 3" xfId="673" xr:uid="{00000000-0005-0000-0000-0000A1020000}"/>
    <cellStyle name="Normal 4 2 2 3 2" xfId="674" xr:uid="{00000000-0005-0000-0000-0000A2020000}"/>
    <cellStyle name="Normal 4 2 2 3 2 2" xfId="675" xr:uid="{00000000-0005-0000-0000-0000A3020000}"/>
    <cellStyle name="Normal 4 2 2 3 2 2 2" xfId="676" xr:uid="{00000000-0005-0000-0000-0000A4020000}"/>
    <cellStyle name="Normal 4 2 2 3 2 2 2 2" xfId="677" xr:uid="{00000000-0005-0000-0000-0000A5020000}"/>
    <cellStyle name="Normal 4 2 2 3 2 2 3" xfId="678" xr:uid="{00000000-0005-0000-0000-0000A6020000}"/>
    <cellStyle name="Normal 4 2 2 3 2 3" xfId="679" xr:uid="{00000000-0005-0000-0000-0000A7020000}"/>
    <cellStyle name="Normal 4 2 2 3 2 3 2" xfId="680" xr:uid="{00000000-0005-0000-0000-0000A8020000}"/>
    <cellStyle name="Normal 4 2 2 3 2 4" xfId="681" xr:uid="{00000000-0005-0000-0000-0000A9020000}"/>
    <cellStyle name="Normal 4 2 2 3 3" xfId="682" xr:uid="{00000000-0005-0000-0000-0000AA020000}"/>
    <cellStyle name="Normal 4 2 2 3 3 2" xfId="683" xr:uid="{00000000-0005-0000-0000-0000AB020000}"/>
    <cellStyle name="Normal 4 2 2 3 3 2 2" xfId="684" xr:uid="{00000000-0005-0000-0000-0000AC020000}"/>
    <cellStyle name="Normal 4 2 2 3 3 3" xfId="685" xr:uid="{00000000-0005-0000-0000-0000AD020000}"/>
    <cellStyle name="Normal 4 2 2 3 4" xfId="686" xr:uid="{00000000-0005-0000-0000-0000AE020000}"/>
    <cellStyle name="Normal 4 2 2 3 4 2" xfId="687" xr:uid="{00000000-0005-0000-0000-0000AF020000}"/>
    <cellStyle name="Normal 4 2 2 3 5" xfId="688" xr:uid="{00000000-0005-0000-0000-0000B0020000}"/>
    <cellStyle name="Normal 4 2 2 4" xfId="689" xr:uid="{00000000-0005-0000-0000-0000B1020000}"/>
    <cellStyle name="Normal 4 2 2 4 2" xfId="690" xr:uid="{00000000-0005-0000-0000-0000B2020000}"/>
    <cellStyle name="Normal 4 2 2 4 2 2" xfId="691" xr:uid="{00000000-0005-0000-0000-0000B3020000}"/>
    <cellStyle name="Normal 4 2 2 4 2 2 2" xfId="692" xr:uid="{00000000-0005-0000-0000-0000B4020000}"/>
    <cellStyle name="Normal 4 2 2 4 2 3" xfId="693" xr:uid="{00000000-0005-0000-0000-0000B5020000}"/>
    <cellStyle name="Normal 4 2 2 4 3" xfId="694" xr:uid="{00000000-0005-0000-0000-0000B6020000}"/>
    <cellStyle name="Normal 4 2 2 4 3 2" xfId="695" xr:uid="{00000000-0005-0000-0000-0000B7020000}"/>
    <cellStyle name="Normal 4 2 2 4 4" xfId="696" xr:uid="{00000000-0005-0000-0000-0000B8020000}"/>
    <cellStyle name="Normal 4 2 2 5" xfId="697" xr:uid="{00000000-0005-0000-0000-0000B9020000}"/>
    <cellStyle name="Normal 4 2 2 5 2" xfId="698" xr:uid="{00000000-0005-0000-0000-0000BA020000}"/>
    <cellStyle name="Normal 4 2 2 5 2 2" xfId="699" xr:uid="{00000000-0005-0000-0000-0000BB020000}"/>
    <cellStyle name="Normal 4 2 2 5 3" xfId="700" xr:uid="{00000000-0005-0000-0000-0000BC020000}"/>
    <cellStyle name="Normal 4 2 2 6" xfId="701" xr:uid="{00000000-0005-0000-0000-0000BD020000}"/>
    <cellStyle name="Normal 4 2 2 6 2" xfId="702" xr:uid="{00000000-0005-0000-0000-0000BE020000}"/>
    <cellStyle name="Normal 4 2 2 7" xfId="703" xr:uid="{00000000-0005-0000-0000-0000BF020000}"/>
    <cellStyle name="Normal 4 2 3" xfId="704" xr:uid="{00000000-0005-0000-0000-0000C0020000}"/>
    <cellStyle name="Normal 4 2 3 2" xfId="705" xr:uid="{00000000-0005-0000-0000-0000C1020000}"/>
    <cellStyle name="Normal 4 2 3 2 2" xfId="706" xr:uid="{00000000-0005-0000-0000-0000C2020000}"/>
    <cellStyle name="Normal 4 2 3 2 2 2" xfId="707" xr:uid="{00000000-0005-0000-0000-0000C3020000}"/>
    <cellStyle name="Normal 4 2 3 2 2 2 2" xfId="708" xr:uid="{00000000-0005-0000-0000-0000C4020000}"/>
    <cellStyle name="Normal 4 2 3 2 2 2 2 2" xfId="709" xr:uid="{00000000-0005-0000-0000-0000C5020000}"/>
    <cellStyle name="Normal 4 2 3 2 2 2 2 2 2" xfId="710" xr:uid="{00000000-0005-0000-0000-0000C6020000}"/>
    <cellStyle name="Normal 4 2 3 2 2 2 2 3" xfId="711" xr:uid="{00000000-0005-0000-0000-0000C7020000}"/>
    <cellStyle name="Normal 4 2 3 2 2 2 3" xfId="712" xr:uid="{00000000-0005-0000-0000-0000C8020000}"/>
    <cellStyle name="Normal 4 2 3 2 2 2 3 2" xfId="713" xr:uid="{00000000-0005-0000-0000-0000C9020000}"/>
    <cellStyle name="Normal 4 2 3 2 2 2 4" xfId="714" xr:uid="{00000000-0005-0000-0000-0000CA020000}"/>
    <cellStyle name="Normal 4 2 3 2 2 3" xfId="715" xr:uid="{00000000-0005-0000-0000-0000CB020000}"/>
    <cellStyle name="Normal 4 2 3 2 2 3 2" xfId="716" xr:uid="{00000000-0005-0000-0000-0000CC020000}"/>
    <cellStyle name="Normal 4 2 3 2 2 3 2 2" xfId="717" xr:uid="{00000000-0005-0000-0000-0000CD020000}"/>
    <cellStyle name="Normal 4 2 3 2 2 3 3" xfId="718" xr:uid="{00000000-0005-0000-0000-0000CE020000}"/>
    <cellStyle name="Normal 4 2 3 2 2 4" xfId="719" xr:uid="{00000000-0005-0000-0000-0000CF020000}"/>
    <cellStyle name="Normal 4 2 3 2 2 4 2" xfId="720" xr:uid="{00000000-0005-0000-0000-0000D0020000}"/>
    <cellStyle name="Normal 4 2 3 2 2 5" xfId="721" xr:uid="{00000000-0005-0000-0000-0000D1020000}"/>
    <cellStyle name="Normal 4 2 3 2 3" xfId="722" xr:uid="{00000000-0005-0000-0000-0000D2020000}"/>
    <cellStyle name="Normal 4 2 3 2 3 2" xfId="723" xr:uid="{00000000-0005-0000-0000-0000D3020000}"/>
    <cellStyle name="Normal 4 2 3 2 3 2 2" xfId="724" xr:uid="{00000000-0005-0000-0000-0000D4020000}"/>
    <cellStyle name="Normal 4 2 3 2 3 2 2 2" xfId="725" xr:uid="{00000000-0005-0000-0000-0000D5020000}"/>
    <cellStyle name="Normal 4 2 3 2 3 2 3" xfId="726" xr:uid="{00000000-0005-0000-0000-0000D6020000}"/>
    <cellStyle name="Normal 4 2 3 2 3 3" xfId="727" xr:uid="{00000000-0005-0000-0000-0000D7020000}"/>
    <cellStyle name="Normal 4 2 3 2 3 3 2" xfId="728" xr:uid="{00000000-0005-0000-0000-0000D8020000}"/>
    <cellStyle name="Normal 4 2 3 2 3 4" xfId="729" xr:uid="{00000000-0005-0000-0000-0000D9020000}"/>
    <cellStyle name="Normal 4 2 3 2 4" xfId="730" xr:uid="{00000000-0005-0000-0000-0000DA020000}"/>
    <cellStyle name="Normal 4 2 3 2 4 2" xfId="731" xr:uid="{00000000-0005-0000-0000-0000DB020000}"/>
    <cellStyle name="Normal 4 2 3 2 4 2 2" xfId="732" xr:uid="{00000000-0005-0000-0000-0000DC020000}"/>
    <cellStyle name="Normal 4 2 3 2 4 3" xfId="733" xr:uid="{00000000-0005-0000-0000-0000DD020000}"/>
    <cellStyle name="Normal 4 2 3 2 5" xfId="734" xr:uid="{00000000-0005-0000-0000-0000DE020000}"/>
    <cellStyle name="Normal 4 2 3 2 5 2" xfId="735" xr:uid="{00000000-0005-0000-0000-0000DF020000}"/>
    <cellStyle name="Normal 4 2 3 2 6" xfId="736" xr:uid="{00000000-0005-0000-0000-0000E0020000}"/>
    <cellStyle name="Normal 4 2 3 3" xfId="737" xr:uid="{00000000-0005-0000-0000-0000E1020000}"/>
    <cellStyle name="Normal 4 2 3 3 2" xfId="738" xr:uid="{00000000-0005-0000-0000-0000E2020000}"/>
    <cellStyle name="Normal 4 2 3 3 2 2" xfId="739" xr:uid="{00000000-0005-0000-0000-0000E3020000}"/>
    <cellStyle name="Normal 4 2 3 3 2 2 2" xfId="740" xr:uid="{00000000-0005-0000-0000-0000E4020000}"/>
    <cellStyle name="Normal 4 2 3 3 2 2 2 2" xfId="741" xr:uid="{00000000-0005-0000-0000-0000E5020000}"/>
    <cellStyle name="Normal 4 2 3 3 2 2 3" xfId="742" xr:uid="{00000000-0005-0000-0000-0000E6020000}"/>
    <cellStyle name="Normal 4 2 3 3 2 3" xfId="743" xr:uid="{00000000-0005-0000-0000-0000E7020000}"/>
    <cellStyle name="Normal 4 2 3 3 2 3 2" xfId="744" xr:uid="{00000000-0005-0000-0000-0000E8020000}"/>
    <cellStyle name="Normal 4 2 3 3 2 4" xfId="745" xr:uid="{00000000-0005-0000-0000-0000E9020000}"/>
    <cellStyle name="Normal 4 2 3 3 3" xfId="746" xr:uid="{00000000-0005-0000-0000-0000EA020000}"/>
    <cellStyle name="Normal 4 2 3 3 3 2" xfId="747" xr:uid="{00000000-0005-0000-0000-0000EB020000}"/>
    <cellStyle name="Normal 4 2 3 3 3 2 2" xfId="748" xr:uid="{00000000-0005-0000-0000-0000EC020000}"/>
    <cellStyle name="Normal 4 2 3 3 3 3" xfId="749" xr:uid="{00000000-0005-0000-0000-0000ED020000}"/>
    <cellStyle name="Normal 4 2 3 3 4" xfId="750" xr:uid="{00000000-0005-0000-0000-0000EE020000}"/>
    <cellStyle name="Normal 4 2 3 3 4 2" xfId="751" xr:uid="{00000000-0005-0000-0000-0000EF020000}"/>
    <cellStyle name="Normal 4 2 3 3 5" xfId="752" xr:uid="{00000000-0005-0000-0000-0000F0020000}"/>
    <cellStyle name="Normal 4 2 3 4" xfId="753" xr:uid="{00000000-0005-0000-0000-0000F1020000}"/>
    <cellStyle name="Normal 4 2 3 4 2" xfId="754" xr:uid="{00000000-0005-0000-0000-0000F2020000}"/>
    <cellStyle name="Normal 4 2 3 4 2 2" xfId="755" xr:uid="{00000000-0005-0000-0000-0000F3020000}"/>
    <cellStyle name="Normal 4 2 3 4 2 2 2" xfId="756" xr:uid="{00000000-0005-0000-0000-0000F4020000}"/>
    <cellStyle name="Normal 4 2 3 4 2 3" xfId="757" xr:uid="{00000000-0005-0000-0000-0000F5020000}"/>
    <cellStyle name="Normal 4 2 3 4 3" xfId="758" xr:uid="{00000000-0005-0000-0000-0000F6020000}"/>
    <cellStyle name="Normal 4 2 3 4 3 2" xfId="759" xr:uid="{00000000-0005-0000-0000-0000F7020000}"/>
    <cellStyle name="Normal 4 2 3 4 4" xfId="760" xr:uid="{00000000-0005-0000-0000-0000F8020000}"/>
    <cellStyle name="Normal 4 2 3 5" xfId="761" xr:uid="{00000000-0005-0000-0000-0000F9020000}"/>
    <cellStyle name="Normal 4 2 3 5 2" xfId="762" xr:uid="{00000000-0005-0000-0000-0000FA020000}"/>
    <cellStyle name="Normal 4 2 3 5 2 2" xfId="763" xr:uid="{00000000-0005-0000-0000-0000FB020000}"/>
    <cellStyle name="Normal 4 2 3 5 3" xfId="764" xr:uid="{00000000-0005-0000-0000-0000FC020000}"/>
    <cellStyle name="Normal 4 2 3 6" xfId="765" xr:uid="{00000000-0005-0000-0000-0000FD020000}"/>
    <cellStyle name="Normal 4 2 3 6 2" xfId="766" xr:uid="{00000000-0005-0000-0000-0000FE020000}"/>
    <cellStyle name="Normal 4 2 3 7" xfId="767" xr:uid="{00000000-0005-0000-0000-0000FF020000}"/>
    <cellStyle name="Normal 4 2 4" xfId="768" xr:uid="{00000000-0005-0000-0000-000000030000}"/>
    <cellStyle name="Normal 4 2 4 2" xfId="769" xr:uid="{00000000-0005-0000-0000-000001030000}"/>
    <cellStyle name="Normal 4 2 4 2 2" xfId="770" xr:uid="{00000000-0005-0000-0000-000002030000}"/>
    <cellStyle name="Normal 4 2 4 2 2 2" xfId="771" xr:uid="{00000000-0005-0000-0000-000003030000}"/>
    <cellStyle name="Normal 4 2 4 2 2 2 2" xfId="772" xr:uid="{00000000-0005-0000-0000-000004030000}"/>
    <cellStyle name="Normal 4 2 4 2 2 2 2 2" xfId="773" xr:uid="{00000000-0005-0000-0000-000005030000}"/>
    <cellStyle name="Normal 4 2 4 2 2 2 3" xfId="774" xr:uid="{00000000-0005-0000-0000-000006030000}"/>
    <cellStyle name="Normal 4 2 4 2 2 3" xfId="775" xr:uid="{00000000-0005-0000-0000-000007030000}"/>
    <cellStyle name="Normal 4 2 4 2 2 3 2" xfId="776" xr:uid="{00000000-0005-0000-0000-000008030000}"/>
    <cellStyle name="Normal 4 2 4 2 2 4" xfId="777" xr:uid="{00000000-0005-0000-0000-000009030000}"/>
    <cellStyle name="Normal 4 2 4 2 3" xfId="778" xr:uid="{00000000-0005-0000-0000-00000A030000}"/>
    <cellStyle name="Normal 4 2 4 2 3 2" xfId="779" xr:uid="{00000000-0005-0000-0000-00000B030000}"/>
    <cellStyle name="Normal 4 2 4 2 3 2 2" xfId="780" xr:uid="{00000000-0005-0000-0000-00000C030000}"/>
    <cellStyle name="Normal 4 2 4 2 3 3" xfId="781" xr:uid="{00000000-0005-0000-0000-00000D030000}"/>
    <cellStyle name="Normal 4 2 4 2 4" xfId="782" xr:uid="{00000000-0005-0000-0000-00000E030000}"/>
    <cellStyle name="Normal 4 2 4 2 4 2" xfId="783" xr:uid="{00000000-0005-0000-0000-00000F030000}"/>
    <cellStyle name="Normal 4 2 4 2 5" xfId="784" xr:uid="{00000000-0005-0000-0000-000010030000}"/>
    <cellStyle name="Normal 4 2 4 3" xfId="785" xr:uid="{00000000-0005-0000-0000-000011030000}"/>
    <cellStyle name="Normal 4 2 4 3 2" xfId="786" xr:uid="{00000000-0005-0000-0000-000012030000}"/>
    <cellStyle name="Normal 4 2 4 3 2 2" xfId="787" xr:uid="{00000000-0005-0000-0000-000013030000}"/>
    <cellStyle name="Normal 4 2 4 3 2 2 2" xfId="788" xr:uid="{00000000-0005-0000-0000-000014030000}"/>
    <cellStyle name="Normal 4 2 4 3 2 3" xfId="789" xr:uid="{00000000-0005-0000-0000-000015030000}"/>
    <cellStyle name="Normal 4 2 4 3 3" xfId="790" xr:uid="{00000000-0005-0000-0000-000016030000}"/>
    <cellStyle name="Normal 4 2 4 3 3 2" xfId="791" xr:uid="{00000000-0005-0000-0000-000017030000}"/>
    <cellStyle name="Normal 4 2 4 3 4" xfId="792" xr:uid="{00000000-0005-0000-0000-000018030000}"/>
    <cellStyle name="Normal 4 2 4 4" xfId="793" xr:uid="{00000000-0005-0000-0000-000019030000}"/>
    <cellStyle name="Normal 4 2 4 4 2" xfId="794" xr:uid="{00000000-0005-0000-0000-00001A030000}"/>
    <cellStyle name="Normal 4 2 4 4 2 2" xfId="795" xr:uid="{00000000-0005-0000-0000-00001B030000}"/>
    <cellStyle name="Normal 4 2 4 4 3" xfId="796" xr:uid="{00000000-0005-0000-0000-00001C030000}"/>
    <cellStyle name="Normal 4 2 4 5" xfId="797" xr:uid="{00000000-0005-0000-0000-00001D030000}"/>
    <cellStyle name="Normal 4 2 4 5 2" xfId="798" xr:uid="{00000000-0005-0000-0000-00001E030000}"/>
    <cellStyle name="Normal 4 2 4 6" xfId="799" xr:uid="{00000000-0005-0000-0000-00001F030000}"/>
    <cellStyle name="Normal 4 2 5" xfId="800" xr:uid="{00000000-0005-0000-0000-000020030000}"/>
    <cellStyle name="Normal 4 2 5 2" xfId="801" xr:uid="{00000000-0005-0000-0000-000021030000}"/>
    <cellStyle name="Normal 4 2 5 2 2" xfId="802" xr:uid="{00000000-0005-0000-0000-000022030000}"/>
    <cellStyle name="Normal 4 2 5 2 2 2" xfId="803" xr:uid="{00000000-0005-0000-0000-000023030000}"/>
    <cellStyle name="Normal 4 2 5 2 2 2 2" xfId="804" xr:uid="{00000000-0005-0000-0000-000024030000}"/>
    <cellStyle name="Normal 4 2 5 2 2 3" xfId="805" xr:uid="{00000000-0005-0000-0000-000025030000}"/>
    <cellStyle name="Normal 4 2 5 2 3" xfId="806" xr:uid="{00000000-0005-0000-0000-000026030000}"/>
    <cellStyle name="Normal 4 2 5 2 3 2" xfId="807" xr:uid="{00000000-0005-0000-0000-000027030000}"/>
    <cellStyle name="Normal 4 2 5 2 4" xfId="808" xr:uid="{00000000-0005-0000-0000-000028030000}"/>
    <cellStyle name="Normal 4 2 5 3" xfId="809" xr:uid="{00000000-0005-0000-0000-000029030000}"/>
    <cellStyle name="Normal 4 2 5 3 2" xfId="810" xr:uid="{00000000-0005-0000-0000-00002A030000}"/>
    <cellStyle name="Normal 4 2 5 3 2 2" xfId="811" xr:uid="{00000000-0005-0000-0000-00002B030000}"/>
    <cellStyle name="Normal 4 2 5 3 3" xfId="812" xr:uid="{00000000-0005-0000-0000-00002C030000}"/>
    <cellStyle name="Normal 4 2 5 4" xfId="813" xr:uid="{00000000-0005-0000-0000-00002D030000}"/>
    <cellStyle name="Normal 4 2 5 4 2" xfId="814" xr:uid="{00000000-0005-0000-0000-00002E030000}"/>
    <cellStyle name="Normal 4 2 5 5" xfId="815" xr:uid="{00000000-0005-0000-0000-00002F030000}"/>
    <cellStyle name="Normal 4 2 6" xfId="816" xr:uid="{00000000-0005-0000-0000-000030030000}"/>
    <cellStyle name="Normal 4 2 6 2" xfId="817" xr:uid="{00000000-0005-0000-0000-000031030000}"/>
    <cellStyle name="Normal 4 2 6 2 2" xfId="818" xr:uid="{00000000-0005-0000-0000-000032030000}"/>
    <cellStyle name="Normal 4 2 6 2 2 2" xfId="819" xr:uid="{00000000-0005-0000-0000-000033030000}"/>
    <cellStyle name="Normal 4 2 6 2 3" xfId="820" xr:uid="{00000000-0005-0000-0000-000034030000}"/>
    <cellStyle name="Normal 4 2 6 3" xfId="821" xr:uid="{00000000-0005-0000-0000-000035030000}"/>
    <cellStyle name="Normal 4 2 6 3 2" xfId="822" xr:uid="{00000000-0005-0000-0000-000036030000}"/>
    <cellStyle name="Normal 4 2 6 4" xfId="823" xr:uid="{00000000-0005-0000-0000-000037030000}"/>
    <cellStyle name="Normal 4 2 7" xfId="824" xr:uid="{00000000-0005-0000-0000-000038030000}"/>
    <cellStyle name="Normal 4 2 7 2" xfId="825" xr:uid="{00000000-0005-0000-0000-000039030000}"/>
    <cellStyle name="Normal 4 2 7 2 2" xfId="826" xr:uid="{00000000-0005-0000-0000-00003A030000}"/>
    <cellStyle name="Normal 4 2 7 3" xfId="827" xr:uid="{00000000-0005-0000-0000-00003B030000}"/>
    <cellStyle name="Normal 4 2 8" xfId="828" xr:uid="{00000000-0005-0000-0000-00003C030000}"/>
    <cellStyle name="Normal 4 2 8 2" xfId="829" xr:uid="{00000000-0005-0000-0000-00003D030000}"/>
    <cellStyle name="Normal 4 2 9" xfId="830" xr:uid="{00000000-0005-0000-0000-00003E030000}"/>
    <cellStyle name="Normal 4 3" xfId="831" xr:uid="{00000000-0005-0000-0000-00003F030000}"/>
    <cellStyle name="Normal 4 3 2" xfId="832" xr:uid="{00000000-0005-0000-0000-000040030000}"/>
    <cellStyle name="Normal 4 3 2 2" xfId="833" xr:uid="{00000000-0005-0000-0000-000041030000}"/>
    <cellStyle name="Normal 4 3 2 2 2" xfId="834" xr:uid="{00000000-0005-0000-0000-000042030000}"/>
    <cellStyle name="Normal 4 3 2 2 2 2" xfId="835" xr:uid="{00000000-0005-0000-0000-000043030000}"/>
    <cellStyle name="Normal 4 3 2 2 2 2 2" xfId="836" xr:uid="{00000000-0005-0000-0000-000044030000}"/>
    <cellStyle name="Normal 4 3 2 2 2 2 2 2" xfId="837" xr:uid="{00000000-0005-0000-0000-000045030000}"/>
    <cellStyle name="Normal 4 3 2 2 2 2 3" xfId="838" xr:uid="{00000000-0005-0000-0000-000046030000}"/>
    <cellStyle name="Normal 4 3 2 2 2 3" xfId="839" xr:uid="{00000000-0005-0000-0000-000047030000}"/>
    <cellStyle name="Normal 4 3 2 2 2 3 2" xfId="840" xr:uid="{00000000-0005-0000-0000-000048030000}"/>
    <cellStyle name="Normal 4 3 2 2 2 4" xfId="841" xr:uid="{00000000-0005-0000-0000-000049030000}"/>
    <cellStyle name="Normal 4 3 2 2 3" xfId="842" xr:uid="{00000000-0005-0000-0000-00004A030000}"/>
    <cellStyle name="Normal 4 3 2 2 3 2" xfId="843" xr:uid="{00000000-0005-0000-0000-00004B030000}"/>
    <cellStyle name="Normal 4 3 2 2 3 2 2" xfId="844" xr:uid="{00000000-0005-0000-0000-00004C030000}"/>
    <cellStyle name="Normal 4 3 2 2 3 3" xfId="845" xr:uid="{00000000-0005-0000-0000-00004D030000}"/>
    <cellStyle name="Normal 4 3 2 2 4" xfId="846" xr:uid="{00000000-0005-0000-0000-00004E030000}"/>
    <cellStyle name="Normal 4 3 2 2 4 2" xfId="847" xr:uid="{00000000-0005-0000-0000-00004F030000}"/>
    <cellStyle name="Normal 4 3 2 2 5" xfId="848" xr:uid="{00000000-0005-0000-0000-000050030000}"/>
    <cellStyle name="Normal 4 3 2 3" xfId="849" xr:uid="{00000000-0005-0000-0000-000051030000}"/>
    <cellStyle name="Normal 4 3 2 3 2" xfId="850" xr:uid="{00000000-0005-0000-0000-000052030000}"/>
    <cellStyle name="Normal 4 3 2 3 2 2" xfId="851" xr:uid="{00000000-0005-0000-0000-000053030000}"/>
    <cellStyle name="Normal 4 3 2 3 2 2 2" xfId="852" xr:uid="{00000000-0005-0000-0000-000054030000}"/>
    <cellStyle name="Normal 4 3 2 3 2 3" xfId="853" xr:uid="{00000000-0005-0000-0000-000055030000}"/>
    <cellStyle name="Normal 4 3 2 3 3" xfId="854" xr:uid="{00000000-0005-0000-0000-000056030000}"/>
    <cellStyle name="Normal 4 3 2 3 3 2" xfId="855" xr:uid="{00000000-0005-0000-0000-000057030000}"/>
    <cellStyle name="Normal 4 3 2 3 4" xfId="856" xr:uid="{00000000-0005-0000-0000-000058030000}"/>
    <cellStyle name="Normal 4 3 2 4" xfId="857" xr:uid="{00000000-0005-0000-0000-000059030000}"/>
    <cellStyle name="Normal 4 3 2 4 2" xfId="858" xr:uid="{00000000-0005-0000-0000-00005A030000}"/>
    <cellStyle name="Normal 4 3 2 4 2 2" xfId="859" xr:uid="{00000000-0005-0000-0000-00005B030000}"/>
    <cellStyle name="Normal 4 3 2 4 3" xfId="860" xr:uid="{00000000-0005-0000-0000-00005C030000}"/>
    <cellStyle name="Normal 4 3 2 5" xfId="861" xr:uid="{00000000-0005-0000-0000-00005D030000}"/>
    <cellStyle name="Normal 4 3 2 5 2" xfId="862" xr:uid="{00000000-0005-0000-0000-00005E030000}"/>
    <cellStyle name="Normal 4 3 2 6" xfId="863" xr:uid="{00000000-0005-0000-0000-00005F030000}"/>
    <cellStyle name="Normal 4 3 3" xfId="864" xr:uid="{00000000-0005-0000-0000-000060030000}"/>
    <cellStyle name="Normal 4 3 3 2" xfId="865" xr:uid="{00000000-0005-0000-0000-000061030000}"/>
    <cellStyle name="Normal 4 3 3 2 2" xfId="866" xr:uid="{00000000-0005-0000-0000-000062030000}"/>
    <cellStyle name="Normal 4 3 3 2 2 2" xfId="867" xr:uid="{00000000-0005-0000-0000-000063030000}"/>
    <cellStyle name="Normal 4 3 3 2 2 2 2" xfId="868" xr:uid="{00000000-0005-0000-0000-000064030000}"/>
    <cellStyle name="Normal 4 3 3 2 2 3" xfId="869" xr:uid="{00000000-0005-0000-0000-000065030000}"/>
    <cellStyle name="Normal 4 3 3 2 3" xfId="870" xr:uid="{00000000-0005-0000-0000-000066030000}"/>
    <cellStyle name="Normal 4 3 3 2 3 2" xfId="871" xr:uid="{00000000-0005-0000-0000-000067030000}"/>
    <cellStyle name="Normal 4 3 3 2 4" xfId="872" xr:uid="{00000000-0005-0000-0000-000068030000}"/>
    <cellStyle name="Normal 4 3 3 3" xfId="873" xr:uid="{00000000-0005-0000-0000-000069030000}"/>
    <cellStyle name="Normal 4 3 3 3 2" xfId="874" xr:uid="{00000000-0005-0000-0000-00006A030000}"/>
    <cellStyle name="Normal 4 3 3 3 2 2" xfId="875" xr:uid="{00000000-0005-0000-0000-00006B030000}"/>
    <cellStyle name="Normal 4 3 3 3 3" xfId="876" xr:uid="{00000000-0005-0000-0000-00006C030000}"/>
    <cellStyle name="Normal 4 3 3 4" xfId="877" xr:uid="{00000000-0005-0000-0000-00006D030000}"/>
    <cellStyle name="Normal 4 3 3 4 2" xfId="878" xr:uid="{00000000-0005-0000-0000-00006E030000}"/>
    <cellStyle name="Normal 4 3 3 5" xfId="879" xr:uid="{00000000-0005-0000-0000-00006F030000}"/>
    <cellStyle name="Normal 4 3 4" xfId="880" xr:uid="{00000000-0005-0000-0000-000070030000}"/>
    <cellStyle name="Normal 4 3 4 2" xfId="881" xr:uid="{00000000-0005-0000-0000-000071030000}"/>
    <cellStyle name="Normal 4 3 4 2 2" xfId="882" xr:uid="{00000000-0005-0000-0000-000072030000}"/>
    <cellStyle name="Normal 4 3 4 2 2 2" xfId="883" xr:uid="{00000000-0005-0000-0000-000073030000}"/>
    <cellStyle name="Normal 4 3 4 2 3" xfId="884" xr:uid="{00000000-0005-0000-0000-000074030000}"/>
    <cellStyle name="Normal 4 3 4 3" xfId="885" xr:uid="{00000000-0005-0000-0000-000075030000}"/>
    <cellStyle name="Normal 4 3 4 3 2" xfId="886" xr:uid="{00000000-0005-0000-0000-000076030000}"/>
    <cellStyle name="Normal 4 3 4 4" xfId="887" xr:uid="{00000000-0005-0000-0000-000077030000}"/>
    <cellStyle name="Normal 4 3 5" xfId="888" xr:uid="{00000000-0005-0000-0000-000078030000}"/>
    <cellStyle name="Normal 4 3 5 2" xfId="889" xr:uid="{00000000-0005-0000-0000-000079030000}"/>
    <cellStyle name="Normal 4 3 5 2 2" xfId="890" xr:uid="{00000000-0005-0000-0000-00007A030000}"/>
    <cellStyle name="Normal 4 3 5 3" xfId="891" xr:uid="{00000000-0005-0000-0000-00007B030000}"/>
    <cellStyle name="Normal 4 3 6" xfId="892" xr:uid="{00000000-0005-0000-0000-00007C030000}"/>
    <cellStyle name="Normal 4 3 6 2" xfId="893" xr:uid="{00000000-0005-0000-0000-00007D030000}"/>
    <cellStyle name="Normal 4 3 7" xfId="894" xr:uid="{00000000-0005-0000-0000-00007E030000}"/>
    <cellStyle name="Normal 4 4" xfId="895" xr:uid="{00000000-0005-0000-0000-00007F030000}"/>
    <cellStyle name="Normal 4 4 2" xfId="896" xr:uid="{00000000-0005-0000-0000-000080030000}"/>
    <cellStyle name="Normal 4 4 2 2" xfId="897" xr:uid="{00000000-0005-0000-0000-000081030000}"/>
    <cellStyle name="Normal 4 4 2 2 2" xfId="898" xr:uid="{00000000-0005-0000-0000-000082030000}"/>
    <cellStyle name="Normal 4 4 2 2 2 2" xfId="899" xr:uid="{00000000-0005-0000-0000-000083030000}"/>
    <cellStyle name="Normal 4 4 2 2 2 2 2" xfId="900" xr:uid="{00000000-0005-0000-0000-000084030000}"/>
    <cellStyle name="Normal 4 4 2 2 2 2 2 2" xfId="901" xr:uid="{00000000-0005-0000-0000-000085030000}"/>
    <cellStyle name="Normal 4 4 2 2 2 2 3" xfId="902" xr:uid="{00000000-0005-0000-0000-000086030000}"/>
    <cellStyle name="Normal 4 4 2 2 2 3" xfId="903" xr:uid="{00000000-0005-0000-0000-000087030000}"/>
    <cellStyle name="Normal 4 4 2 2 2 3 2" xfId="904" xr:uid="{00000000-0005-0000-0000-000088030000}"/>
    <cellStyle name="Normal 4 4 2 2 2 4" xfId="905" xr:uid="{00000000-0005-0000-0000-000089030000}"/>
    <cellStyle name="Normal 4 4 2 2 3" xfId="906" xr:uid="{00000000-0005-0000-0000-00008A030000}"/>
    <cellStyle name="Normal 4 4 2 2 3 2" xfId="907" xr:uid="{00000000-0005-0000-0000-00008B030000}"/>
    <cellStyle name="Normal 4 4 2 2 3 2 2" xfId="908" xr:uid="{00000000-0005-0000-0000-00008C030000}"/>
    <cellStyle name="Normal 4 4 2 2 3 3" xfId="909" xr:uid="{00000000-0005-0000-0000-00008D030000}"/>
    <cellStyle name="Normal 4 4 2 2 4" xfId="910" xr:uid="{00000000-0005-0000-0000-00008E030000}"/>
    <cellStyle name="Normal 4 4 2 2 4 2" xfId="911" xr:uid="{00000000-0005-0000-0000-00008F030000}"/>
    <cellStyle name="Normal 4 4 2 2 5" xfId="912" xr:uid="{00000000-0005-0000-0000-000090030000}"/>
    <cellStyle name="Normal 4 4 2 3" xfId="913" xr:uid="{00000000-0005-0000-0000-000091030000}"/>
    <cellStyle name="Normal 4 4 2 3 2" xfId="914" xr:uid="{00000000-0005-0000-0000-000092030000}"/>
    <cellStyle name="Normal 4 4 2 3 2 2" xfId="915" xr:uid="{00000000-0005-0000-0000-000093030000}"/>
    <cellStyle name="Normal 4 4 2 3 2 2 2" xfId="916" xr:uid="{00000000-0005-0000-0000-000094030000}"/>
    <cellStyle name="Normal 4 4 2 3 2 3" xfId="917" xr:uid="{00000000-0005-0000-0000-000095030000}"/>
    <cellStyle name="Normal 4 4 2 3 3" xfId="918" xr:uid="{00000000-0005-0000-0000-000096030000}"/>
    <cellStyle name="Normal 4 4 2 3 3 2" xfId="919" xr:uid="{00000000-0005-0000-0000-000097030000}"/>
    <cellStyle name="Normal 4 4 2 3 4" xfId="920" xr:uid="{00000000-0005-0000-0000-000098030000}"/>
    <cellStyle name="Normal 4 4 2 4" xfId="921" xr:uid="{00000000-0005-0000-0000-000099030000}"/>
    <cellStyle name="Normal 4 4 2 4 2" xfId="922" xr:uid="{00000000-0005-0000-0000-00009A030000}"/>
    <cellStyle name="Normal 4 4 2 4 2 2" xfId="923" xr:uid="{00000000-0005-0000-0000-00009B030000}"/>
    <cellStyle name="Normal 4 4 2 4 3" xfId="924" xr:uid="{00000000-0005-0000-0000-00009C030000}"/>
    <cellStyle name="Normal 4 4 2 5" xfId="925" xr:uid="{00000000-0005-0000-0000-00009D030000}"/>
    <cellStyle name="Normal 4 4 2 5 2" xfId="926" xr:uid="{00000000-0005-0000-0000-00009E030000}"/>
    <cellStyle name="Normal 4 4 2 6" xfId="927" xr:uid="{00000000-0005-0000-0000-00009F030000}"/>
    <cellStyle name="Normal 4 4 3" xfId="928" xr:uid="{00000000-0005-0000-0000-0000A0030000}"/>
    <cellStyle name="Normal 4 4 3 2" xfId="929" xr:uid="{00000000-0005-0000-0000-0000A1030000}"/>
    <cellStyle name="Normal 4 4 3 2 2" xfId="930" xr:uid="{00000000-0005-0000-0000-0000A2030000}"/>
    <cellStyle name="Normal 4 4 3 2 2 2" xfId="931" xr:uid="{00000000-0005-0000-0000-0000A3030000}"/>
    <cellStyle name="Normal 4 4 3 2 2 2 2" xfId="932" xr:uid="{00000000-0005-0000-0000-0000A4030000}"/>
    <cellStyle name="Normal 4 4 3 2 2 3" xfId="933" xr:uid="{00000000-0005-0000-0000-0000A5030000}"/>
    <cellStyle name="Normal 4 4 3 2 3" xfId="934" xr:uid="{00000000-0005-0000-0000-0000A6030000}"/>
    <cellStyle name="Normal 4 4 3 2 3 2" xfId="935" xr:uid="{00000000-0005-0000-0000-0000A7030000}"/>
    <cellStyle name="Normal 4 4 3 2 4" xfId="936" xr:uid="{00000000-0005-0000-0000-0000A8030000}"/>
    <cellStyle name="Normal 4 4 3 3" xfId="937" xr:uid="{00000000-0005-0000-0000-0000A9030000}"/>
    <cellStyle name="Normal 4 4 3 3 2" xfId="938" xr:uid="{00000000-0005-0000-0000-0000AA030000}"/>
    <cellStyle name="Normal 4 4 3 3 2 2" xfId="939" xr:uid="{00000000-0005-0000-0000-0000AB030000}"/>
    <cellStyle name="Normal 4 4 3 3 3" xfId="940" xr:uid="{00000000-0005-0000-0000-0000AC030000}"/>
    <cellStyle name="Normal 4 4 3 4" xfId="941" xr:uid="{00000000-0005-0000-0000-0000AD030000}"/>
    <cellStyle name="Normal 4 4 3 4 2" xfId="942" xr:uid="{00000000-0005-0000-0000-0000AE030000}"/>
    <cellStyle name="Normal 4 4 3 5" xfId="943" xr:uid="{00000000-0005-0000-0000-0000AF030000}"/>
    <cellStyle name="Normal 4 4 4" xfId="944" xr:uid="{00000000-0005-0000-0000-0000B0030000}"/>
    <cellStyle name="Normal 4 4 4 2" xfId="945" xr:uid="{00000000-0005-0000-0000-0000B1030000}"/>
    <cellStyle name="Normal 4 4 4 2 2" xfId="946" xr:uid="{00000000-0005-0000-0000-0000B2030000}"/>
    <cellStyle name="Normal 4 4 4 2 2 2" xfId="947" xr:uid="{00000000-0005-0000-0000-0000B3030000}"/>
    <cellStyle name="Normal 4 4 4 2 3" xfId="948" xr:uid="{00000000-0005-0000-0000-0000B4030000}"/>
    <cellStyle name="Normal 4 4 4 3" xfId="949" xr:uid="{00000000-0005-0000-0000-0000B5030000}"/>
    <cellStyle name="Normal 4 4 4 3 2" xfId="950" xr:uid="{00000000-0005-0000-0000-0000B6030000}"/>
    <cellStyle name="Normal 4 4 4 4" xfId="951" xr:uid="{00000000-0005-0000-0000-0000B7030000}"/>
    <cellStyle name="Normal 4 4 5" xfId="952" xr:uid="{00000000-0005-0000-0000-0000B8030000}"/>
    <cellStyle name="Normal 4 4 5 2" xfId="953" xr:uid="{00000000-0005-0000-0000-0000B9030000}"/>
    <cellStyle name="Normal 4 4 5 2 2" xfId="954" xr:uid="{00000000-0005-0000-0000-0000BA030000}"/>
    <cellStyle name="Normal 4 4 5 3" xfId="955" xr:uid="{00000000-0005-0000-0000-0000BB030000}"/>
    <cellStyle name="Normal 4 4 6" xfId="956" xr:uid="{00000000-0005-0000-0000-0000BC030000}"/>
    <cellStyle name="Normal 4 4 6 2" xfId="957" xr:uid="{00000000-0005-0000-0000-0000BD030000}"/>
    <cellStyle name="Normal 4 4 7" xfId="958" xr:uid="{00000000-0005-0000-0000-0000BE030000}"/>
    <cellStyle name="Normal 4 5" xfId="959" xr:uid="{00000000-0005-0000-0000-0000BF030000}"/>
    <cellStyle name="Normal 4 5 2" xfId="960" xr:uid="{00000000-0005-0000-0000-0000C0030000}"/>
    <cellStyle name="Normal 4 5 2 2" xfId="961" xr:uid="{00000000-0005-0000-0000-0000C1030000}"/>
    <cellStyle name="Normal 4 5 2 2 2" xfId="962" xr:uid="{00000000-0005-0000-0000-0000C2030000}"/>
    <cellStyle name="Normal 4 5 2 2 2 2" xfId="963" xr:uid="{00000000-0005-0000-0000-0000C3030000}"/>
    <cellStyle name="Normal 4 5 2 2 2 2 2" xfId="964" xr:uid="{00000000-0005-0000-0000-0000C4030000}"/>
    <cellStyle name="Normal 4 5 2 2 2 3" xfId="965" xr:uid="{00000000-0005-0000-0000-0000C5030000}"/>
    <cellStyle name="Normal 4 5 2 2 3" xfId="966" xr:uid="{00000000-0005-0000-0000-0000C6030000}"/>
    <cellStyle name="Normal 4 5 2 2 3 2" xfId="967" xr:uid="{00000000-0005-0000-0000-0000C7030000}"/>
    <cellStyle name="Normal 4 5 2 2 4" xfId="968" xr:uid="{00000000-0005-0000-0000-0000C8030000}"/>
    <cellStyle name="Normal 4 5 2 3" xfId="969" xr:uid="{00000000-0005-0000-0000-0000C9030000}"/>
    <cellStyle name="Normal 4 5 2 3 2" xfId="970" xr:uid="{00000000-0005-0000-0000-0000CA030000}"/>
    <cellStyle name="Normal 4 5 2 3 2 2" xfId="971" xr:uid="{00000000-0005-0000-0000-0000CB030000}"/>
    <cellStyle name="Normal 4 5 2 3 3" xfId="972" xr:uid="{00000000-0005-0000-0000-0000CC030000}"/>
    <cellStyle name="Normal 4 5 2 4" xfId="973" xr:uid="{00000000-0005-0000-0000-0000CD030000}"/>
    <cellStyle name="Normal 4 5 2 4 2" xfId="974" xr:uid="{00000000-0005-0000-0000-0000CE030000}"/>
    <cellStyle name="Normal 4 5 2 5" xfId="975" xr:uid="{00000000-0005-0000-0000-0000CF030000}"/>
    <cellStyle name="Normal 4 5 3" xfId="976" xr:uid="{00000000-0005-0000-0000-0000D0030000}"/>
    <cellStyle name="Normal 4 5 3 2" xfId="977" xr:uid="{00000000-0005-0000-0000-0000D1030000}"/>
    <cellStyle name="Normal 4 5 3 2 2" xfId="978" xr:uid="{00000000-0005-0000-0000-0000D2030000}"/>
    <cellStyle name="Normal 4 5 3 2 2 2" xfId="979" xr:uid="{00000000-0005-0000-0000-0000D3030000}"/>
    <cellStyle name="Normal 4 5 3 2 3" xfId="980" xr:uid="{00000000-0005-0000-0000-0000D4030000}"/>
    <cellStyle name="Normal 4 5 3 3" xfId="981" xr:uid="{00000000-0005-0000-0000-0000D5030000}"/>
    <cellStyle name="Normal 4 5 3 3 2" xfId="982" xr:uid="{00000000-0005-0000-0000-0000D6030000}"/>
    <cellStyle name="Normal 4 5 3 4" xfId="983" xr:uid="{00000000-0005-0000-0000-0000D7030000}"/>
    <cellStyle name="Normal 4 5 4" xfId="984" xr:uid="{00000000-0005-0000-0000-0000D8030000}"/>
    <cellStyle name="Normal 4 5 4 2" xfId="985" xr:uid="{00000000-0005-0000-0000-0000D9030000}"/>
    <cellStyle name="Normal 4 5 4 2 2" xfId="986" xr:uid="{00000000-0005-0000-0000-0000DA030000}"/>
    <cellStyle name="Normal 4 5 4 3" xfId="987" xr:uid="{00000000-0005-0000-0000-0000DB030000}"/>
    <cellStyle name="Normal 4 5 5" xfId="988" xr:uid="{00000000-0005-0000-0000-0000DC030000}"/>
    <cellStyle name="Normal 4 5 5 2" xfId="989" xr:uid="{00000000-0005-0000-0000-0000DD030000}"/>
    <cellStyle name="Normal 4 5 6" xfId="990" xr:uid="{00000000-0005-0000-0000-0000DE030000}"/>
    <cellStyle name="Normal 4 5 7" xfId="991" xr:uid="{00000000-0005-0000-0000-0000DF030000}"/>
    <cellStyle name="Normal 4 6" xfId="992" xr:uid="{00000000-0005-0000-0000-0000E0030000}"/>
    <cellStyle name="Normal 4 6 2" xfId="993" xr:uid="{00000000-0005-0000-0000-0000E1030000}"/>
    <cellStyle name="Normal 4 6 2 2" xfId="994" xr:uid="{00000000-0005-0000-0000-0000E2030000}"/>
    <cellStyle name="Normal 4 6 2 2 2" xfId="995" xr:uid="{00000000-0005-0000-0000-0000E3030000}"/>
    <cellStyle name="Normal 4 6 2 2 2 2" xfId="996" xr:uid="{00000000-0005-0000-0000-0000E4030000}"/>
    <cellStyle name="Normal 4 6 2 2 3" xfId="997" xr:uid="{00000000-0005-0000-0000-0000E5030000}"/>
    <cellStyle name="Normal 4 6 2 3" xfId="998" xr:uid="{00000000-0005-0000-0000-0000E6030000}"/>
    <cellStyle name="Normal 4 6 2 3 2" xfId="999" xr:uid="{00000000-0005-0000-0000-0000E7030000}"/>
    <cellStyle name="Normal 4 6 2 4" xfId="1000" xr:uid="{00000000-0005-0000-0000-0000E8030000}"/>
    <cellStyle name="Normal 4 6 3" xfId="1001" xr:uid="{00000000-0005-0000-0000-0000E9030000}"/>
    <cellStyle name="Normal 4 6 3 2" xfId="1002" xr:uid="{00000000-0005-0000-0000-0000EA030000}"/>
    <cellStyle name="Normal 4 6 3 2 2" xfId="1003" xr:uid="{00000000-0005-0000-0000-0000EB030000}"/>
    <cellStyle name="Normal 4 6 3 3" xfId="1004" xr:uid="{00000000-0005-0000-0000-0000EC030000}"/>
    <cellStyle name="Normal 4 6 4" xfId="1005" xr:uid="{00000000-0005-0000-0000-0000ED030000}"/>
    <cellStyle name="Normal 4 6 4 2" xfId="1006" xr:uid="{00000000-0005-0000-0000-0000EE030000}"/>
    <cellStyle name="Normal 4 6 5" xfId="1007" xr:uid="{00000000-0005-0000-0000-0000EF030000}"/>
    <cellStyle name="Normal 4 7" xfId="1008" xr:uid="{00000000-0005-0000-0000-0000F0030000}"/>
    <cellStyle name="Normal 4 7 2" xfId="1009" xr:uid="{00000000-0005-0000-0000-0000F1030000}"/>
    <cellStyle name="Normal 4 7 2 2" xfId="1010" xr:uid="{00000000-0005-0000-0000-0000F2030000}"/>
    <cellStyle name="Normal 4 7 2 2 2" xfId="1011" xr:uid="{00000000-0005-0000-0000-0000F3030000}"/>
    <cellStyle name="Normal 4 7 2 3" xfId="1012" xr:uid="{00000000-0005-0000-0000-0000F4030000}"/>
    <cellStyle name="Normal 4 7 3" xfId="1013" xr:uid="{00000000-0005-0000-0000-0000F5030000}"/>
    <cellStyle name="Normal 4 7 3 2" xfId="1014" xr:uid="{00000000-0005-0000-0000-0000F6030000}"/>
    <cellStyle name="Normal 4 7 4" xfId="1015" xr:uid="{00000000-0005-0000-0000-0000F7030000}"/>
    <cellStyle name="Normal 4 8" xfId="1016" xr:uid="{00000000-0005-0000-0000-0000F8030000}"/>
    <cellStyle name="Normal 4 8 2" xfId="1017" xr:uid="{00000000-0005-0000-0000-0000F9030000}"/>
    <cellStyle name="Normal 4 8 2 2" xfId="1018" xr:uid="{00000000-0005-0000-0000-0000FA030000}"/>
    <cellStyle name="Normal 4 8 3" xfId="1019" xr:uid="{00000000-0005-0000-0000-0000FB030000}"/>
    <cellStyle name="Normal 4 9" xfId="1020" xr:uid="{00000000-0005-0000-0000-0000FC030000}"/>
    <cellStyle name="Normal 4 9 2" xfId="1021" xr:uid="{00000000-0005-0000-0000-0000FD030000}"/>
    <cellStyle name="Normal 5" xfId="1022" xr:uid="{00000000-0005-0000-0000-0000FE030000}"/>
    <cellStyle name="Normal 5 10" xfId="1023" xr:uid="{00000000-0005-0000-0000-0000FF030000}"/>
    <cellStyle name="Normal 5 2" xfId="1024" xr:uid="{00000000-0005-0000-0000-000000040000}"/>
    <cellStyle name="Normal 5 2 2" xfId="1025" xr:uid="{00000000-0005-0000-0000-000001040000}"/>
    <cellStyle name="Normal 5 2 2 2" xfId="1026" xr:uid="{00000000-0005-0000-0000-000002040000}"/>
    <cellStyle name="Normal 5 2 2 2 2" xfId="1027" xr:uid="{00000000-0005-0000-0000-000003040000}"/>
    <cellStyle name="Normal 5 2 2 2 2 2" xfId="1028" xr:uid="{00000000-0005-0000-0000-000004040000}"/>
    <cellStyle name="Normal 5 2 2 2 2 2 2" xfId="1029" xr:uid="{00000000-0005-0000-0000-000005040000}"/>
    <cellStyle name="Normal 5 2 2 2 2 2 2 2" xfId="1030" xr:uid="{00000000-0005-0000-0000-000006040000}"/>
    <cellStyle name="Normal 5 2 2 2 2 2 3" xfId="1031" xr:uid="{00000000-0005-0000-0000-000007040000}"/>
    <cellStyle name="Normal 5 2 2 2 2 3" xfId="1032" xr:uid="{00000000-0005-0000-0000-000008040000}"/>
    <cellStyle name="Normal 5 2 2 2 2 3 2" xfId="1033" xr:uid="{00000000-0005-0000-0000-000009040000}"/>
    <cellStyle name="Normal 5 2 2 2 2 4" xfId="1034" xr:uid="{00000000-0005-0000-0000-00000A040000}"/>
    <cellStyle name="Normal 5 2 2 2 3" xfId="1035" xr:uid="{00000000-0005-0000-0000-00000B040000}"/>
    <cellStyle name="Normal 5 2 2 2 3 2" xfId="1036" xr:uid="{00000000-0005-0000-0000-00000C040000}"/>
    <cellStyle name="Normal 5 2 2 2 3 2 2" xfId="1037" xr:uid="{00000000-0005-0000-0000-00000D040000}"/>
    <cellStyle name="Normal 5 2 2 2 3 3" xfId="1038" xr:uid="{00000000-0005-0000-0000-00000E040000}"/>
    <cellStyle name="Normal 5 2 2 2 4" xfId="1039" xr:uid="{00000000-0005-0000-0000-00000F040000}"/>
    <cellStyle name="Normal 5 2 2 2 4 2" xfId="1040" xr:uid="{00000000-0005-0000-0000-000010040000}"/>
    <cellStyle name="Normal 5 2 2 2 5" xfId="1041" xr:uid="{00000000-0005-0000-0000-000011040000}"/>
    <cellStyle name="Normal 5 2 2 3" xfId="1042" xr:uid="{00000000-0005-0000-0000-000012040000}"/>
    <cellStyle name="Normal 5 2 2 3 2" xfId="1043" xr:uid="{00000000-0005-0000-0000-000013040000}"/>
    <cellStyle name="Normal 5 2 2 3 2 2" xfId="1044" xr:uid="{00000000-0005-0000-0000-000014040000}"/>
    <cellStyle name="Normal 5 2 2 3 2 2 2" xfId="1045" xr:uid="{00000000-0005-0000-0000-000015040000}"/>
    <cellStyle name="Normal 5 2 2 3 2 3" xfId="1046" xr:uid="{00000000-0005-0000-0000-000016040000}"/>
    <cellStyle name="Normal 5 2 2 3 3" xfId="1047" xr:uid="{00000000-0005-0000-0000-000017040000}"/>
    <cellStyle name="Normal 5 2 2 3 3 2" xfId="1048" xr:uid="{00000000-0005-0000-0000-000018040000}"/>
    <cellStyle name="Normal 5 2 2 3 4" xfId="1049" xr:uid="{00000000-0005-0000-0000-000019040000}"/>
    <cellStyle name="Normal 5 2 2 4" xfId="1050" xr:uid="{00000000-0005-0000-0000-00001A040000}"/>
    <cellStyle name="Normal 5 2 2 4 2" xfId="1051" xr:uid="{00000000-0005-0000-0000-00001B040000}"/>
    <cellStyle name="Normal 5 2 2 4 2 2" xfId="1052" xr:uid="{00000000-0005-0000-0000-00001C040000}"/>
    <cellStyle name="Normal 5 2 2 4 3" xfId="1053" xr:uid="{00000000-0005-0000-0000-00001D040000}"/>
    <cellStyle name="Normal 5 2 2 5" xfId="1054" xr:uid="{00000000-0005-0000-0000-00001E040000}"/>
    <cellStyle name="Normal 5 2 2 5 2" xfId="1055" xr:uid="{00000000-0005-0000-0000-00001F040000}"/>
    <cellStyle name="Normal 5 2 2 6" xfId="1056" xr:uid="{00000000-0005-0000-0000-000020040000}"/>
    <cellStyle name="Normal 5 2 3" xfId="1057" xr:uid="{00000000-0005-0000-0000-000021040000}"/>
    <cellStyle name="Normal 5 2 3 2" xfId="1058" xr:uid="{00000000-0005-0000-0000-000022040000}"/>
    <cellStyle name="Normal 5 2 3 2 2" xfId="1059" xr:uid="{00000000-0005-0000-0000-000023040000}"/>
    <cellStyle name="Normal 5 2 3 2 2 2" xfId="1060" xr:uid="{00000000-0005-0000-0000-000024040000}"/>
    <cellStyle name="Normal 5 2 3 2 2 2 2" xfId="1061" xr:uid="{00000000-0005-0000-0000-000025040000}"/>
    <cellStyle name="Normal 5 2 3 2 2 3" xfId="1062" xr:uid="{00000000-0005-0000-0000-000026040000}"/>
    <cellStyle name="Normal 5 2 3 2 3" xfId="1063" xr:uid="{00000000-0005-0000-0000-000027040000}"/>
    <cellStyle name="Normal 5 2 3 2 3 2" xfId="1064" xr:uid="{00000000-0005-0000-0000-000028040000}"/>
    <cellStyle name="Normal 5 2 3 2 4" xfId="1065" xr:uid="{00000000-0005-0000-0000-000029040000}"/>
    <cellStyle name="Normal 5 2 3 3" xfId="1066" xr:uid="{00000000-0005-0000-0000-00002A040000}"/>
    <cellStyle name="Normal 5 2 3 3 2" xfId="1067" xr:uid="{00000000-0005-0000-0000-00002B040000}"/>
    <cellStyle name="Normal 5 2 3 3 2 2" xfId="1068" xr:uid="{00000000-0005-0000-0000-00002C040000}"/>
    <cellStyle name="Normal 5 2 3 3 3" xfId="1069" xr:uid="{00000000-0005-0000-0000-00002D040000}"/>
    <cellStyle name="Normal 5 2 3 4" xfId="1070" xr:uid="{00000000-0005-0000-0000-00002E040000}"/>
    <cellStyle name="Normal 5 2 3 4 2" xfId="1071" xr:uid="{00000000-0005-0000-0000-00002F040000}"/>
    <cellStyle name="Normal 5 2 3 5" xfId="1072" xr:uid="{00000000-0005-0000-0000-000030040000}"/>
    <cellStyle name="Normal 5 2 4" xfId="1073" xr:uid="{00000000-0005-0000-0000-000031040000}"/>
    <cellStyle name="Normal 5 2 4 2" xfId="1074" xr:uid="{00000000-0005-0000-0000-000032040000}"/>
    <cellStyle name="Normal 5 2 4 2 2" xfId="1075" xr:uid="{00000000-0005-0000-0000-000033040000}"/>
    <cellStyle name="Normal 5 2 4 2 2 2" xfId="1076" xr:uid="{00000000-0005-0000-0000-000034040000}"/>
    <cellStyle name="Normal 5 2 4 2 3" xfId="1077" xr:uid="{00000000-0005-0000-0000-000035040000}"/>
    <cellStyle name="Normal 5 2 4 3" xfId="1078" xr:uid="{00000000-0005-0000-0000-000036040000}"/>
    <cellStyle name="Normal 5 2 4 3 2" xfId="1079" xr:uid="{00000000-0005-0000-0000-000037040000}"/>
    <cellStyle name="Normal 5 2 4 4" xfId="1080" xr:uid="{00000000-0005-0000-0000-000038040000}"/>
    <cellStyle name="Normal 5 2 5" xfId="1081" xr:uid="{00000000-0005-0000-0000-000039040000}"/>
    <cellStyle name="Normal 5 2 5 2" xfId="1082" xr:uid="{00000000-0005-0000-0000-00003A040000}"/>
    <cellStyle name="Normal 5 2 5 2 2" xfId="1083" xr:uid="{00000000-0005-0000-0000-00003B040000}"/>
    <cellStyle name="Normal 5 2 5 3" xfId="1084" xr:uid="{00000000-0005-0000-0000-00003C040000}"/>
    <cellStyle name="Normal 5 2 6" xfId="1085" xr:uid="{00000000-0005-0000-0000-00003D040000}"/>
    <cellStyle name="Normal 5 2 6 2" xfId="1086" xr:uid="{00000000-0005-0000-0000-00003E040000}"/>
    <cellStyle name="Normal 5 2 7" xfId="1087" xr:uid="{00000000-0005-0000-0000-00003F040000}"/>
    <cellStyle name="Normal 5 3" xfId="1088" xr:uid="{00000000-0005-0000-0000-000040040000}"/>
    <cellStyle name="Normal 5 3 2" xfId="1089" xr:uid="{00000000-0005-0000-0000-000041040000}"/>
    <cellStyle name="Normal 5 3 2 2" xfId="1090" xr:uid="{00000000-0005-0000-0000-000042040000}"/>
    <cellStyle name="Normal 5 3 2 2 2" xfId="1091" xr:uid="{00000000-0005-0000-0000-000043040000}"/>
    <cellStyle name="Normal 5 3 2 2 2 2" xfId="1092" xr:uid="{00000000-0005-0000-0000-000044040000}"/>
    <cellStyle name="Normal 5 3 2 2 2 2 2" xfId="1093" xr:uid="{00000000-0005-0000-0000-000045040000}"/>
    <cellStyle name="Normal 5 3 2 2 2 2 2 2" xfId="1094" xr:uid="{00000000-0005-0000-0000-000046040000}"/>
    <cellStyle name="Normal 5 3 2 2 2 2 3" xfId="1095" xr:uid="{00000000-0005-0000-0000-000047040000}"/>
    <cellStyle name="Normal 5 3 2 2 2 3" xfId="1096" xr:uid="{00000000-0005-0000-0000-000048040000}"/>
    <cellStyle name="Normal 5 3 2 2 2 3 2" xfId="1097" xr:uid="{00000000-0005-0000-0000-000049040000}"/>
    <cellStyle name="Normal 5 3 2 2 2 4" xfId="1098" xr:uid="{00000000-0005-0000-0000-00004A040000}"/>
    <cellStyle name="Normal 5 3 2 2 3" xfId="1099" xr:uid="{00000000-0005-0000-0000-00004B040000}"/>
    <cellStyle name="Normal 5 3 2 2 3 2" xfId="1100" xr:uid="{00000000-0005-0000-0000-00004C040000}"/>
    <cellStyle name="Normal 5 3 2 2 3 2 2" xfId="1101" xr:uid="{00000000-0005-0000-0000-00004D040000}"/>
    <cellStyle name="Normal 5 3 2 2 3 3" xfId="1102" xr:uid="{00000000-0005-0000-0000-00004E040000}"/>
    <cellStyle name="Normal 5 3 2 2 4" xfId="1103" xr:uid="{00000000-0005-0000-0000-00004F040000}"/>
    <cellStyle name="Normal 5 3 2 2 4 2" xfId="1104" xr:uid="{00000000-0005-0000-0000-000050040000}"/>
    <cellStyle name="Normal 5 3 2 2 5" xfId="1105" xr:uid="{00000000-0005-0000-0000-000051040000}"/>
    <cellStyle name="Normal 5 3 2 3" xfId="1106" xr:uid="{00000000-0005-0000-0000-000052040000}"/>
    <cellStyle name="Normal 5 3 2 3 2" xfId="1107" xr:uid="{00000000-0005-0000-0000-000053040000}"/>
    <cellStyle name="Normal 5 3 2 3 2 2" xfId="1108" xr:uid="{00000000-0005-0000-0000-000054040000}"/>
    <cellStyle name="Normal 5 3 2 3 2 2 2" xfId="1109" xr:uid="{00000000-0005-0000-0000-000055040000}"/>
    <cellStyle name="Normal 5 3 2 3 2 3" xfId="1110" xr:uid="{00000000-0005-0000-0000-000056040000}"/>
    <cellStyle name="Normal 5 3 2 3 3" xfId="1111" xr:uid="{00000000-0005-0000-0000-000057040000}"/>
    <cellStyle name="Normal 5 3 2 3 3 2" xfId="1112" xr:uid="{00000000-0005-0000-0000-000058040000}"/>
    <cellStyle name="Normal 5 3 2 3 4" xfId="1113" xr:uid="{00000000-0005-0000-0000-000059040000}"/>
    <cellStyle name="Normal 5 3 2 4" xfId="1114" xr:uid="{00000000-0005-0000-0000-00005A040000}"/>
    <cellStyle name="Normal 5 3 2 4 2" xfId="1115" xr:uid="{00000000-0005-0000-0000-00005B040000}"/>
    <cellStyle name="Normal 5 3 2 4 2 2" xfId="1116" xr:uid="{00000000-0005-0000-0000-00005C040000}"/>
    <cellStyle name="Normal 5 3 2 4 3" xfId="1117" xr:uid="{00000000-0005-0000-0000-00005D040000}"/>
    <cellStyle name="Normal 5 3 2 5" xfId="1118" xr:uid="{00000000-0005-0000-0000-00005E040000}"/>
    <cellStyle name="Normal 5 3 2 5 2" xfId="1119" xr:uid="{00000000-0005-0000-0000-00005F040000}"/>
    <cellStyle name="Normal 5 3 2 6" xfId="1120" xr:uid="{00000000-0005-0000-0000-000060040000}"/>
    <cellStyle name="Normal 5 3 3" xfId="1121" xr:uid="{00000000-0005-0000-0000-000061040000}"/>
    <cellStyle name="Normal 5 3 3 2" xfId="1122" xr:uid="{00000000-0005-0000-0000-000062040000}"/>
    <cellStyle name="Normal 5 3 3 2 2" xfId="1123" xr:uid="{00000000-0005-0000-0000-000063040000}"/>
    <cellStyle name="Normal 5 3 3 2 2 2" xfId="1124" xr:uid="{00000000-0005-0000-0000-000064040000}"/>
    <cellStyle name="Normal 5 3 3 2 2 2 2" xfId="1125" xr:uid="{00000000-0005-0000-0000-000065040000}"/>
    <cellStyle name="Normal 5 3 3 2 2 3" xfId="1126" xr:uid="{00000000-0005-0000-0000-000066040000}"/>
    <cellStyle name="Normal 5 3 3 2 3" xfId="1127" xr:uid="{00000000-0005-0000-0000-000067040000}"/>
    <cellStyle name="Normal 5 3 3 2 3 2" xfId="1128" xr:uid="{00000000-0005-0000-0000-000068040000}"/>
    <cellStyle name="Normal 5 3 3 2 4" xfId="1129" xr:uid="{00000000-0005-0000-0000-000069040000}"/>
    <cellStyle name="Normal 5 3 3 3" xfId="1130" xr:uid="{00000000-0005-0000-0000-00006A040000}"/>
    <cellStyle name="Normal 5 3 3 3 2" xfId="1131" xr:uid="{00000000-0005-0000-0000-00006B040000}"/>
    <cellStyle name="Normal 5 3 3 3 2 2" xfId="1132" xr:uid="{00000000-0005-0000-0000-00006C040000}"/>
    <cellStyle name="Normal 5 3 3 3 3" xfId="1133" xr:uid="{00000000-0005-0000-0000-00006D040000}"/>
    <cellStyle name="Normal 5 3 3 4" xfId="1134" xr:uid="{00000000-0005-0000-0000-00006E040000}"/>
    <cellStyle name="Normal 5 3 3 4 2" xfId="1135" xr:uid="{00000000-0005-0000-0000-00006F040000}"/>
    <cellStyle name="Normal 5 3 3 5" xfId="1136" xr:uid="{00000000-0005-0000-0000-000070040000}"/>
    <cellStyle name="Normal 5 3 4" xfId="1137" xr:uid="{00000000-0005-0000-0000-000071040000}"/>
    <cellStyle name="Normal 5 3 4 2" xfId="1138" xr:uid="{00000000-0005-0000-0000-000072040000}"/>
    <cellStyle name="Normal 5 3 4 2 2" xfId="1139" xr:uid="{00000000-0005-0000-0000-000073040000}"/>
    <cellStyle name="Normal 5 3 4 2 2 2" xfId="1140" xr:uid="{00000000-0005-0000-0000-000074040000}"/>
    <cellStyle name="Normal 5 3 4 2 3" xfId="1141" xr:uid="{00000000-0005-0000-0000-000075040000}"/>
    <cellStyle name="Normal 5 3 4 3" xfId="1142" xr:uid="{00000000-0005-0000-0000-000076040000}"/>
    <cellStyle name="Normal 5 3 4 3 2" xfId="1143" xr:uid="{00000000-0005-0000-0000-000077040000}"/>
    <cellStyle name="Normal 5 3 4 4" xfId="1144" xr:uid="{00000000-0005-0000-0000-000078040000}"/>
    <cellStyle name="Normal 5 3 5" xfId="1145" xr:uid="{00000000-0005-0000-0000-000079040000}"/>
    <cellStyle name="Normal 5 3 5 2" xfId="1146" xr:uid="{00000000-0005-0000-0000-00007A040000}"/>
    <cellStyle name="Normal 5 3 5 2 2" xfId="1147" xr:uid="{00000000-0005-0000-0000-00007B040000}"/>
    <cellStyle name="Normal 5 3 5 3" xfId="1148" xr:uid="{00000000-0005-0000-0000-00007C040000}"/>
    <cellStyle name="Normal 5 3 6" xfId="1149" xr:uid="{00000000-0005-0000-0000-00007D040000}"/>
    <cellStyle name="Normal 5 3 6 2" xfId="1150" xr:uid="{00000000-0005-0000-0000-00007E040000}"/>
    <cellStyle name="Normal 5 3 7" xfId="1151" xr:uid="{00000000-0005-0000-0000-00007F040000}"/>
    <cellStyle name="Normal 5 4" xfId="1152" xr:uid="{00000000-0005-0000-0000-000080040000}"/>
    <cellStyle name="Normal 5 4 2" xfId="1153" xr:uid="{00000000-0005-0000-0000-000081040000}"/>
    <cellStyle name="Normal 5 4 2 2" xfId="1154" xr:uid="{00000000-0005-0000-0000-000082040000}"/>
    <cellStyle name="Normal 5 4 2 2 2" xfId="1155" xr:uid="{00000000-0005-0000-0000-000083040000}"/>
    <cellStyle name="Normal 5 4 2 2 2 2" xfId="1156" xr:uid="{00000000-0005-0000-0000-000084040000}"/>
    <cellStyle name="Normal 5 4 2 2 2 2 2" xfId="1157" xr:uid="{00000000-0005-0000-0000-000085040000}"/>
    <cellStyle name="Normal 5 4 2 2 2 3" xfId="1158" xr:uid="{00000000-0005-0000-0000-000086040000}"/>
    <cellStyle name="Normal 5 4 2 2 3" xfId="1159" xr:uid="{00000000-0005-0000-0000-000087040000}"/>
    <cellStyle name="Normal 5 4 2 2 3 2" xfId="1160" xr:uid="{00000000-0005-0000-0000-000088040000}"/>
    <cellStyle name="Normal 5 4 2 2 4" xfId="1161" xr:uid="{00000000-0005-0000-0000-000089040000}"/>
    <cellStyle name="Normal 5 4 2 3" xfId="1162" xr:uid="{00000000-0005-0000-0000-00008A040000}"/>
    <cellStyle name="Normal 5 4 2 3 2" xfId="1163" xr:uid="{00000000-0005-0000-0000-00008B040000}"/>
    <cellStyle name="Normal 5 4 2 3 2 2" xfId="1164" xr:uid="{00000000-0005-0000-0000-00008C040000}"/>
    <cellStyle name="Normal 5 4 2 3 3" xfId="1165" xr:uid="{00000000-0005-0000-0000-00008D040000}"/>
    <cellStyle name="Normal 5 4 2 4" xfId="1166" xr:uid="{00000000-0005-0000-0000-00008E040000}"/>
    <cellStyle name="Normal 5 4 2 4 2" xfId="1167" xr:uid="{00000000-0005-0000-0000-00008F040000}"/>
    <cellStyle name="Normal 5 4 2 5" xfId="1168" xr:uid="{00000000-0005-0000-0000-000090040000}"/>
    <cellStyle name="Normal 5 4 3" xfId="1169" xr:uid="{00000000-0005-0000-0000-000091040000}"/>
    <cellStyle name="Normal 5 4 3 2" xfId="1170" xr:uid="{00000000-0005-0000-0000-000092040000}"/>
    <cellStyle name="Normal 5 4 3 2 2" xfId="1171" xr:uid="{00000000-0005-0000-0000-000093040000}"/>
    <cellStyle name="Normal 5 4 3 2 2 2" xfId="1172" xr:uid="{00000000-0005-0000-0000-000094040000}"/>
    <cellStyle name="Normal 5 4 3 2 3" xfId="1173" xr:uid="{00000000-0005-0000-0000-000095040000}"/>
    <cellStyle name="Normal 5 4 3 3" xfId="1174" xr:uid="{00000000-0005-0000-0000-000096040000}"/>
    <cellStyle name="Normal 5 4 3 3 2" xfId="1175" xr:uid="{00000000-0005-0000-0000-000097040000}"/>
    <cellStyle name="Normal 5 4 3 4" xfId="1176" xr:uid="{00000000-0005-0000-0000-000098040000}"/>
    <cellStyle name="Normal 5 4 4" xfId="1177" xr:uid="{00000000-0005-0000-0000-000099040000}"/>
    <cellStyle name="Normal 5 4 4 2" xfId="1178" xr:uid="{00000000-0005-0000-0000-00009A040000}"/>
    <cellStyle name="Normal 5 4 4 2 2" xfId="1179" xr:uid="{00000000-0005-0000-0000-00009B040000}"/>
    <cellStyle name="Normal 5 4 4 3" xfId="1180" xr:uid="{00000000-0005-0000-0000-00009C040000}"/>
    <cellStyle name="Normal 5 4 5" xfId="1181" xr:uid="{00000000-0005-0000-0000-00009D040000}"/>
    <cellStyle name="Normal 5 4 5 2" xfId="1182" xr:uid="{00000000-0005-0000-0000-00009E040000}"/>
    <cellStyle name="Normal 5 4 6" xfId="1183" xr:uid="{00000000-0005-0000-0000-00009F040000}"/>
    <cellStyle name="Normal 5 4 7" xfId="1184" xr:uid="{00000000-0005-0000-0000-0000A0040000}"/>
    <cellStyle name="Normal 5 5" xfId="1185" xr:uid="{00000000-0005-0000-0000-0000A1040000}"/>
    <cellStyle name="Normal 5 5 2" xfId="1186" xr:uid="{00000000-0005-0000-0000-0000A2040000}"/>
    <cellStyle name="Normal 5 5 2 2" xfId="1187" xr:uid="{00000000-0005-0000-0000-0000A3040000}"/>
    <cellStyle name="Normal 5 5 2 2 2" xfId="1188" xr:uid="{00000000-0005-0000-0000-0000A4040000}"/>
    <cellStyle name="Normal 5 5 2 2 2 2" xfId="1189" xr:uid="{00000000-0005-0000-0000-0000A5040000}"/>
    <cellStyle name="Normal 5 5 2 2 3" xfId="1190" xr:uid="{00000000-0005-0000-0000-0000A6040000}"/>
    <cellStyle name="Normal 5 5 2 3" xfId="1191" xr:uid="{00000000-0005-0000-0000-0000A7040000}"/>
    <cellStyle name="Normal 5 5 2 3 2" xfId="1192" xr:uid="{00000000-0005-0000-0000-0000A8040000}"/>
    <cellStyle name="Normal 5 5 2 4" xfId="1193" xr:uid="{00000000-0005-0000-0000-0000A9040000}"/>
    <cellStyle name="Normal 5 5 3" xfId="1194" xr:uid="{00000000-0005-0000-0000-0000AA040000}"/>
    <cellStyle name="Normal 5 5 3 2" xfId="1195" xr:uid="{00000000-0005-0000-0000-0000AB040000}"/>
    <cellStyle name="Normal 5 5 3 2 2" xfId="1196" xr:uid="{00000000-0005-0000-0000-0000AC040000}"/>
    <cellStyle name="Normal 5 5 3 3" xfId="1197" xr:uid="{00000000-0005-0000-0000-0000AD040000}"/>
    <cellStyle name="Normal 5 5 4" xfId="1198" xr:uid="{00000000-0005-0000-0000-0000AE040000}"/>
    <cellStyle name="Normal 5 5 4 2" xfId="1199" xr:uid="{00000000-0005-0000-0000-0000AF040000}"/>
    <cellStyle name="Normal 5 5 5" xfId="1200" xr:uid="{00000000-0005-0000-0000-0000B0040000}"/>
    <cellStyle name="Normal 5 6" xfId="1201" xr:uid="{00000000-0005-0000-0000-0000B1040000}"/>
    <cellStyle name="Normal 5 6 2" xfId="1202" xr:uid="{00000000-0005-0000-0000-0000B2040000}"/>
    <cellStyle name="Normal 5 6 2 2" xfId="1203" xr:uid="{00000000-0005-0000-0000-0000B3040000}"/>
    <cellStyle name="Normal 5 6 2 2 2" xfId="1204" xr:uid="{00000000-0005-0000-0000-0000B4040000}"/>
    <cellStyle name="Normal 5 6 2 3" xfId="1205" xr:uid="{00000000-0005-0000-0000-0000B5040000}"/>
    <cellStyle name="Normal 5 6 3" xfId="1206" xr:uid="{00000000-0005-0000-0000-0000B6040000}"/>
    <cellStyle name="Normal 5 6 3 2" xfId="1207" xr:uid="{00000000-0005-0000-0000-0000B7040000}"/>
    <cellStyle name="Normal 5 6 4" xfId="1208" xr:uid="{00000000-0005-0000-0000-0000B8040000}"/>
    <cellStyle name="Normal 5 7" xfId="1209" xr:uid="{00000000-0005-0000-0000-0000B9040000}"/>
    <cellStyle name="Normal 5 7 2" xfId="1210" xr:uid="{00000000-0005-0000-0000-0000BA040000}"/>
    <cellStyle name="Normal 5 7 2 2" xfId="1211" xr:uid="{00000000-0005-0000-0000-0000BB040000}"/>
    <cellStyle name="Normal 5 7 3" xfId="1212" xr:uid="{00000000-0005-0000-0000-0000BC040000}"/>
    <cellStyle name="Normal 5 8" xfId="1213" xr:uid="{00000000-0005-0000-0000-0000BD040000}"/>
    <cellStyle name="Normal 5 8 2" xfId="1214" xr:uid="{00000000-0005-0000-0000-0000BE040000}"/>
    <cellStyle name="Normal 5 9" xfId="1215" xr:uid="{00000000-0005-0000-0000-0000BF040000}"/>
    <cellStyle name="Normal 6" xfId="1216" xr:uid="{00000000-0005-0000-0000-0000C0040000}"/>
    <cellStyle name="Normal 6 2" xfId="1217" xr:uid="{00000000-0005-0000-0000-0000C1040000}"/>
    <cellStyle name="Normal 7" xfId="1218" xr:uid="{00000000-0005-0000-0000-0000C2040000}"/>
    <cellStyle name="Normal 7 2" xfId="1219" xr:uid="{00000000-0005-0000-0000-0000C3040000}"/>
    <cellStyle name="Normal 8" xfId="1220" xr:uid="{00000000-0005-0000-0000-0000C4040000}"/>
    <cellStyle name="Normal 8 2" xfId="1221" xr:uid="{00000000-0005-0000-0000-0000C5040000}"/>
    <cellStyle name="Normal 9" xfId="1222" xr:uid="{00000000-0005-0000-0000-0000C6040000}"/>
    <cellStyle name="Normal 9 2" xfId="1223" xr:uid="{00000000-0005-0000-0000-0000C7040000}"/>
    <cellStyle name="Normal_indice" xfId="1224" xr:uid="{00000000-0005-0000-0000-0000C8040000}"/>
    <cellStyle name="Notas" xfId="1225" builtinId="10" customBuiltin="1"/>
    <cellStyle name="Notas 2" xfId="1226" xr:uid="{00000000-0005-0000-0000-0000CA040000}"/>
    <cellStyle name="Notas 2 2" xfId="1227" xr:uid="{00000000-0005-0000-0000-0000CB040000}"/>
    <cellStyle name="Notas 3" xfId="1228" xr:uid="{00000000-0005-0000-0000-0000CC040000}"/>
    <cellStyle name="Notas 3 2" xfId="1229" xr:uid="{00000000-0005-0000-0000-0000CD040000}"/>
    <cellStyle name="Notas 4" xfId="1230" xr:uid="{00000000-0005-0000-0000-0000CE040000}"/>
    <cellStyle name="Porcentaje" xfId="1231" builtinId="5"/>
    <cellStyle name="Porcentaje 2" xfId="1232" xr:uid="{00000000-0005-0000-0000-0000D0040000}"/>
    <cellStyle name="Porcentaje 2 2" xfId="1233" xr:uid="{00000000-0005-0000-0000-0000D1040000}"/>
    <cellStyle name="Porcentaje 3" xfId="1234" xr:uid="{00000000-0005-0000-0000-0000D2040000}"/>
    <cellStyle name="Porcentaje 4" xfId="1235" xr:uid="{00000000-0005-0000-0000-0000D3040000}"/>
    <cellStyle name="Porcentual 2" xfId="1236" xr:uid="{00000000-0005-0000-0000-0000D4040000}"/>
    <cellStyle name="Porcentual 2 2" xfId="1237" xr:uid="{00000000-0005-0000-0000-0000D5040000}"/>
    <cellStyle name="Porcentual 2 3" xfId="1238" xr:uid="{00000000-0005-0000-0000-0000D6040000}"/>
    <cellStyle name="Porcentual 2 4" xfId="1239" xr:uid="{00000000-0005-0000-0000-0000D7040000}"/>
    <cellStyle name="Porcentual 2 5" xfId="1240" xr:uid="{00000000-0005-0000-0000-0000D8040000}"/>
    <cellStyle name="Porcentual 3" xfId="1241" xr:uid="{00000000-0005-0000-0000-0000D9040000}"/>
    <cellStyle name="Salida" xfId="1242" builtinId="21" customBuiltin="1"/>
    <cellStyle name="Salida 2" xfId="1243" xr:uid="{00000000-0005-0000-0000-0000DB040000}"/>
    <cellStyle name="Salida 2 2" xfId="1244" xr:uid="{00000000-0005-0000-0000-0000DC040000}"/>
    <cellStyle name="Salida 3" xfId="1245" xr:uid="{00000000-0005-0000-0000-0000DD040000}"/>
    <cellStyle name="Salida 3 2" xfId="1246" xr:uid="{00000000-0005-0000-0000-0000DE040000}"/>
    <cellStyle name="Salida 4" xfId="1247" xr:uid="{00000000-0005-0000-0000-0000DF040000}"/>
    <cellStyle name="Texto de advertencia" xfId="1248" builtinId="11" customBuiltin="1"/>
    <cellStyle name="Texto de advertencia 2" xfId="1249" xr:uid="{00000000-0005-0000-0000-0000E1040000}"/>
    <cellStyle name="Texto de advertencia 2 2" xfId="1250" xr:uid="{00000000-0005-0000-0000-0000E2040000}"/>
    <cellStyle name="Texto de advertencia 3" xfId="1251" xr:uid="{00000000-0005-0000-0000-0000E3040000}"/>
    <cellStyle name="Texto de advertencia 3 2" xfId="1252" xr:uid="{00000000-0005-0000-0000-0000E4040000}"/>
    <cellStyle name="Texto de advertencia 4" xfId="1253" xr:uid="{00000000-0005-0000-0000-0000E5040000}"/>
    <cellStyle name="Texto explicativo" xfId="1254" builtinId="53" customBuiltin="1"/>
    <cellStyle name="Texto explicativo 2" xfId="1255" xr:uid="{00000000-0005-0000-0000-0000E7040000}"/>
    <cellStyle name="Texto explicativo 2 2" xfId="1256" xr:uid="{00000000-0005-0000-0000-0000E8040000}"/>
    <cellStyle name="Texto explicativo 3" xfId="1257" xr:uid="{00000000-0005-0000-0000-0000E9040000}"/>
    <cellStyle name="Texto explicativo 3 2" xfId="1258" xr:uid="{00000000-0005-0000-0000-0000EA040000}"/>
    <cellStyle name="Texto explicativo 4" xfId="1259" xr:uid="{00000000-0005-0000-0000-0000EB040000}"/>
    <cellStyle name="Título" xfId="1260" builtinId="15" customBuiltin="1"/>
    <cellStyle name="Título 1 2" xfId="1261" xr:uid="{00000000-0005-0000-0000-0000ED040000}"/>
    <cellStyle name="Título 1 2 2" xfId="1262" xr:uid="{00000000-0005-0000-0000-0000EE040000}"/>
    <cellStyle name="Título 1 3" xfId="1263" xr:uid="{00000000-0005-0000-0000-0000EF040000}"/>
    <cellStyle name="Título 1 3 2" xfId="1264" xr:uid="{00000000-0005-0000-0000-0000F0040000}"/>
    <cellStyle name="Título 1 4" xfId="1265" xr:uid="{00000000-0005-0000-0000-0000F1040000}"/>
    <cellStyle name="Título 2" xfId="1266" builtinId="17" customBuiltin="1"/>
    <cellStyle name="Título 2 2" xfId="1267" xr:uid="{00000000-0005-0000-0000-0000F3040000}"/>
    <cellStyle name="Título 2 2 2" xfId="1268" xr:uid="{00000000-0005-0000-0000-0000F4040000}"/>
    <cellStyle name="Título 2 3" xfId="1269" xr:uid="{00000000-0005-0000-0000-0000F5040000}"/>
    <cellStyle name="Título 2 3 2" xfId="1270" xr:uid="{00000000-0005-0000-0000-0000F6040000}"/>
    <cellStyle name="Título 2 4" xfId="1271" xr:uid="{00000000-0005-0000-0000-0000F7040000}"/>
    <cellStyle name="Título 3" xfId="1272" builtinId="18" customBuiltin="1"/>
    <cellStyle name="Título 3 2" xfId="1273" xr:uid="{00000000-0005-0000-0000-0000F9040000}"/>
    <cellStyle name="Título 3 2 2" xfId="1274" xr:uid="{00000000-0005-0000-0000-0000FA040000}"/>
    <cellStyle name="Título 3 3" xfId="1275" xr:uid="{00000000-0005-0000-0000-0000FB040000}"/>
    <cellStyle name="Título 3 3 2" xfId="1276" xr:uid="{00000000-0005-0000-0000-0000FC040000}"/>
    <cellStyle name="Título 3 4" xfId="1277" xr:uid="{00000000-0005-0000-0000-0000FD040000}"/>
    <cellStyle name="Título 4" xfId="1278" xr:uid="{00000000-0005-0000-0000-0000FE040000}"/>
    <cellStyle name="Título 4 2" xfId="1279" xr:uid="{00000000-0005-0000-0000-0000FF040000}"/>
    <cellStyle name="Título 5" xfId="1280" xr:uid="{00000000-0005-0000-0000-000000050000}"/>
    <cellStyle name="Título 5 2" xfId="1281" xr:uid="{00000000-0005-0000-0000-000001050000}"/>
    <cellStyle name="Título 6" xfId="1282" xr:uid="{00000000-0005-0000-0000-000002050000}"/>
    <cellStyle name="Total" xfId="1283" builtinId="25" customBuiltin="1"/>
    <cellStyle name="Total 2" xfId="1284" xr:uid="{00000000-0005-0000-0000-000004050000}"/>
    <cellStyle name="Total 2 2" xfId="1285" xr:uid="{00000000-0005-0000-0000-000005050000}"/>
    <cellStyle name="Total 3" xfId="1286" xr:uid="{00000000-0005-0000-0000-000006050000}"/>
    <cellStyle name="Total 3 2" xfId="1287" xr:uid="{00000000-0005-0000-0000-000007050000}"/>
    <cellStyle name="Total 4" xfId="1288" xr:uid="{00000000-0005-0000-0000-00000805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chartUserShapes" Target="../drawings/drawing8.xml"/><Relationship Id="rId4" Type="http://schemas.openxmlformats.org/officeDocument/2006/relationships/image" Target="../media/image7.png"/></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image" Target="../media/image5.png"/><Relationship Id="rId4" Type="http://schemas.openxmlformats.org/officeDocument/2006/relationships/chartUserShapes" Target="../drawings/drawing1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2014/15 (millones de toneladas)</a:t>
            </a:r>
          </a:p>
        </c:rich>
      </c:tx>
      <c:layout>
        <c:manualLayout>
          <c:xMode val="edge"/>
          <c:yMode val="edge"/>
          <c:x val="0.11172098137538254"/>
          <c:y val="2.136810153372738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'4'!$C$5</c:f>
              <c:strCache>
                <c:ptCount val="1"/>
                <c:pt idx="0">
                  <c:v>Producción</c:v>
                </c:pt>
              </c:strCache>
            </c:strRef>
          </c:tx>
          <c:spPr>
            <a:pattFill prst="dkUpDiag">
              <a:fgClr>
                <a:srgbClr val="C00000"/>
              </a:fgClr>
              <a:bgClr>
                <a:schemeClr val="bg1"/>
              </a:bgClr>
            </a:pattFill>
          </c:spPr>
          <c:invertIfNegative val="0"/>
          <c:cat>
            <c:numRef>
              <c:f>'4'!$A$6:$A$17</c:f>
              <c:numCache>
                <c:formatCode>mmm\-yy</c:formatCode>
                <c:ptCount val="12"/>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numCache>
            </c:numRef>
          </c:cat>
          <c:val>
            <c:numRef>
              <c:f>'4'!$C$6:$C$17</c:f>
              <c:numCache>
                <c:formatCode>#,##0.00</c:formatCode>
                <c:ptCount val="12"/>
                <c:pt idx="0">
                  <c:v>979.08</c:v>
                </c:pt>
                <c:pt idx="1">
                  <c:v>981.12</c:v>
                </c:pt>
                <c:pt idx="2">
                  <c:v>980.96</c:v>
                </c:pt>
                <c:pt idx="3">
                  <c:v>985.39</c:v>
                </c:pt>
                <c:pt idx="4">
                  <c:v>987.52</c:v>
                </c:pt>
                <c:pt idx="5">
                  <c:v>990.69</c:v>
                </c:pt>
                <c:pt idx="6">
                  <c:v>990.32</c:v>
                </c:pt>
              </c:numCache>
            </c:numRef>
          </c:val>
          <c:extLst>
            <c:ext xmlns:c16="http://schemas.microsoft.com/office/drawing/2014/chart" uri="{C3380CC4-5D6E-409C-BE32-E72D297353CC}">
              <c16:uniqueId val="{00000000-CCE1-4E0F-9E7C-E05A83A7B902}"/>
            </c:ext>
          </c:extLst>
        </c:ser>
        <c:ser>
          <c:idx val="0"/>
          <c:order val="1"/>
          <c:tx>
            <c:strRef>
              <c:f>'4'!$D$5</c:f>
              <c:strCache>
                <c:ptCount val="1"/>
                <c:pt idx="0">
                  <c:v>Demanda</c:v>
                </c:pt>
              </c:strCache>
            </c:strRef>
          </c:tx>
          <c:spPr>
            <a:ln>
              <a:prstDash val="sysDash"/>
            </a:ln>
          </c:spPr>
          <c:invertIfNegative val="0"/>
          <c:cat>
            <c:numRef>
              <c:f>'4'!$A$6:$A$17</c:f>
              <c:numCache>
                <c:formatCode>mmm\-yy</c:formatCode>
                <c:ptCount val="12"/>
                <c:pt idx="0">
                  <c:v>41760</c:v>
                </c:pt>
                <c:pt idx="1">
                  <c:v>41791</c:v>
                </c:pt>
                <c:pt idx="2">
                  <c:v>41821</c:v>
                </c:pt>
                <c:pt idx="3">
                  <c:v>41852</c:v>
                </c:pt>
                <c:pt idx="4">
                  <c:v>41883</c:v>
                </c:pt>
                <c:pt idx="5">
                  <c:v>41913</c:v>
                </c:pt>
                <c:pt idx="6">
                  <c:v>41944</c:v>
                </c:pt>
                <c:pt idx="7">
                  <c:v>41974</c:v>
                </c:pt>
                <c:pt idx="8">
                  <c:v>42005</c:v>
                </c:pt>
                <c:pt idx="9">
                  <c:v>42036</c:v>
                </c:pt>
                <c:pt idx="10">
                  <c:v>42064</c:v>
                </c:pt>
                <c:pt idx="11">
                  <c:v>42095</c:v>
                </c:pt>
              </c:numCache>
            </c:numRef>
          </c:cat>
          <c:val>
            <c:numRef>
              <c:f>'4'!$D$6:$D$17</c:f>
              <c:numCache>
                <c:formatCode>#,##0.00</c:formatCode>
                <c:ptCount val="12"/>
                <c:pt idx="0">
                  <c:v>959.77</c:v>
                </c:pt>
                <c:pt idx="1">
                  <c:v>967.52</c:v>
                </c:pt>
                <c:pt idx="2">
                  <c:v>966.33</c:v>
                </c:pt>
                <c:pt idx="3">
                  <c:v>968.67</c:v>
                </c:pt>
                <c:pt idx="4">
                  <c:v>970.69</c:v>
                </c:pt>
                <c:pt idx="5">
                  <c:v>973.11</c:v>
                </c:pt>
                <c:pt idx="6">
                  <c:v>971.81</c:v>
                </c:pt>
              </c:numCache>
            </c:numRef>
          </c:val>
          <c:extLst>
            <c:ext xmlns:c16="http://schemas.microsoft.com/office/drawing/2014/chart" uri="{C3380CC4-5D6E-409C-BE32-E72D297353CC}">
              <c16:uniqueId val="{00000001-CCE1-4E0F-9E7C-E05A83A7B902}"/>
            </c:ext>
          </c:extLst>
        </c:ser>
        <c:dLbls>
          <c:showLegendKey val="0"/>
          <c:showVal val="0"/>
          <c:showCatName val="0"/>
          <c:showSerName val="0"/>
          <c:showPercent val="0"/>
          <c:showBubbleSize val="0"/>
        </c:dLbls>
        <c:gapWidth val="150"/>
        <c:axId val="275316136"/>
        <c:axId val="277438936"/>
      </c:barChart>
      <c:dateAx>
        <c:axId val="275316136"/>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77438936"/>
        <c:crosses val="autoZero"/>
        <c:auto val="1"/>
        <c:lblOffset val="100"/>
        <c:baseTimeUnit val="months"/>
      </c:dateAx>
      <c:valAx>
        <c:axId val="277438936"/>
        <c:scaling>
          <c:orientation val="minMax"/>
          <c:min val="700"/>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75316136"/>
        <c:crosses val="autoZero"/>
        <c:crossBetween val="between"/>
      </c:valAx>
    </c:plotArea>
    <c:legend>
      <c:legendPos val="r"/>
      <c:layout>
        <c:manualLayout>
          <c:xMode val="edge"/>
          <c:yMode val="edge"/>
          <c:x val="0.30869069381891462"/>
          <c:y val="0.82758794739516983"/>
          <c:w val="0.27885930601087311"/>
          <c:h val="6.3660477453580944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75224400"/>
        <c:axId val="275224008"/>
      </c:barChart>
      <c:catAx>
        <c:axId val="27522440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75224008"/>
        <c:crosses val="autoZero"/>
        <c:auto val="1"/>
        <c:lblAlgn val="ctr"/>
        <c:lblOffset val="100"/>
        <c:tickMarkSkip val="1"/>
        <c:noMultiLvlLbl val="0"/>
      </c:catAx>
      <c:valAx>
        <c:axId val="27522400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7522440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75223224"/>
        <c:axId val="275222832"/>
      </c:barChart>
      <c:catAx>
        <c:axId val="27522322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75222832"/>
        <c:crosses val="autoZero"/>
        <c:auto val="1"/>
        <c:lblAlgn val="ctr"/>
        <c:lblOffset val="100"/>
        <c:tickMarkSkip val="1"/>
        <c:noMultiLvlLbl val="0"/>
      </c:catAx>
      <c:valAx>
        <c:axId val="2752228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7522322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10. Evolución mensual del precio interno del maíz ($ nominales/tonelada)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2009 - 2014</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7214557989515616"/>
          <c:y val="2.2384050153240048E-2"/>
        </c:manualLayout>
      </c:layout>
      <c:overlay val="0"/>
      <c:spPr>
        <a:noFill/>
        <a:ln w="25400">
          <a:noFill/>
        </a:ln>
      </c:spPr>
    </c:title>
    <c:autoTitleDeleted val="0"/>
    <c:plotArea>
      <c:layout>
        <c:manualLayout>
          <c:layoutTarget val="inner"/>
          <c:xMode val="edge"/>
          <c:yMode val="edge"/>
          <c:x val="0.15912970283315397"/>
          <c:y val="0.14402173913043675"/>
          <c:w val="0.79028995698947646"/>
          <c:h val="0.63224637681160001"/>
        </c:manualLayout>
      </c:layout>
      <c:lineChart>
        <c:grouping val="standard"/>
        <c:varyColors val="0"/>
        <c:ser>
          <c:idx val="0"/>
          <c:order val="0"/>
          <c:tx>
            <c:strRef>
              <c:f>'16'!$B$6</c:f>
              <c:strCache>
                <c:ptCount val="1"/>
                <c:pt idx="0">
                  <c:v>2009</c:v>
                </c:pt>
              </c:strCache>
            </c:strRef>
          </c:tx>
          <c:spPr>
            <a:ln w="38100">
              <a:solidFill>
                <a:srgbClr val="008000"/>
              </a:solidFill>
              <a:prstDash val="solid"/>
            </a:ln>
          </c:spPr>
          <c:marker>
            <c:symbol val="diamond"/>
            <c:size val="9"/>
            <c:spPr>
              <a:solidFill>
                <a:srgbClr val="008000"/>
              </a:solidFill>
              <a:ln>
                <a:solidFill>
                  <a:srgbClr val="008000"/>
                </a:solidFill>
                <a:prstDash val="solid"/>
              </a:ln>
            </c:spPr>
          </c:marker>
          <c:cat>
            <c:strRef>
              <c:f>'16'!$A$7:$A$18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'16'!$B$7:$B$18</c:f>
              <c:numCache>
                <c:formatCode>_-* #,##0_-;\-* #,##0_-;_-* \-??_-;_-@_-</c:formatCode>
                <c:ptCount val="12"/>
                <c:pt idx="0">
                  <c:v>131840.27777777778</c:v>
                </c:pt>
                <c:pt idx="1">
                  <c:v>130000</c:v>
                </c:pt>
                <c:pt idx="2">
                  <c:v>120534.40860215056</c:v>
                </c:pt>
                <c:pt idx="3">
                  <c:v>107584.09090909091</c:v>
                </c:pt>
                <c:pt idx="4">
                  <c:v>101503.23802541543</c:v>
                </c:pt>
                <c:pt idx="5">
                  <c:v>103720.17676767679</c:v>
                </c:pt>
                <c:pt idx="6">
                  <c:v>104171.10215053763</c:v>
                </c:pt>
                <c:pt idx="7">
                  <c:v>104280.47122074636</c:v>
                </c:pt>
                <c:pt idx="8">
                  <c:v>105725.92592592591</c:v>
                </c:pt>
                <c:pt idx="9">
                  <c:v>105903.22580645162</c:v>
                </c:pt>
                <c:pt idx="10">
                  <c:v>104607.29166666666</c:v>
                </c:pt>
                <c:pt idx="11">
                  <c:v>106556.45161290321</c:v>
                </c:pt>
              </c:numCache>
            </c:numRef>
          </c:val>
          <c:smooth val="0"/>
          <c:extLst>
            <c:ext xmlns:c16="http://schemas.microsoft.com/office/drawing/2014/chart" uri="{C3380CC4-5D6E-409C-BE32-E72D297353CC}">
              <c16:uniqueId val="{00000000-CB50-4FA2-86E5-90D2652B5CE0}"/>
            </c:ext>
          </c:extLst>
        </c:ser>
        <c:ser>
          <c:idx val="1"/>
          <c:order val="1"/>
          <c:tx>
            <c:strRef>
              <c:f>'16'!$C$6</c:f>
              <c:strCache>
                <c:ptCount val="1"/>
                <c:pt idx="0">
                  <c:v>2010</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'16'!$A$7:$A$18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'16'!$C$7:$C$18</c:f>
              <c:numCache>
                <c:formatCode>_-* #,##0_-;\-* #,##0_-;_-* \-??_-;_-@_-</c:formatCode>
                <c:ptCount val="12"/>
                <c:pt idx="0">
                  <c:v>109790.32258064517</c:v>
                </c:pt>
                <c:pt idx="1">
                  <c:v>120000.00000000001</c:v>
                </c:pt>
                <c:pt idx="2">
                  <c:v>111200.00000000001</c:v>
                </c:pt>
                <c:pt idx="3">
                  <c:v>103481.81818181819</c:v>
                </c:pt>
                <c:pt idx="4">
                  <c:v>101681.85483870968</c:v>
                </c:pt>
                <c:pt idx="5">
                  <c:v>102024.86467236467</c:v>
                </c:pt>
                <c:pt idx="6">
                  <c:v>101457.50128008191</c:v>
                </c:pt>
                <c:pt idx="7">
                  <c:v>107546.97900665643</c:v>
                </c:pt>
                <c:pt idx="8">
                  <c:v>112588.88888888889</c:v>
                </c:pt>
                <c:pt idx="9">
                  <c:v>117251.34408602149</c:v>
                </c:pt>
                <c:pt idx="10">
                  <c:v>128423.14814814812</c:v>
                </c:pt>
                <c:pt idx="11">
                  <c:v>135505.10752688174</c:v>
                </c:pt>
              </c:numCache>
            </c:numRef>
          </c:val>
          <c:smooth val="0"/>
          <c:extLst>
            <c:ext xmlns:c16="http://schemas.microsoft.com/office/drawing/2014/chart" uri="{C3380CC4-5D6E-409C-BE32-E72D297353CC}">
              <c16:uniqueId val="{00000001-CB50-4FA2-86E5-90D2652B5CE0}"/>
            </c:ext>
          </c:extLst>
        </c:ser>
        <c:ser>
          <c:idx val="2"/>
          <c:order val="2"/>
          <c:tx>
            <c:strRef>
              <c:f>'16'!$D$6</c:f>
              <c:strCache>
                <c:ptCount val="1"/>
                <c:pt idx="0">
                  <c:v>2011</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'16'!$A$7:$A$18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'16'!$D$7:$D$18</c:f>
              <c:numCache>
                <c:formatCode>_-* #,##0_-;\-* #,##0_-;_-* \-??_-;_-@_-</c:formatCode>
                <c:ptCount val="12"/>
                <c:pt idx="0">
                  <c:v>139474.19354838712</c:v>
                </c:pt>
                <c:pt idx="1">
                  <c:v>143071.42857142855</c:v>
                </c:pt>
                <c:pt idx="2">
                  <c:v>142972.70471464019</c:v>
                </c:pt>
                <c:pt idx="3">
                  <c:v>144207.17948717947</c:v>
                </c:pt>
                <c:pt idx="4">
                  <c:v>144325.26881720431</c:v>
                </c:pt>
                <c:pt idx="5">
                  <c:v>142122.22222222225</c:v>
                </c:pt>
                <c:pt idx="6">
                  <c:v>141438.17204301074</c:v>
                </c:pt>
                <c:pt idx="7">
                  <c:v>139662.18637992832</c:v>
                </c:pt>
                <c:pt idx="8">
                  <c:v>138777.77777777778</c:v>
                </c:pt>
                <c:pt idx="9">
                  <c:v>138777.77777777772</c:v>
                </c:pt>
                <c:pt idx="10">
                  <c:v>140955.55555555553</c:v>
                </c:pt>
                <c:pt idx="11">
                  <c:v>141500</c:v>
                </c:pt>
              </c:numCache>
            </c:numRef>
          </c:val>
          <c:smooth val="0"/>
          <c:extLst>
            <c:ext xmlns:c16="http://schemas.microsoft.com/office/drawing/2014/chart" uri="{C3380CC4-5D6E-409C-BE32-E72D297353CC}">
              <c16:uniqueId val="{00000002-CB50-4FA2-86E5-90D2652B5CE0}"/>
            </c:ext>
          </c:extLst>
        </c:ser>
        <c:ser>
          <c:idx val="3"/>
          <c:order val="3"/>
          <c:tx>
            <c:strRef>
              <c:f>'16'!$E$6</c:f>
              <c:strCache>
                <c:ptCount val="1"/>
                <c:pt idx="0">
                  <c:v>2012</c:v>
                </c:pt>
              </c:strCache>
            </c:strRef>
          </c:tx>
          <c:spPr>
            <a:ln w="38100">
              <a:solidFill>
                <a:schemeClr val="accent2">
                  <a:lumMod val="75000"/>
                </a:schemeClr>
              </a:solidFill>
              <a:prstDash val="solid"/>
            </a:ln>
          </c:spPr>
          <c:marker>
            <c:symbol val="star"/>
            <c:size val="7"/>
            <c:spPr>
              <a:noFill/>
              <a:ln>
                <a:solidFill>
                  <a:schemeClr val="accent2">
                    <a:lumMod val="75000"/>
                  </a:schemeClr>
                </a:solidFill>
                <a:prstDash val="solid"/>
              </a:ln>
            </c:spPr>
          </c:marker>
          <c:cat>
            <c:strRef>
              <c:f>'16'!$A$7:$A$18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'16'!$E$7:$E$18</c:f>
              <c:numCache>
                <c:formatCode>_-* #,##0_-;\-* #,##0_-;_-* \-??_-;_-@_-</c:formatCode>
                <c:ptCount val="12"/>
                <c:pt idx="0">
                  <c:v>141931.81818181821</c:v>
                </c:pt>
                <c:pt idx="3">
                  <c:v>130864.84956051386</c:v>
                </c:pt>
                <c:pt idx="4">
                  <c:v>127867.58624045151</c:v>
                </c:pt>
                <c:pt idx="5">
                  <c:v>125467.27272727271</c:v>
                </c:pt>
                <c:pt idx="6">
                  <c:v>131131.36200716847</c:v>
                </c:pt>
                <c:pt idx="7">
                  <c:v>151809.13978494622</c:v>
                </c:pt>
                <c:pt idx="8">
                  <c:v>152788.88888888891</c:v>
                </c:pt>
                <c:pt idx="9">
                  <c:v>146129.03225806449</c:v>
                </c:pt>
                <c:pt idx="10">
                  <c:v>141016.66666666666</c:v>
                </c:pt>
                <c:pt idx="11">
                  <c:v>142620.96774193548</c:v>
                </c:pt>
              </c:numCache>
            </c:numRef>
          </c:val>
          <c:smooth val="0"/>
          <c:extLst>
            <c:ext xmlns:c16="http://schemas.microsoft.com/office/drawing/2014/chart" uri="{C3380CC4-5D6E-409C-BE32-E72D297353CC}">
              <c16:uniqueId val="{00000003-CB50-4FA2-86E5-90D2652B5CE0}"/>
            </c:ext>
          </c:extLst>
        </c:ser>
        <c:ser>
          <c:idx val="4"/>
          <c:order val="4"/>
          <c:tx>
            <c:strRef>
              <c:f>'16'!$F$6</c:f>
              <c:strCache>
                <c:ptCount val="1"/>
                <c:pt idx="0">
                  <c:v>2013</c:v>
                </c:pt>
              </c:strCache>
            </c:strRef>
          </c:tx>
          <c:spPr>
            <a:ln>
              <a:solidFill>
                <a:schemeClr val="tx1"/>
              </a:solidFill>
            </a:ln>
          </c:spPr>
          <c:marker>
            <c:symbol val="star"/>
            <c:size val="7"/>
            <c:spPr>
              <a:solidFill>
                <a:schemeClr val="bg1"/>
              </a:solidFill>
              <a:ln>
                <a:solidFill>
                  <a:sysClr val="windowText" lastClr="000000"/>
                </a:solidFill>
              </a:ln>
            </c:spPr>
          </c:marker>
          <c:cat>
            <c:strRef>
              <c:f>'16'!$A$7:$A$18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'16'!$F$7:$F$18</c:f>
              <c:numCache>
                <c:formatCode>_-* #,##0_-;\-* #,##0_-;_-* \-??_-;_-@_-</c:formatCode>
                <c:ptCount val="12"/>
                <c:pt idx="0">
                  <c:v>146000.00000000003</c:v>
                </c:pt>
                <c:pt idx="1">
                  <c:v>146000</c:v>
                </c:pt>
                <c:pt idx="2">
                  <c:v>142400</c:v>
                </c:pt>
                <c:pt idx="3">
                  <c:v>128052.48133509004</c:v>
                </c:pt>
                <c:pt idx="4">
                  <c:v>122366.39359938797</c:v>
                </c:pt>
                <c:pt idx="5">
                  <c:v>125016.18357487922</c:v>
                </c:pt>
                <c:pt idx="6">
                  <c:v>126195.16129032258</c:v>
                </c:pt>
                <c:pt idx="7">
                  <c:v>125779.5698924731</c:v>
                </c:pt>
                <c:pt idx="8">
                  <c:v>125499.99999999999</c:v>
                </c:pt>
                <c:pt idx="9">
                  <c:v>122774.19354838709</c:v>
                </c:pt>
                <c:pt idx="10">
                  <c:v>120591.66666666666</c:v>
                </c:pt>
                <c:pt idx="11">
                  <c:v>124290.32258064517</c:v>
                </c:pt>
              </c:numCache>
            </c:numRef>
          </c:val>
          <c:smooth val="0"/>
          <c:extLst>
            <c:ext xmlns:c16="http://schemas.microsoft.com/office/drawing/2014/chart" uri="{C3380CC4-5D6E-409C-BE32-E72D297353CC}">
              <c16:uniqueId val="{00000004-CB50-4FA2-86E5-90D2652B5CE0}"/>
            </c:ext>
          </c:extLst>
        </c:ser>
        <c:ser>
          <c:idx val="5"/>
          <c:order val="5"/>
          <c:tx>
            <c:strRef>
              <c:f>'16'!$G$6</c:f>
              <c:strCache>
                <c:ptCount val="1"/>
                <c:pt idx="0">
                  <c:v>2014</c:v>
                </c:pt>
              </c:strCache>
            </c:strRef>
          </c:tx>
          <c:spPr>
            <a:ln>
              <a:solidFill>
                <a:srgbClr val="FF0000"/>
              </a:solidFill>
            </a:ln>
          </c:spPr>
          <c:marker>
            <c:spPr>
              <a:solidFill>
                <a:srgbClr val="FFFF00"/>
              </a:solidFill>
            </c:spPr>
          </c:marker>
          <c:cat>
            <c:strRef>
              <c:f>'16'!$A$7:$A$18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'16'!$G$7:$G$18</c:f>
              <c:numCache>
                <c:formatCode>_-* #,##0_-;\-* #,##0_-;_-* \-??_-;_-@_-</c:formatCode>
                <c:ptCount val="12"/>
                <c:pt idx="0">
                  <c:v>130677.41935483873</c:v>
                </c:pt>
                <c:pt idx="1">
                  <c:v>131416.66666666669</c:v>
                </c:pt>
                <c:pt idx="2">
                  <c:v>133429.54159592529</c:v>
                </c:pt>
                <c:pt idx="3">
                  <c:v>134623.09970413518</c:v>
                </c:pt>
                <c:pt idx="4">
                  <c:v>135632.26585631911</c:v>
                </c:pt>
                <c:pt idx="5">
                  <c:v>131223.83838383836</c:v>
                </c:pt>
                <c:pt idx="6">
                  <c:v>128164.51612903229</c:v>
                </c:pt>
                <c:pt idx="7">
                  <c:v>129056.45161290324</c:v>
                </c:pt>
                <c:pt idx="8">
                  <c:v>129783.33333333333</c:v>
                </c:pt>
                <c:pt idx="9">
                  <c:v>130932.79569892499</c:v>
                </c:pt>
              </c:numCache>
            </c:numRef>
          </c:val>
          <c:smooth val="0"/>
          <c:extLst>
            <c:ext xmlns:c16="http://schemas.microsoft.com/office/drawing/2014/chart" uri="{C3380CC4-5D6E-409C-BE32-E72D297353CC}">
              <c16:uniqueId val="{00000005-CB50-4FA2-86E5-90D2652B5CE0}"/>
            </c:ext>
          </c:extLst>
        </c:ser>
        <c:dLbls>
          <c:showLegendKey val="0"/>
          <c:showVal val="0"/>
          <c:showCatName val="0"/>
          <c:showSerName val="0"/>
          <c:showPercent val="0"/>
          <c:showBubbleSize val="0"/>
        </c:dLbls>
        <c:marker val="1"/>
        <c:smooth val="0"/>
        <c:axId val="278764984"/>
        <c:axId val="278765376"/>
      </c:lineChart>
      <c:catAx>
        <c:axId val="278764984"/>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278765376"/>
        <c:crosses val="autoZero"/>
        <c:auto val="1"/>
        <c:lblAlgn val="ctr"/>
        <c:lblOffset val="100"/>
        <c:tickLblSkip val="1"/>
        <c:tickMarkSkip val="1"/>
        <c:noMultiLvlLbl val="0"/>
      </c:catAx>
      <c:valAx>
        <c:axId val="278765376"/>
        <c:scaling>
          <c:orientation val="minMax"/>
          <c:min val="8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2.3803521494418105E-2"/>
              <c:y val="0.37716803804432425"/>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78764984"/>
        <c:crosses val="autoZero"/>
        <c:crossBetween val="between"/>
      </c:valAx>
      <c:spPr>
        <a:solidFill>
          <a:srgbClr val="FFFFFF"/>
        </a:solidFill>
        <a:ln w="12700">
          <a:solidFill>
            <a:srgbClr val="808080"/>
          </a:solidFill>
          <a:prstDash val="solid"/>
        </a:ln>
      </c:spPr>
    </c:plotArea>
    <c:legend>
      <c:legendPos val="r"/>
      <c:layout>
        <c:manualLayout>
          <c:xMode val="edge"/>
          <c:yMode val="edge"/>
          <c:x val="5.8583106267029977E-2"/>
          <c:y val="0.88139166653248113"/>
          <c:w val="0.91008174386920981"/>
          <c:h val="4.7034764826175857E-2"/>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78766160"/>
        <c:axId val="278766552"/>
      </c:barChart>
      <c:catAx>
        <c:axId val="27876616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78766552"/>
        <c:crosses val="autoZero"/>
        <c:auto val="1"/>
        <c:lblAlgn val="ctr"/>
        <c:lblOffset val="100"/>
        <c:tickMarkSkip val="1"/>
        <c:noMultiLvlLbl val="0"/>
      </c:catAx>
      <c:valAx>
        <c:axId val="27876655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7876616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303816648"/>
        <c:axId val="303817040"/>
      </c:barChart>
      <c:catAx>
        <c:axId val="3038166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303817040"/>
        <c:crosses val="autoZero"/>
        <c:auto val="1"/>
        <c:lblAlgn val="ctr"/>
        <c:lblOffset val="100"/>
        <c:tickMarkSkip val="1"/>
        <c:noMultiLvlLbl val="0"/>
      </c:catAx>
      <c:valAx>
        <c:axId val="3038170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3038166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11.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Argentina, Estados Unidos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semanales nominales en $/kg)</a:t>
            </a:r>
          </a:p>
        </c:rich>
      </c:tx>
      <c:layout>
        <c:manualLayout>
          <c:xMode val="edge"/>
          <c:yMode val="edge"/>
          <c:x val="0.25670574305420302"/>
          <c:y val="3.3678998857200264E-2"/>
        </c:manualLayout>
      </c:layout>
      <c:overlay val="0"/>
      <c:spPr>
        <a:noFill/>
        <a:ln w="25400">
          <a:noFill/>
        </a:ln>
      </c:spPr>
    </c:title>
    <c:autoTitleDeleted val="0"/>
    <c:plotArea>
      <c:layout>
        <c:manualLayout>
          <c:layoutTarget val="inner"/>
          <c:xMode val="edge"/>
          <c:yMode val="edge"/>
          <c:x val="0.13469953960672948"/>
          <c:y val="0.20852594024549406"/>
          <c:w val="0.64181884508252718"/>
          <c:h val="0.44378680074629218"/>
        </c:manualLayout>
      </c:layout>
      <c:lineChart>
        <c:grouping val="standard"/>
        <c:varyColors val="0"/>
        <c:ser>
          <c:idx val="2"/>
          <c:order val="0"/>
          <c:tx>
            <c:strRef>
              <c:f>'18'!$B$5</c:f>
              <c:strCache>
                <c:ptCount val="1"/>
                <c:pt idx="0">
                  <c:v> Maíz amarillo, FOB puerto argentino </c:v>
                </c:pt>
              </c:strCache>
            </c:strRef>
          </c:tx>
          <c:spPr>
            <a:ln>
              <a:solidFill>
                <a:srgbClr val="00B0F0"/>
              </a:solidFill>
            </a:ln>
          </c:spPr>
          <c:marker>
            <c:symbol val="circle"/>
            <c:size val="5"/>
            <c:spPr>
              <a:solidFill>
                <a:srgbClr val="00B0F0"/>
              </a:solidFill>
              <a:ln>
                <a:solidFill>
                  <a:srgbClr val="00B0F0"/>
                </a:solidFill>
              </a:ln>
            </c:spPr>
          </c:marker>
          <c:cat>
            <c:numRef>
              <c:f>'18'!$A$6:$A$21</c:f>
              <c:numCache>
                <c:formatCode>dd/mm/yy;@</c:formatCode>
                <c:ptCount val="16"/>
                <c:pt idx="0">
                  <c:v>41854</c:v>
                </c:pt>
                <c:pt idx="1">
                  <c:v>41861</c:v>
                </c:pt>
                <c:pt idx="2">
                  <c:v>41868</c:v>
                </c:pt>
                <c:pt idx="3">
                  <c:v>41875</c:v>
                </c:pt>
                <c:pt idx="4">
                  <c:v>41882</c:v>
                </c:pt>
                <c:pt idx="5">
                  <c:v>41889</c:v>
                </c:pt>
                <c:pt idx="6">
                  <c:v>41896</c:v>
                </c:pt>
                <c:pt idx="7">
                  <c:v>41903</c:v>
                </c:pt>
                <c:pt idx="8">
                  <c:v>41910</c:v>
                </c:pt>
                <c:pt idx="9">
                  <c:v>41917</c:v>
                </c:pt>
                <c:pt idx="10">
                  <c:v>41924</c:v>
                </c:pt>
                <c:pt idx="11">
                  <c:v>41931</c:v>
                </c:pt>
                <c:pt idx="12">
                  <c:v>41938</c:v>
                </c:pt>
                <c:pt idx="13">
                  <c:v>41945</c:v>
                </c:pt>
                <c:pt idx="14">
                  <c:v>41952</c:v>
                </c:pt>
              </c:numCache>
            </c:numRef>
          </c:cat>
          <c:val>
            <c:numRef>
              <c:f>'18'!$B$6:$B$21</c:f>
              <c:numCache>
                <c:formatCode>#,##0.00_ ;\-#,##0.00\ </c:formatCode>
                <c:ptCount val="16"/>
                <c:pt idx="0">
                  <c:v>106.76887119999999</c:v>
                </c:pt>
                <c:pt idx="1">
                  <c:v>106.70403839999999</c:v>
                </c:pt>
                <c:pt idx="2">
                  <c:v>105.13925399999998</c:v>
                </c:pt>
                <c:pt idx="3">
                  <c:v>105.16218899999998</c:v>
                </c:pt>
                <c:pt idx="4">
                  <c:v>103.9504816</c:v>
                </c:pt>
                <c:pt idx="5">
                  <c:v>102.59205440000001</c:v>
                </c:pt>
                <c:pt idx="6">
                  <c:v>100.01220000000001</c:v>
                </c:pt>
                <c:pt idx="7">
                  <c:v>98.323268666666664</c:v>
                </c:pt>
                <c:pt idx="8">
                  <c:v>97.197374400000001</c:v>
                </c:pt>
                <c:pt idx="9">
                  <c:v>95.32513920000001</c:v>
                </c:pt>
                <c:pt idx="10">
                  <c:v>97.987332000000023</c:v>
                </c:pt>
                <c:pt idx="11">
                  <c:v>97.77322079999999</c:v>
                </c:pt>
                <c:pt idx="12">
                  <c:v>100.81242359999999</c:v>
                </c:pt>
                <c:pt idx="13">
                  <c:v>103.46048650000002</c:v>
                </c:pt>
                <c:pt idx="14">
                  <c:v>103.90667559999999</c:v>
                </c:pt>
              </c:numCache>
            </c:numRef>
          </c:val>
          <c:smooth val="0"/>
          <c:extLst>
            <c:ext xmlns:c16="http://schemas.microsoft.com/office/drawing/2014/chart" uri="{C3380CC4-5D6E-409C-BE32-E72D297353CC}">
              <c16:uniqueId val="{00000000-DAE6-4E2C-A646-7E327011DBF2}"/>
            </c:ext>
          </c:extLst>
        </c:ser>
        <c:ser>
          <c:idx val="1"/>
          <c:order val="1"/>
          <c:tx>
            <c:strRef>
              <c:f>'18'!$C$5</c:f>
              <c:strCache>
                <c:ptCount val="1"/>
                <c:pt idx="0">
                  <c:v> Maíz yellow N°2, FOB Golfo, EE.UU. </c:v>
                </c:pt>
              </c:strCache>
            </c:strRef>
          </c:tx>
          <c:spPr>
            <a:ln>
              <a:solidFill>
                <a:srgbClr val="00B050"/>
              </a:solidFill>
              <a:prstDash val="solid"/>
            </a:ln>
          </c:spPr>
          <c:marker>
            <c:symbol val="star"/>
            <c:size val="5"/>
            <c:spPr>
              <a:ln>
                <a:solidFill>
                  <a:srgbClr val="00B050"/>
                </a:solidFill>
                <a:prstDash val="solid"/>
              </a:ln>
            </c:spPr>
          </c:marker>
          <c:cat>
            <c:numRef>
              <c:f>'18'!$A$6:$A$21</c:f>
              <c:numCache>
                <c:formatCode>dd/mm/yy;@</c:formatCode>
                <c:ptCount val="16"/>
                <c:pt idx="0">
                  <c:v>41854</c:v>
                </c:pt>
                <c:pt idx="1">
                  <c:v>41861</c:v>
                </c:pt>
                <c:pt idx="2">
                  <c:v>41868</c:v>
                </c:pt>
                <c:pt idx="3">
                  <c:v>41875</c:v>
                </c:pt>
                <c:pt idx="4">
                  <c:v>41882</c:v>
                </c:pt>
                <c:pt idx="5">
                  <c:v>41889</c:v>
                </c:pt>
                <c:pt idx="6">
                  <c:v>41896</c:v>
                </c:pt>
                <c:pt idx="7">
                  <c:v>41903</c:v>
                </c:pt>
                <c:pt idx="8">
                  <c:v>41910</c:v>
                </c:pt>
                <c:pt idx="9">
                  <c:v>41917</c:v>
                </c:pt>
                <c:pt idx="10">
                  <c:v>41924</c:v>
                </c:pt>
                <c:pt idx="11">
                  <c:v>41931</c:v>
                </c:pt>
                <c:pt idx="12">
                  <c:v>41938</c:v>
                </c:pt>
                <c:pt idx="13">
                  <c:v>41945</c:v>
                </c:pt>
                <c:pt idx="14">
                  <c:v>41952</c:v>
                </c:pt>
              </c:numCache>
            </c:numRef>
          </c:cat>
          <c:val>
            <c:numRef>
              <c:f>'18'!$C$6:$C$21</c:f>
              <c:numCache>
                <c:formatCode>#,##0.00_ ;\-#,##0.00\ </c:formatCode>
                <c:ptCount val="16"/>
                <c:pt idx="0">
                  <c:v>113.60162510400001</c:v>
                </c:pt>
                <c:pt idx="1">
                  <c:v>114.397537548</c:v>
                </c:pt>
                <c:pt idx="2">
                  <c:v>113.27977301999999</c:v>
                </c:pt>
                <c:pt idx="3">
                  <c:v>113.28314349599999</c:v>
                </c:pt>
                <c:pt idx="4">
                  <c:v>112.4326531776</c:v>
                </c:pt>
                <c:pt idx="5">
                  <c:v>111.56738344</c:v>
                </c:pt>
                <c:pt idx="6">
                  <c:v>108.77180799999998</c:v>
                </c:pt>
                <c:pt idx="7">
                  <c:v>108.83757236666666</c:v>
                </c:pt>
                <c:pt idx="8">
                  <c:v>106.59152457599998</c:v>
                </c:pt>
                <c:pt idx="9">
                  <c:v>107.79644572800002</c:v>
                </c:pt>
                <c:pt idx="10">
                  <c:v>109.47163804000003</c:v>
                </c:pt>
                <c:pt idx="11">
                  <c:v>111.03046657200001</c:v>
                </c:pt>
                <c:pt idx="12">
                  <c:v>107.986380852</c:v>
                </c:pt>
                <c:pt idx="13">
                  <c:v>112.89994663500001</c:v>
                </c:pt>
                <c:pt idx="14">
                  <c:v>114.33240728</c:v>
                </c:pt>
              </c:numCache>
            </c:numRef>
          </c:val>
          <c:smooth val="0"/>
          <c:extLst>
            <c:ext xmlns:c16="http://schemas.microsoft.com/office/drawing/2014/chart" uri="{C3380CC4-5D6E-409C-BE32-E72D297353CC}">
              <c16:uniqueId val="{00000001-DAE6-4E2C-A646-7E327011DBF2}"/>
            </c:ext>
          </c:extLst>
        </c:ser>
        <c:ser>
          <c:idx val="0"/>
          <c:order val="2"/>
          <c:tx>
            <c:strRef>
              <c:f>'18'!$D$5</c:f>
              <c:strCache>
                <c:ptCount val="1"/>
                <c:pt idx="0">
                  <c:v> Precio maíz nacional </c:v>
                </c:pt>
              </c:strCache>
            </c:strRef>
          </c:tx>
          <c:spPr>
            <a:ln w="28575">
              <a:solidFill>
                <a:srgbClr val="FF0000"/>
              </a:solidFill>
              <a:prstDash val="solid"/>
            </a:ln>
          </c:spPr>
          <c:marker>
            <c:symbol val="none"/>
          </c:marker>
          <c:cat>
            <c:numRef>
              <c:f>'18'!$A$6:$A$21</c:f>
              <c:numCache>
                <c:formatCode>dd/mm/yy;@</c:formatCode>
                <c:ptCount val="16"/>
                <c:pt idx="0">
                  <c:v>41854</c:v>
                </c:pt>
                <c:pt idx="1">
                  <c:v>41861</c:v>
                </c:pt>
                <c:pt idx="2">
                  <c:v>41868</c:v>
                </c:pt>
                <c:pt idx="3">
                  <c:v>41875</c:v>
                </c:pt>
                <c:pt idx="4">
                  <c:v>41882</c:v>
                </c:pt>
                <c:pt idx="5">
                  <c:v>41889</c:v>
                </c:pt>
                <c:pt idx="6">
                  <c:v>41896</c:v>
                </c:pt>
                <c:pt idx="7">
                  <c:v>41903</c:v>
                </c:pt>
                <c:pt idx="8">
                  <c:v>41910</c:v>
                </c:pt>
                <c:pt idx="9">
                  <c:v>41917</c:v>
                </c:pt>
                <c:pt idx="10">
                  <c:v>41924</c:v>
                </c:pt>
                <c:pt idx="11">
                  <c:v>41931</c:v>
                </c:pt>
                <c:pt idx="12">
                  <c:v>41938</c:v>
                </c:pt>
                <c:pt idx="13">
                  <c:v>41945</c:v>
                </c:pt>
                <c:pt idx="14">
                  <c:v>41952</c:v>
                </c:pt>
              </c:numCache>
            </c:numRef>
          </c:cat>
          <c:val>
            <c:numRef>
              <c:f>'18'!$D$6:$D$21</c:f>
              <c:numCache>
                <c:formatCode>#,##0.00_ ;\-#,##0.00\ </c:formatCode>
                <c:ptCount val="16"/>
                <c:pt idx="0">
                  <c:v>124.91666666666666</c:v>
                </c:pt>
                <c:pt idx="1">
                  <c:v>129.5</c:v>
                </c:pt>
                <c:pt idx="2">
                  <c:v>129.5</c:v>
                </c:pt>
                <c:pt idx="3">
                  <c:v>129.5</c:v>
                </c:pt>
                <c:pt idx="4">
                  <c:v>129.5</c:v>
                </c:pt>
                <c:pt idx="5">
                  <c:v>129.5</c:v>
                </c:pt>
                <c:pt idx="6">
                  <c:v>129</c:v>
                </c:pt>
                <c:pt idx="7">
                  <c:v>130.25</c:v>
                </c:pt>
                <c:pt idx="8">
                  <c:v>130.25</c:v>
                </c:pt>
                <c:pt idx="9">
                  <c:v>130.25</c:v>
                </c:pt>
                <c:pt idx="10">
                  <c:v>130.25</c:v>
                </c:pt>
                <c:pt idx="11">
                  <c:v>130.25</c:v>
                </c:pt>
                <c:pt idx="12">
                  <c:v>131.66666666666666</c:v>
                </c:pt>
                <c:pt idx="13">
                  <c:v>132.5</c:v>
                </c:pt>
                <c:pt idx="14">
                  <c:v>133</c:v>
                </c:pt>
              </c:numCache>
            </c:numRef>
          </c:val>
          <c:smooth val="0"/>
          <c:extLst>
            <c:ext xmlns:c16="http://schemas.microsoft.com/office/drawing/2014/chart" uri="{C3380CC4-5D6E-409C-BE32-E72D297353CC}">
              <c16:uniqueId val="{00000002-DAE6-4E2C-A646-7E327011DBF2}"/>
            </c:ext>
          </c:extLst>
        </c:ser>
        <c:ser>
          <c:idx val="3"/>
          <c:order val="3"/>
          <c:tx>
            <c:strRef>
              <c:f>'18'!$E$5</c:f>
              <c:strCache>
                <c:ptCount val="1"/>
                <c:pt idx="0">
                  <c:v> Costo de importación desde Argentina (Odepa) </c:v>
                </c:pt>
              </c:strCache>
            </c:strRef>
          </c:tx>
          <c:spPr>
            <a:ln w="38100">
              <a:solidFill>
                <a:srgbClr val="FF0000"/>
              </a:solidFill>
              <a:prstDash val="sysDash"/>
            </a:ln>
          </c:spPr>
          <c:marker>
            <c:symbol val="none"/>
          </c:marker>
          <c:cat>
            <c:numRef>
              <c:f>'18'!$A$6:$A$21</c:f>
              <c:numCache>
                <c:formatCode>dd/mm/yy;@</c:formatCode>
                <c:ptCount val="16"/>
                <c:pt idx="0">
                  <c:v>41854</c:v>
                </c:pt>
                <c:pt idx="1">
                  <c:v>41861</c:v>
                </c:pt>
                <c:pt idx="2">
                  <c:v>41868</c:v>
                </c:pt>
                <c:pt idx="3">
                  <c:v>41875</c:v>
                </c:pt>
                <c:pt idx="4">
                  <c:v>41882</c:v>
                </c:pt>
                <c:pt idx="5">
                  <c:v>41889</c:v>
                </c:pt>
                <c:pt idx="6">
                  <c:v>41896</c:v>
                </c:pt>
                <c:pt idx="7">
                  <c:v>41903</c:v>
                </c:pt>
                <c:pt idx="8">
                  <c:v>41910</c:v>
                </c:pt>
                <c:pt idx="9">
                  <c:v>41917</c:v>
                </c:pt>
                <c:pt idx="10">
                  <c:v>41924</c:v>
                </c:pt>
                <c:pt idx="11">
                  <c:v>41931</c:v>
                </c:pt>
                <c:pt idx="12">
                  <c:v>41938</c:v>
                </c:pt>
                <c:pt idx="13">
                  <c:v>41945</c:v>
                </c:pt>
                <c:pt idx="14">
                  <c:v>41952</c:v>
                </c:pt>
              </c:numCache>
            </c:numRef>
          </c:cat>
          <c:val>
            <c:numRef>
              <c:f>'18'!$E$6:$E$21</c:f>
              <c:numCache>
                <c:formatCode>#,##0.00_ ;\-#,##0.00\ </c:formatCode>
                <c:ptCount val="16"/>
                <c:pt idx="0">
                  <c:v>132.30126272002639</c:v>
                </c:pt>
                <c:pt idx="1">
                  <c:v>132.55291560993319</c:v>
                </c:pt>
                <c:pt idx="2">
                  <c:v>131.00990964114663</c:v>
                </c:pt>
                <c:pt idx="3">
                  <c:v>131.18237063706391</c:v>
                </c:pt>
                <c:pt idx="4">
                  <c:v>130.26044088460094</c:v>
                </c:pt>
                <c:pt idx="5">
                  <c:v>127.437693882936</c:v>
                </c:pt>
                <c:pt idx="6">
                  <c:v>124.78783176596016</c:v>
                </c:pt>
                <c:pt idx="7">
                  <c:v>123.24136899772007</c:v>
                </c:pt>
                <c:pt idx="8">
                  <c:v>122.31881126032933</c:v>
                </c:pt>
                <c:pt idx="9">
                  <c:v>120.41</c:v>
                </c:pt>
                <c:pt idx="10">
                  <c:v>123.34</c:v>
                </c:pt>
                <c:pt idx="11">
                  <c:v>122.89</c:v>
                </c:pt>
                <c:pt idx="12">
                  <c:v>125.74</c:v>
                </c:pt>
                <c:pt idx="13">
                  <c:v>128.30000000000001</c:v>
                </c:pt>
                <c:pt idx="14">
                  <c:v>128.80000000000001</c:v>
                </c:pt>
              </c:numCache>
            </c:numRef>
          </c:val>
          <c:smooth val="0"/>
          <c:extLst>
            <c:ext xmlns:c16="http://schemas.microsoft.com/office/drawing/2014/chart" uri="{C3380CC4-5D6E-409C-BE32-E72D297353CC}">
              <c16:uniqueId val="{00000003-DAE6-4E2C-A646-7E327011DBF2}"/>
            </c:ext>
          </c:extLst>
        </c:ser>
        <c:ser>
          <c:idx val="4"/>
          <c:order val="4"/>
          <c:tx>
            <c:strRef>
              <c:f>'18'!$F$5</c:f>
              <c:strCache>
                <c:ptCount val="1"/>
                <c:pt idx="0">
                  <c:v> Costo de importación EE.UU. (Odepa) </c:v>
                </c:pt>
              </c:strCache>
            </c:strRef>
          </c:tx>
          <c:spPr>
            <a:ln w="38100">
              <a:prstDash val="sysDash"/>
            </a:ln>
          </c:spPr>
          <c:marker>
            <c:symbol val="none"/>
          </c:marker>
          <c:cat>
            <c:numRef>
              <c:f>'18'!$A$6:$A$21</c:f>
              <c:numCache>
                <c:formatCode>dd/mm/yy;@</c:formatCode>
                <c:ptCount val="16"/>
                <c:pt idx="0">
                  <c:v>41854</c:v>
                </c:pt>
                <c:pt idx="1">
                  <c:v>41861</c:v>
                </c:pt>
                <c:pt idx="2">
                  <c:v>41868</c:v>
                </c:pt>
                <c:pt idx="3">
                  <c:v>41875</c:v>
                </c:pt>
                <c:pt idx="4">
                  <c:v>41882</c:v>
                </c:pt>
                <c:pt idx="5">
                  <c:v>41889</c:v>
                </c:pt>
                <c:pt idx="6">
                  <c:v>41896</c:v>
                </c:pt>
                <c:pt idx="7">
                  <c:v>41903</c:v>
                </c:pt>
                <c:pt idx="8">
                  <c:v>41910</c:v>
                </c:pt>
                <c:pt idx="9">
                  <c:v>41917</c:v>
                </c:pt>
                <c:pt idx="10">
                  <c:v>41924</c:v>
                </c:pt>
                <c:pt idx="11">
                  <c:v>41931</c:v>
                </c:pt>
                <c:pt idx="12">
                  <c:v>41938</c:v>
                </c:pt>
                <c:pt idx="13">
                  <c:v>41945</c:v>
                </c:pt>
                <c:pt idx="14">
                  <c:v>41952</c:v>
                </c:pt>
              </c:numCache>
            </c:numRef>
          </c:cat>
          <c:val>
            <c:numRef>
              <c:f>'18'!$F$6:$F$21</c:f>
              <c:numCache>
                <c:formatCode>#,##0.00_ ;\-#,##0.00\ </c:formatCode>
                <c:ptCount val="16"/>
                <c:pt idx="0">
                  <c:v>142.10107527579638</c:v>
                </c:pt>
                <c:pt idx="1">
                  <c:v>143.25942664184782</c:v>
                </c:pt>
                <c:pt idx="2">
                  <c:v>142.17124212048017</c:v>
                </c:pt>
                <c:pt idx="3">
                  <c:v>142.34252058359615</c:v>
                </c:pt>
                <c:pt idx="4">
                  <c:v>141.82173851668148</c:v>
                </c:pt>
                <c:pt idx="5">
                  <c:v>139.75550313704392</c:v>
                </c:pt>
                <c:pt idx="6">
                  <c:v>136.88109317733151</c:v>
                </c:pt>
                <c:pt idx="7">
                  <c:v>137.12534938339871</c:v>
                </c:pt>
                <c:pt idx="8">
                  <c:v>135.10427340607703</c:v>
                </c:pt>
                <c:pt idx="9">
                  <c:v>136.29</c:v>
                </c:pt>
                <c:pt idx="10">
                  <c:v>138.74</c:v>
                </c:pt>
                <c:pt idx="11">
                  <c:v>140.03</c:v>
                </c:pt>
                <c:pt idx="12">
                  <c:v>136.72</c:v>
                </c:pt>
                <c:pt idx="13">
                  <c:v>141.55000000000001</c:v>
                </c:pt>
                <c:pt idx="14">
                  <c:v>143.25</c:v>
                </c:pt>
              </c:numCache>
            </c:numRef>
          </c:val>
          <c:smooth val="0"/>
          <c:extLst>
            <c:ext xmlns:c16="http://schemas.microsoft.com/office/drawing/2014/chart" uri="{C3380CC4-5D6E-409C-BE32-E72D297353CC}">
              <c16:uniqueId val="{00000004-DAE6-4E2C-A646-7E327011DBF2}"/>
            </c:ext>
          </c:extLst>
        </c:ser>
        <c:dLbls>
          <c:showLegendKey val="0"/>
          <c:showVal val="0"/>
          <c:showCatName val="0"/>
          <c:showSerName val="0"/>
          <c:showPercent val="0"/>
          <c:showBubbleSize val="0"/>
        </c:dLbls>
        <c:marker val="1"/>
        <c:smooth val="0"/>
        <c:axId val="303817824"/>
        <c:axId val="303818216"/>
      </c:lineChart>
      <c:dateAx>
        <c:axId val="303817824"/>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303818216"/>
        <c:crosses val="autoZero"/>
        <c:auto val="1"/>
        <c:lblOffset val="100"/>
        <c:baseTimeUnit val="days"/>
        <c:majorTimeUnit val="days"/>
        <c:minorUnit val="1"/>
        <c:minorTimeUnit val="days"/>
      </c:dateAx>
      <c:valAx>
        <c:axId val="303818216"/>
        <c:scaling>
          <c:orientation val="minMax"/>
          <c:max val="160"/>
          <c:min val="8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kilo</a:t>
                </a:r>
              </a:p>
            </c:rich>
          </c:tx>
          <c:layout>
            <c:manualLayout>
              <c:xMode val="edge"/>
              <c:yMode val="edge"/>
              <c:x val="2.185773598088225E-2"/>
              <c:y val="0.36269418176794888"/>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03817824"/>
        <c:crosses val="autoZero"/>
        <c:crossBetween val="between"/>
      </c:valAx>
      <c:spPr>
        <a:solidFill>
          <a:srgbClr val="FFFFFF"/>
        </a:solidFill>
        <a:ln w="12700">
          <a:solidFill>
            <a:srgbClr val="808080"/>
          </a:solidFill>
          <a:prstDash val="solid"/>
        </a:ln>
      </c:spPr>
    </c:plotArea>
    <c:legend>
      <c:legendPos val="r"/>
      <c:layout>
        <c:manualLayout>
          <c:xMode val="edge"/>
          <c:yMode val="edge"/>
          <c:x val="0.7965449548488418"/>
          <c:y val="0.2221740823066973"/>
          <c:w val="0.19167648213584607"/>
          <c:h val="0.48800845169473434"/>
        </c:manualLayout>
      </c:layout>
      <c:overlay val="0"/>
      <c:txPr>
        <a:bodyPr/>
        <a:lstStyle/>
        <a:p>
          <a:pPr>
            <a:defRPr sz="64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303819000"/>
        <c:axId val="303819392"/>
      </c:barChart>
      <c:catAx>
        <c:axId val="30381900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303819392"/>
        <c:crosses val="autoZero"/>
        <c:auto val="1"/>
        <c:lblAlgn val="ctr"/>
        <c:lblOffset val="100"/>
        <c:tickMarkSkip val="1"/>
        <c:noMultiLvlLbl val="0"/>
      </c:catAx>
      <c:valAx>
        <c:axId val="30381939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30381900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303820176"/>
        <c:axId val="303287352"/>
      </c:barChart>
      <c:catAx>
        <c:axId val="30382017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303287352"/>
        <c:crosses val="autoZero"/>
        <c:auto val="1"/>
        <c:lblAlgn val="ctr"/>
        <c:lblOffset val="100"/>
        <c:tickMarkSkip val="1"/>
        <c:noMultiLvlLbl val="0"/>
      </c:catAx>
      <c:valAx>
        <c:axId val="30328735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30382017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12. Evolución de los precios del maíz en el mercado de futuros de Chicago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diarios en USD/tonelada)</a:t>
            </a:r>
          </a:p>
        </c:rich>
      </c:tx>
      <c:layout>
        <c:manualLayout>
          <c:xMode val="edge"/>
          <c:yMode val="edge"/>
          <c:x val="0.13515116803060168"/>
          <c:y val="3.3678350690034713E-2"/>
        </c:manualLayout>
      </c:layout>
      <c:overlay val="0"/>
      <c:spPr>
        <a:noFill/>
        <a:ln w="25400">
          <a:noFill/>
        </a:ln>
      </c:spPr>
    </c:title>
    <c:autoTitleDeleted val="0"/>
    <c:plotArea>
      <c:layout>
        <c:manualLayout>
          <c:layoutTarget val="inner"/>
          <c:xMode val="edge"/>
          <c:yMode val="edge"/>
          <c:x val="0.13336458169589074"/>
          <c:y val="0.20957459176663321"/>
          <c:w val="0.69585623225668214"/>
          <c:h val="0.50038788775564125"/>
        </c:manualLayout>
      </c:layout>
      <c:lineChart>
        <c:grouping val="standard"/>
        <c:varyColors val="0"/>
        <c:ser>
          <c:idx val="0"/>
          <c:order val="0"/>
          <c:tx>
            <c:strRef>
              <c:f>'19'!$B$5</c:f>
              <c:strCache>
                <c:ptCount val="1"/>
                <c:pt idx="0">
                  <c:v>dic-14</c:v>
                </c:pt>
              </c:strCache>
            </c:strRef>
          </c:tx>
          <c:spPr>
            <a:ln w="38100">
              <a:solidFill>
                <a:srgbClr val="0000FF"/>
              </a:solidFill>
              <a:prstDash val="sysDash"/>
            </a:ln>
          </c:spPr>
          <c:marker>
            <c:symbol val="none"/>
          </c:marker>
          <c:cat>
            <c:strRef>
              <c:f>'19'!$A$6:$A$36</c:f>
              <c:strCache>
                <c:ptCount val="30"/>
                <c:pt idx="0">
                  <c:v>1 de octubre de 2014</c:v>
                </c:pt>
                <c:pt idx="1">
                  <c:v>2 de octubre de 2014</c:v>
                </c:pt>
                <c:pt idx="2">
                  <c:v>3 de octubre de 2014</c:v>
                </c:pt>
                <c:pt idx="3">
                  <c:v>6 de octubre de 2014</c:v>
                </c:pt>
                <c:pt idx="4">
                  <c:v>7 de octubre de 2014</c:v>
                </c:pt>
                <c:pt idx="5">
                  <c:v>8 de octubre de 2014</c:v>
                </c:pt>
                <c:pt idx="6">
                  <c:v>9 de octubre de 2014</c:v>
                </c:pt>
                <c:pt idx="7">
                  <c:v>10 de octubre de 2014</c:v>
                </c:pt>
                <c:pt idx="8">
                  <c:v>13 de octubre de 2014</c:v>
                </c:pt>
                <c:pt idx="9">
                  <c:v>14 de octubre de 2014</c:v>
                </c:pt>
                <c:pt idx="10">
                  <c:v>15 de octubre de 2014</c:v>
                </c:pt>
                <c:pt idx="11">
                  <c:v>16 de octubre de 2014</c:v>
                </c:pt>
                <c:pt idx="12">
                  <c:v>17 de octubre de 2014</c:v>
                </c:pt>
                <c:pt idx="13">
                  <c:v>20 de octubre de 2014</c:v>
                </c:pt>
                <c:pt idx="14">
                  <c:v>21 de octubre de 2014</c:v>
                </c:pt>
                <c:pt idx="15">
                  <c:v>22 de octubre de 2014</c:v>
                </c:pt>
                <c:pt idx="16">
                  <c:v>23 de octubre de 2014</c:v>
                </c:pt>
                <c:pt idx="17">
                  <c:v>24 de octubre de 2014</c:v>
                </c:pt>
                <c:pt idx="18">
                  <c:v>27 de octubre de 2014</c:v>
                </c:pt>
                <c:pt idx="19">
                  <c:v>28 de octubre de 2014</c:v>
                </c:pt>
                <c:pt idx="20">
                  <c:v>29 de octubre de 2014</c:v>
                </c:pt>
                <c:pt idx="21">
                  <c:v>30 de octubre de 2014</c:v>
                </c:pt>
                <c:pt idx="22">
                  <c:v>31 de octubre de 2014</c:v>
                </c:pt>
                <c:pt idx="23">
                  <c:v>4 de noviembre de 2014</c:v>
                </c:pt>
                <c:pt idx="24">
                  <c:v>5 de noviembre de 2014</c:v>
                </c:pt>
                <c:pt idx="25">
                  <c:v>6 de noviembre de 2014</c:v>
                </c:pt>
                <c:pt idx="26">
                  <c:v>7 de noviembre de 2014</c:v>
                </c:pt>
                <c:pt idx="27">
                  <c:v>10 de noviembre de 2014</c:v>
                </c:pt>
                <c:pt idx="28">
                  <c:v>11 de noviembre de 2014</c:v>
                </c:pt>
                <c:pt idx="29">
                  <c:v>12 de noviembre de 2014</c:v>
                </c:pt>
              </c:strCache>
            </c:strRef>
          </c:cat>
          <c:val>
            <c:numRef>
              <c:f>'19'!$B$6:$B$36</c:f>
              <c:numCache>
                <c:formatCode>0.0</c:formatCode>
                <c:ptCount val="31"/>
                <c:pt idx="0">
                  <c:v>126.46969999999999</c:v>
                </c:pt>
                <c:pt idx="1">
                  <c:v>127.06021999999999</c:v>
                </c:pt>
                <c:pt idx="2">
                  <c:v>127.25706</c:v>
                </c:pt>
                <c:pt idx="3">
                  <c:v>130.89859999999999</c:v>
                </c:pt>
                <c:pt idx="4">
                  <c:v>134.04803999999999</c:v>
                </c:pt>
                <c:pt idx="5">
                  <c:v>135.13065999999998</c:v>
                </c:pt>
                <c:pt idx="6">
                  <c:v>135.72118</c:v>
                </c:pt>
                <c:pt idx="7">
                  <c:v>131.48911999999999</c:v>
                </c:pt>
                <c:pt idx="8">
                  <c:v>136.21328</c:v>
                </c:pt>
                <c:pt idx="9">
                  <c:v>140.54375999999999</c:v>
                </c:pt>
                <c:pt idx="10">
                  <c:v>136.8038</c:v>
                </c:pt>
                <c:pt idx="11">
                  <c:v>138.67377999999999</c:v>
                </c:pt>
                <c:pt idx="12">
                  <c:v>137.00064</c:v>
                </c:pt>
                <c:pt idx="13">
                  <c:v>137.09905999999998</c:v>
                </c:pt>
                <c:pt idx="14">
                  <c:v>140.15008</c:v>
                </c:pt>
                <c:pt idx="15">
                  <c:v>138.96903999999998</c:v>
                </c:pt>
                <c:pt idx="16">
                  <c:v>141.62637999999998</c:v>
                </c:pt>
                <c:pt idx="17">
                  <c:v>138.96903999999998</c:v>
                </c:pt>
                <c:pt idx="18">
                  <c:v>142.90583999999998</c:v>
                </c:pt>
                <c:pt idx="19">
                  <c:v>143.49635999999998</c:v>
                </c:pt>
                <c:pt idx="20">
                  <c:v>147.72842</c:v>
                </c:pt>
                <c:pt idx="21">
                  <c:v>147.23631999999998</c:v>
                </c:pt>
                <c:pt idx="22">
                  <c:v>148.31894</c:v>
                </c:pt>
                <c:pt idx="23">
                  <c:v>143.49635999999998</c:v>
                </c:pt>
                <c:pt idx="24">
                  <c:v>145.76002</c:v>
                </c:pt>
                <c:pt idx="25">
                  <c:v>146.15369999999999</c:v>
                </c:pt>
                <c:pt idx="26">
                  <c:v>144.67739999999998</c:v>
                </c:pt>
                <c:pt idx="27">
                  <c:v>145.36633999999998</c:v>
                </c:pt>
                <c:pt idx="28">
                  <c:v>147.1379</c:v>
                </c:pt>
                <c:pt idx="29">
                  <c:v>148.71261999999999</c:v>
                </c:pt>
              </c:numCache>
            </c:numRef>
          </c:val>
          <c:smooth val="0"/>
          <c:extLst>
            <c:ext xmlns:c16="http://schemas.microsoft.com/office/drawing/2014/chart" uri="{C3380CC4-5D6E-409C-BE32-E72D297353CC}">
              <c16:uniqueId val="{00000000-2098-41CE-A416-5BF12E39207D}"/>
            </c:ext>
          </c:extLst>
        </c:ser>
        <c:ser>
          <c:idx val="1"/>
          <c:order val="1"/>
          <c:tx>
            <c:strRef>
              <c:f>'19'!$C$5</c:f>
              <c:strCache>
                <c:ptCount val="1"/>
                <c:pt idx="0">
                  <c:v>mar-15</c:v>
                </c:pt>
              </c:strCache>
            </c:strRef>
          </c:tx>
          <c:spPr>
            <a:ln>
              <a:solidFill>
                <a:srgbClr val="00B050"/>
              </a:solidFill>
              <a:prstDash val="sysDash"/>
            </a:ln>
          </c:spPr>
          <c:marker>
            <c:symbol val="none"/>
          </c:marker>
          <c:cat>
            <c:strRef>
              <c:f>'19'!$A$6:$A$36</c:f>
              <c:strCache>
                <c:ptCount val="30"/>
                <c:pt idx="0">
                  <c:v>1 de octubre de 2014</c:v>
                </c:pt>
                <c:pt idx="1">
                  <c:v>2 de octubre de 2014</c:v>
                </c:pt>
                <c:pt idx="2">
                  <c:v>3 de octubre de 2014</c:v>
                </c:pt>
                <c:pt idx="3">
                  <c:v>6 de octubre de 2014</c:v>
                </c:pt>
                <c:pt idx="4">
                  <c:v>7 de octubre de 2014</c:v>
                </c:pt>
                <c:pt idx="5">
                  <c:v>8 de octubre de 2014</c:v>
                </c:pt>
                <c:pt idx="6">
                  <c:v>9 de octubre de 2014</c:v>
                </c:pt>
                <c:pt idx="7">
                  <c:v>10 de octubre de 2014</c:v>
                </c:pt>
                <c:pt idx="8">
                  <c:v>13 de octubre de 2014</c:v>
                </c:pt>
                <c:pt idx="9">
                  <c:v>14 de octubre de 2014</c:v>
                </c:pt>
                <c:pt idx="10">
                  <c:v>15 de octubre de 2014</c:v>
                </c:pt>
                <c:pt idx="11">
                  <c:v>16 de octubre de 2014</c:v>
                </c:pt>
                <c:pt idx="12">
                  <c:v>17 de octubre de 2014</c:v>
                </c:pt>
                <c:pt idx="13">
                  <c:v>20 de octubre de 2014</c:v>
                </c:pt>
                <c:pt idx="14">
                  <c:v>21 de octubre de 2014</c:v>
                </c:pt>
                <c:pt idx="15">
                  <c:v>22 de octubre de 2014</c:v>
                </c:pt>
                <c:pt idx="16">
                  <c:v>23 de octubre de 2014</c:v>
                </c:pt>
                <c:pt idx="17">
                  <c:v>24 de octubre de 2014</c:v>
                </c:pt>
                <c:pt idx="18">
                  <c:v>27 de octubre de 2014</c:v>
                </c:pt>
                <c:pt idx="19">
                  <c:v>28 de octubre de 2014</c:v>
                </c:pt>
                <c:pt idx="20">
                  <c:v>29 de octubre de 2014</c:v>
                </c:pt>
                <c:pt idx="21">
                  <c:v>30 de octubre de 2014</c:v>
                </c:pt>
                <c:pt idx="22">
                  <c:v>31 de octubre de 2014</c:v>
                </c:pt>
                <c:pt idx="23">
                  <c:v>4 de noviembre de 2014</c:v>
                </c:pt>
                <c:pt idx="24">
                  <c:v>5 de noviembre de 2014</c:v>
                </c:pt>
                <c:pt idx="25">
                  <c:v>6 de noviembre de 2014</c:v>
                </c:pt>
                <c:pt idx="26">
                  <c:v>7 de noviembre de 2014</c:v>
                </c:pt>
                <c:pt idx="27">
                  <c:v>10 de noviembre de 2014</c:v>
                </c:pt>
                <c:pt idx="28">
                  <c:v>11 de noviembre de 2014</c:v>
                </c:pt>
                <c:pt idx="29">
                  <c:v>12 de noviembre de 2014</c:v>
                </c:pt>
              </c:strCache>
            </c:strRef>
          </c:cat>
          <c:val>
            <c:numRef>
              <c:f>'19'!$C$6:$C$36</c:f>
              <c:numCache>
                <c:formatCode>0.0</c:formatCode>
                <c:ptCount val="31"/>
                <c:pt idx="0">
                  <c:v>131.48911999999999</c:v>
                </c:pt>
                <c:pt idx="1">
                  <c:v>132.17805999999999</c:v>
                </c:pt>
                <c:pt idx="2">
                  <c:v>132.3749</c:v>
                </c:pt>
                <c:pt idx="3">
                  <c:v>135.91801999999998</c:v>
                </c:pt>
                <c:pt idx="4">
                  <c:v>139.16587999999999</c:v>
                </c:pt>
                <c:pt idx="5">
                  <c:v>140.34691999999998</c:v>
                </c:pt>
                <c:pt idx="6">
                  <c:v>140.83902</c:v>
                </c:pt>
                <c:pt idx="7">
                  <c:v>136.50853999999998</c:v>
                </c:pt>
                <c:pt idx="8">
                  <c:v>141.13427999999999</c:v>
                </c:pt>
                <c:pt idx="9">
                  <c:v>145.66159999999999</c:v>
                </c:pt>
                <c:pt idx="10">
                  <c:v>141.92164</c:v>
                </c:pt>
                <c:pt idx="11">
                  <c:v>143.79161999999999</c:v>
                </c:pt>
                <c:pt idx="12">
                  <c:v>142.21689999999998</c:v>
                </c:pt>
                <c:pt idx="13">
                  <c:v>142.41373999999999</c:v>
                </c:pt>
                <c:pt idx="14">
                  <c:v>145.46475999999998</c:v>
                </c:pt>
                <c:pt idx="15">
                  <c:v>144.48056</c:v>
                </c:pt>
                <c:pt idx="16">
                  <c:v>147.03948</c:v>
                </c:pt>
                <c:pt idx="17">
                  <c:v>144.38213999999999</c:v>
                </c:pt>
                <c:pt idx="18">
                  <c:v>148.31894</c:v>
                </c:pt>
                <c:pt idx="19">
                  <c:v>148.81103999999999</c:v>
                </c:pt>
                <c:pt idx="20">
                  <c:v>152.94467999999998</c:v>
                </c:pt>
                <c:pt idx="21">
                  <c:v>152.35415999999998</c:v>
                </c:pt>
                <c:pt idx="22">
                  <c:v>153.23993999999999</c:v>
                </c:pt>
                <c:pt idx="23">
                  <c:v>148.51577999999998</c:v>
                </c:pt>
                <c:pt idx="24">
                  <c:v>150.77943999999999</c:v>
                </c:pt>
                <c:pt idx="25">
                  <c:v>151.17311999999998</c:v>
                </c:pt>
                <c:pt idx="26">
                  <c:v>149.79523999999998</c:v>
                </c:pt>
                <c:pt idx="27">
                  <c:v>150.38575999999998</c:v>
                </c:pt>
                <c:pt idx="28">
                  <c:v>152.15732</c:v>
                </c:pt>
                <c:pt idx="29">
                  <c:v>153.73203999999998</c:v>
                </c:pt>
              </c:numCache>
            </c:numRef>
          </c:val>
          <c:smooth val="0"/>
          <c:extLst>
            <c:ext xmlns:c16="http://schemas.microsoft.com/office/drawing/2014/chart" uri="{C3380CC4-5D6E-409C-BE32-E72D297353CC}">
              <c16:uniqueId val="{00000001-2098-41CE-A416-5BF12E39207D}"/>
            </c:ext>
          </c:extLst>
        </c:ser>
        <c:ser>
          <c:idx val="2"/>
          <c:order val="2"/>
          <c:tx>
            <c:strRef>
              <c:f>'19'!$D$5</c:f>
              <c:strCache>
                <c:ptCount val="1"/>
                <c:pt idx="0">
                  <c:v>may-15</c:v>
                </c:pt>
              </c:strCache>
            </c:strRef>
          </c:tx>
          <c:spPr>
            <a:ln>
              <a:solidFill>
                <a:srgbClr val="FF0000"/>
              </a:solidFill>
            </a:ln>
          </c:spPr>
          <c:marker>
            <c:symbol val="none"/>
          </c:marker>
          <c:cat>
            <c:strRef>
              <c:f>'19'!$A$6:$A$36</c:f>
              <c:strCache>
                <c:ptCount val="30"/>
                <c:pt idx="0">
                  <c:v>1 de octubre de 2014</c:v>
                </c:pt>
                <c:pt idx="1">
                  <c:v>2 de octubre de 2014</c:v>
                </c:pt>
                <c:pt idx="2">
                  <c:v>3 de octubre de 2014</c:v>
                </c:pt>
                <c:pt idx="3">
                  <c:v>6 de octubre de 2014</c:v>
                </c:pt>
                <c:pt idx="4">
                  <c:v>7 de octubre de 2014</c:v>
                </c:pt>
                <c:pt idx="5">
                  <c:v>8 de octubre de 2014</c:v>
                </c:pt>
                <c:pt idx="6">
                  <c:v>9 de octubre de 2014</c:v>
                </c:pt>
                <c:pt idx="7">
                  <c:v>10 de octubre de 2014</c:v>
                </c:pt>
                <c:pt idx="8">
                  <c:v>13 de octubre de 2014</c:v>
                </c:pt>
                <c:pt idx="9">
                  <c:v>14 de octubre de 2014</c:v>
                </c:pt>
                <c:pt idx="10">
                  <c:v>15 de octubre de 2014</c:v>
                </c:pt>
                <c:pt idx="11">
                  <c:v>16 de octubre de 2014</c:v>
                </c:pt>
                <c:pt idx="12">
                  <c:v>17 de octubre de 2014</c:v>
                </c:pt>
                <c:pt idx="13">
                  <c:v>20 de octubre de 2014</c:v>
                </c:pt>
                <c:pt idx="14">
                  <c:v>21 de octubre de 2014</c:v>
                </c:pt>
                <c:pt idx="15">
                  <c:v>22 de octubre de 2014</c:v>
                </c:pt>
                <c:pt idx="16">
                  <c:v>23 de octubre de 2014</c:v>
                </c:pt>
                <c:pt idx="17">
                  <c:v>24 de octubre de 2014</c:v>
                </c:pt>
                <c:pt idx="18">
                  <c:v>27 de octubre de 2014</c:v>
                </c:pt>
                <c:pt idx="19">
                  <c:v>28 de octubre de 2014</c:v>
                </c:pt>
                <c:pt idx="20">
                  <c:v>29 de octubre de 2014</c:v>
                </c:pt>
                <c:pt idx="21">
                  <c:v>30 de octubre de 2014</c:v>
                </c:pt>
                <c:pt idx="22">
                  <c:v>31 de octubre de 2014</c:v>
                </c:pt>
                <c:pt idx="23">
                  <c:v>4 de noviembre de 2014</c:v>
                </c:pt>
                <c:pt idx="24">
                  <c:v>5 de noviembre de 2014</c:v>
                </c:pt>
                <c:pt idx="25">
                  <c:v>6 de noviembre de 2014</c:v>
                </c:pt>
                <c:pt idx="26">
                  <c:v>7 de noviembre de 2014</c:v>
                </c:pt>
                <c:pt idx="27">
                  <c:v>10 de noviembre de 2014</c:v>
                </c:pt>
                <c:pt idx="28">
                  <c:v>11 de noviembre de 2014</c:v>
                </c:pt>
                <c:pt idx="29">
                  <c:v>12 de noviembre de 2014</c:v>
                </c:pt>
              </c:strCache>
            </c:strRef>
          </c:cat>
          <c:val>
            <c:numRef>
              <c:f>'19'!$D$6:$D$36</c:f>
              <c:numCache>
                <c:formatCode>0.0</c:formatCode>
                <c:ptCount val="31"/>
                <c:pt idx="0">
                  <c:v>134.93382</c:v>
                </c:pt>
                <c:pt idx="1">
                  <c:v>135.52434</c:v>
                </c:pt>
                <c:pt idx="2">
                  <c:v>135.81959999999998</c:v>
                </c:pt>
                <c:pt idx="3">
                  <c:v>139.26429999999999</c:v>
                </c:pt>
                <c:pt idx="4">
                  <c:v>142.61058</c:v>
                </c:pt>
                <c:pt idx="5">
                  <c:v>143.79161999999999</c:v>
                </c:pt>
                <c:pt idx="6">
                  <c:v>144.28371999999999</c:v>
                </c:pt>
                <c:pt idx="7">
                  <c:v>140.05166</c:v>
                </c:pt>
                <c:pt idx="8">
                  <c:v>144.67739999999998</c:v>
                </c:pt>
                <c:pt idx="9">
                  <c:v>149.20471999999998</c:v>
                </c:pt>
                <c:pt idx="10">
                  <c:v>145.46475999999998</c:v>
                </c:pt>
                <c:pt idx="11">
                  <c:v>147.33473999999998</c:v>
                </c:pt>
                <c:pt idx="12">
                  <c:v>145.66159999999999</c:v>
                </c:pt>
                <c:pt idx="13">
                  <c:v>145.85844</c:v>
                </c:pt>
                <c:pt idx="14">
                  <c:v>149.00788</c:v>
                </c:pt>
                <c:pt idx="15">
                  <c:v>148.02367999999998</c:v>
                </c:pt>
                <c:pt idx="16">
                  <c:v>150.38575999999998</c:v>
                </c:pt>
                <c:pt idx="17">
                  <c:v>147.72842</c:v>
                </c:pt>
                <c:pt idx="18">
                  <c:v>151.76363999999998</c:v>
                </c:pt>
                <c:pt idx="19">
                  <c:v>152.25574</c:v>
                </c:pt>
                <c:pt idx="20">
                  <c:v>156.29095999999998</c:v>
                </c:pt>
                <c:pt idx="21">
                  <c:v>155.79885999999999</c:v>
                </c:pt>
                <c:pt idx="22">
                  <c:v>156.68464</c:v>
                </c:pt>
                <c:pt idx="23">
                  <c:v>151.96047999999999</c:v>
                </c:pt>
                <c:pt idx="24">
                  <c:v>154.22413999999998</c:v>
                </c:pt>
                <c:pt idx="25">
                  <c:v>154.61781999999999</c:v>
                </c:pt>
                <c:pt idx="26">
                  <c:v>153.33835999999999</c:v>
                </c:pt>
                <c:pt idx="27">
                  <c:v>153.92887999999999</c:v>
                </c:pt>
                <c:pt idx="28">
                  <c:v>155.70043999999999</c:v>
                </c:pt>
                <c:pt idx="29">
                  <c:v>157.07831999999999</c:v>
                </c:pt>
              </c:numCache>
            </c:numRef>
          </c:val>
          <c:smooth val="0"/>
          <c:extLst>
            <c:ext xmlns:c16="http://schemas.microsoft.com/office/drawing/2014/chart" uri="{C3380CC4-5D6E-409C-BE32-E72D297353CC}">
              <c16:uniqueId val="{00000002-2098-41CE-A416-5BF12E39207D}"/>
            </c:ext>
          </c:extLst>
        </c:ser>
        <c:ser>
          <c:idx val="3"/>
          <c:order val="3"/>
          <c:tx>
            <c:strRef>
              <c:f>'19'!$E$5</c:f>
              <c:strCache>
                <c:ptCount val="1"/>
                <c:pt idx="0">
                  <c:v>sept-15</c:v>
                </c:pt>
              </c:strCache>
            </c:strRef>
          </c:tx>
          <c:spPr>
            <a:ln w="28575" cmpd="sng">
              <a:solidFill>
                <a:srgbClr val="FFC000"/>
              </a:solidFill>
              <a:prstDash val="solid"/>
            </a:ln>
          </c:spPr>
          <c:marker>
            <c:symbol val="none"/>
          </c:marker>
          <c:cat>
            <c:strRef>
              <c:f>'19'!$A$6:$A$36</c:f>
              <c:strCache>
                <c:ptCount val="30"/>
                <c:pt idx="0">
                  <c:v>1 de octubre de 2014</c:v>
                </c:pt>
                <c:pt idx="1">
                  <c:v>2 de octubre de 2014</c:v>
                </c:pt>
                <c:pt idx="2">
                  <c:v>3 de octubre de 2014</c:v>
                </c:pt>
                <c:pt idx="3">
                  <c:v>6 de octubre de 2014</c:v>
                </c:pt>
                <c:pt idx="4">
                  <c:v>7 de octubre de 2014</c:v>
                </c:pt>
                <c:pt idx="5">
                  <c:v>8 de octubre de 2014</c:v>
                </c:pt>
                <c:pt idx="6">
                  <c:v>9 de octubre de 2014</c:v>
                </c:pt>
                <c:pt idx="7">
                  <c:v>10 de octubre de 2014</c:v>
                </c:pt>
                <c:pt idx="8">
                  <c:v>13 de octubre de 2014</c:v>
                </c:pt>
                <c:pt idx="9">
                  <c:v>14 de octubre de 2014</c:v>
                </c:pt>
                <c:pt idx="10">
                  <c:v>15 de octubre de 2014</c:v>
                </c:pt>
                <c:pt idx="11">
                  <c:v>16 de octubre de 2014</c:v>
                </c:pt>
                <c:pt idx="12">
                  <c:v>17 de octubre de 2014</c:v>
                </c:pt>
                <c:pt idx="13">
                  <c:v>20 de octubre de 2014</c:v>
                </c:pt>
                <c:pt idx="14">
                  <c:v>21 de octubre de 2014</c:v>
                </c:pt>
                <c:pt idx="15">
                  <c:v>22 de octubre de 2014</c:v>
                </c:pt>
                <c:pt idx="16">
                  <c:v>23 de octubre de 2014</c:v>
                </c:pt>
                <c:pt idx="17">
                  <c:v>24 de octubre de 2014</c:v>
                </c:pt>
                <c:pt idx="18">
                  <c:v>27 de octubre de 2014</c:v>
                </c:pt>
                <c:pt idx="19">
                  <c:v>28 de octubre de 2014</c:v>
                </c:pt>
                <c:pt idx="20">
                  <c:v>29 de octubre de 2014</c:v>
                </c:pt>
                <c:pt idx="21">
                  <c:v>30 de octubre de 2014</c:v>
                </c:pt>
                <c:pt idx="22">
                  <c:v>31 de octubre de 2014</c:v>
                </c:pt>
                <c:pt idx="23">
                  <c:v>4 de noviembre de 2014</c:v>
                </c:pt>
                <c:pt idx="24">
                  <c:v>5 de noviembre de 2014</c:v>
                </c:pt>
                <c:pt idx="25">
                  <c:v>6 de noviembre de 2014</c:v>
                </c:pt>
                <c:pt idx="26">
                  <c:v>7 de noviembre de 2014</c:v>
                </c:pt>
                <c:pt idx="27">
                  <c:v>10 de noviembre de 2014</c:v>
                </c:pt>
                <c:pt idx="28">
                  <c:v>11 de noviembre de 2014</c:v>
                </c:pt>
                <c:pt idx="29">
                  <c:v>12 de noviembre de 2014</c:v>
                </c:pt>
              </c:strCache>
            </c:strRef>
          </c:cat>
          <c:val>
            <c:numRef>
              <c:f>'19'!$E$6:$E$36</c:f>
              <c:numCache>
                <c:formatCode>0.0</c:formatCode>
                <c:ptCount val="31"/>
                <c:pt idx="0">
                  <c:v>137.88641999999999</c:v>
                </c:pt>
                <c:pt idx="1">
                  <c:v>138.57535999999999</c:v>
                </c:pt>
                <c:pt idx="2">
                  <c:v>138.87062</c:v>
                </c:pt>
                <c:pt idx="3">
                  <c:v>142.41373999999999</c:v>
                </c:pt>
                <c:pt idx="4">
                  <c:v>145.66159999999999</c:v>
                </c:pt>
                <c:pt idx="5">
                  <c:v>146.94105999999999</c:v>
                </c:pt>
                <c:pt idx="6">
                  <c:v>147.23631999999998</c:v>
                </c:pt>
                <c:pt idx="7">
                  <c:v>143.2011</c:v>
                </c:pt>
                <c:pt idx="8">
                  <c:v>147.72842</c:v>
                </c:pt>
                <c:pt idx="9">
                  <c:v>152.05889999999999</c:v>
                </c:pt>
                <c:pt idx="10">
                  <c:v>148.31894</c:v>
                </c:pt>
                <c:pt idx="11">
                  <c:v>150.18892</c:v>
                </c:pt>
                <c:pt idx="12">
                  <c:v>148.61419999999998</c:v>
                </c:pt>
                <c:pt idx="13">
                  <c:v>148.81103999999999</c:v>
                </c:pt>
                <c:pt idx="14">
                  <c:v>151.76363999999998</c:v>
                </c:pt>
                <c:pt idx="15">
                  <c:v>150.87786</c:v>
                </c:pt>
                <c:pt idx="16">
                  <c:v>153.33835999999999</c:v>
                </c:pt>
                <c:pt idx="17">
                  <c:v>150.68101999999999</c:v>
                </c:pt>
                <c:pt idx="18">
                  <c:v>154.61781999999999</c:v>
                </c:pt>
                <c:pt idx="19">
                  <c:v>155.01149999999998</c:v>
                </c:pt>
                <c:pt idx="20">
                  <c:v>158.84987999999998</c:v>
                </c:pt>
                <c:pt idx="21">
                  <c:v>158.4562</c:v>
                </c:pt>
                <c:pt idx="22">
                  <c:v>159.14514</c:v>
                </c:pt>
                <c:pt idx="23">
                  <c:v>154.61781999999999</c:v>
                </c:pt>
                <c:pt idx="24">
                  <c:v>156.88147999999998</c:v>
                </c:pt>
                <c:pt idx="25">
                  <c:v>157.37357999999998</c:v>
                </c:pt>
                <c:pt idx="26">
                  <c:v>155.9957</c:v>
                </c:pt>
                <c:pt idx="27">
                  <c:v>156.78305999999998</c:v>
                </c:pt>
                <c:pt idx="28">
                  <c:v>158.55462</c:v>
                </c:pt>
                <c:pt idx="29">
                  <c:v>160.12933999999998</c:v>
                </c:pt>
              </c:numCache>
            </c:numRef>
          </c:val>
          <c:smooth val="0"/>
          <c:extLst>
            <c:ext xmlns:c16="http://schemas.microsoft.com/office/drawing/2014/chart" uri="{C3380CC4-5D6E-409C-BE32-E72D297353CC}">
              <c16:uniqueId val="{00000003-2098-41CE-A416-5BF12E39207D}"/>
            </c:ext>
          </c:extLst>
        </c:ser>
        <c:dLbls>
          <c:showLegendKey val="0"/>
          <c:showVal val="0"/>
          <c:showCatName val="0"/>
          <c:showSerName val="0"/>
          <c:showPercent val="0"/>
          <c:showBubbleSize val="0"/>
        </c:dLbls>
        <c:marker val="1"/>
        <c:smooth val="0"/>
        <c:axId val="303288136"/>
        <c:axId val="303288528"/>
      </c:lineChart>
      <c:lineChart>
        <c:grouping val="standard"/>
        <c:varyColors val="0"/>
        <c:ser>
          <c:idx val="4"/>
          <c:order val="4"/>
          <c:marker>
            <c:symbol val="none"/>
          </c:marker>
          <c:cat>
            <c:strRef>
              <c:f>'19'!$A$6:$A$36</c:f>
              <c:strCache>
                <c:ptCount val="30"/>
                <c:pt idx="0">
                  <c:v>1 de octubre de 2014</c:v>
                </c:pt>
                <c:pt idx="1">
                  <c:v>2 de octubre de 2014</c:v>
                </c:pt>
                <c:pt idx="2">
                  <c:v>3 de octubre de 2014</c:v>
                </c:pt>
                <c:pt idx="3">
                  <c:v>6 de octubre de 2014</c:v>
                </c:pt>
                <c:pt idx="4">
                  <c:v>7 de octubre de 2014</c:v>
                </c:pt>
                <c:pt idx="5">
                  <c:v>8 de octubre de 2014</c:v>
                </c:pt>
                <c:pt idx="6">
                  <c:v>9 de octubre de 2014</c:v>
                </c:pt>
                <c:pt idx="7">
                  <c:v>10 de octubre de 2014</c:v>
                </c:pt>
                <c:pt idx="8">
                  <c:v>13 de octubre de 2014</c:v>
                </c:pt>
                <c:pt idx="9">
                  <c:v>14 de octubre de 2014</c:v>
                </c:pt>
                <c:pt idx="10">
                  <c:v>15 de octubre de 2014</c:v>
                </c:pt>
                <c:pt idx="11">
                  <c:v>16 de octubre de 2014</c:v>
                </c:pt>
                <c:pt idx="12">
                  <c:v>17 de octubre de 2014</c:v>
                </c:pt>
                <c:pt idx="13">
                  <c:v>20 de octubre de 2014</c:v>
                </c:pt>
                <c:pt idx="14">
                  <c:v>21 de octubre de 2014</c:v>
                </c:pt>
                <c:pt idx="15">
                  <c:v>22 de octubre de 2014</c:v>
                </c:pt>
                <c:pt idx="16">
                  <c:v>23 de octubre de 2014</c:v>
                </c:pt>
                <c:pt idx="17">
                  <c:v>24 de octubre de 2014</c:v>
                </c:pt>
                <c:pt idx="18">
                  <c:v>27 de octubre de 2014</c:v>
                </c:pt>
                <c:pt idx="19">
                  <c:v>28 de octubre de 2014</c:v>
                </c:pt>
                <c:pt idx="20">
                  <c:v>29 de octubre de 2014</c:v>
                </c:pt>
                <c:pt idx="21">
                  <c:v>30 de octubre de 2014</c:v>
                </c:pt>
                <c:pt idx="22">
                  <c:v>31 de octubre de 2014</c:v>
                </c:pt>
                <c:pt idx="23">
                  <c:v>4 de noviembre de 2014</c:v>
                </c:pt>
                <c:pt idx="24">
                  <c:v>5 de noviembre de 2014</c:v>
                </c:pt>
                <c:pt idx="25">
                  <c:v>6 de noviembre de 2014</c:v>
                </c:pt>
                <c:pt idx="26">
                  <c:v>7 de noviembre de 2014</c:v>
                </c:pt>
                <c:pt idx="27">
                  <c:v>10 de noviembre de 2014</c:v>
                </c:pt>
                <c:pt idx="28">
                  <c:v>11 de noviembre de 2014</c:v>
                </c:pt>
                <c:pt idx="29">
                  <c:v>12 de noviembre de 2014</c:v>
                </c:pt>
              </c:strCache>
            </c:strRef>
          </c:cat>
          <c:val>
            <c:numLit>
              <c:formatCode>General</c:formatCode>
              <c:ptCount val="1"/>
              <c:pt idx="0">
                <c:v>0</c:v>
              </c:pt>
            </c:numLit>
          </c:val>
          <c:smooth val="0"/>
          <c:extLst>
            <c:ext xmlns:c16="http://schemas.microsoft.com/office/drawing/2014/chart" uri="{C3380CC4-5D6E-409C-BE32-E72D297353CC}">
              <c16:uniqueId val="{00000004-2098-41CE-A416-5BF12E39207D}"/>
            </c:ext>
          </c:extLst>
        </c:ser>
        <c:dLbls>
          <c:showLegendKey val="0"/>
          <c:showVal val="0"/>
          <c:showCatName val="0"/>
          <c:showSerName val="0"/>
          <c:showPercent val="0"/>
          <c:showBubbleSize val="0"/>
        </c:dLbls>
        <c:marker val="1"/>
        <c:smooth val="0"/>
        <c:axId val="303288920"/>
        <c:axId val="303289312"/>
      </c:lineChart>
      <c:catAx>
        <c:axId val="303288136"/>
        <c:scaling>
          <c:orientation val="minMax"/>
        </c:scaling>
        <c:delete val="0"/>
        <c:axPos val="b"/>
        <c:numFmt formatCode="dd/mm/yy;@" sourceLinked="0"/>
        <c:majorTickMark val="out"/>
        <c:minorTickMark val="none"/>
        <c:tickLblPos val="low"/>
        <c:spPr>
          <a:ln w="3175">
            <a:solidFill>
              <a:srgbClr val="000000"/>
            </a:solidFill>
            <a:prstDash val="solid"/>
          </a:ln>
        </c:spPr>
        <c:txPr>
          <a:bodyPr rot="-900000" vert="horz"/>
          <a:lstStyle/>
          <a:p>
            <a:pPr>
              <a:defRPr sz="800" b="0" i="0" u="none" strike="noStrike" baseline="0">
                <a:solidFill>
                  <a:srgbClr val="000000"/>
                </a:solidFill>
                <a:latin typeface="Arial"/>
                <a:ea typeface="Arial"/>
                <a:cs typeface="Arial"/>
              </a:defRPr>
            </a:pPr>
            <a:endParaRPr lang="es-CL"/>
          </a:p>
        </c:txPr>
        <c:crossAx val="303288528"/>
        <c:crosses val="autoZero"/>
        <c:auto val="1"/>
        <c:lblAlgn val="ctr"/>
        <c:lblOffset val="100"/>
        <c:tickLblSkip val="4"/>
        <c:tickMarkSkip val="1"/>
        <c:noMultiLvlLbl val="0"/>
      </c:catAx>
      <c:valAx>
        <c:axId val="303288528"/>
        <c:scaling>
          <c:orientation val="minMax"/>
          <c:min val="12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Chicago USD/ton</a:t>
                </a:r>
              </a:p>
            </c:rich>
          </c:tx>
          <c:layout>
            <c:manualLayout>
              <c:xMode val="edge"/>
              <c:yMode val="edge"/>
              <c:x val="2.4004224242611876E-2"/>
              <c:y val="0.24873387802331162"/>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03288136"/>
        <c:crosses val="autoZero"/>
        <c:crossBetween val="between"/>
      </c:valAx>
      <c:catAx>
        <c:axId val="303288920"/>
        <c:scaling>
          <c:orientation val="minMax"/>
        </c:scaling>
        <c:delete val="1"/>
        <c:axPos val="b"/>
        <c:numFmt formatCode="General" sourceLinked="1"/>
        <c:majorTickMark val="out"/>
        <c:minorTickMark val="none"/>
        <c:tickLblPos val="nextTo"/>
        <c:crossAx val="303289312"/>
        <c:crosses val="autoZero"/>
        <c:auto val="1"/>
        <c:lblAlgn val="ctr"/>
        <c:lblOffset val="100"/>
        <c:noMultiLvlLbl val="0"/>
      </c:catAx>
      <c:valAx>
        <c:axId val="303289312"/>
        <c:scaling>
          <c:orientation val="minMax"/>
          <c:max val="95"/>
          <c:min val="80"/>
        </c:scaling>
        <c:delete val="1"/>
        <c:axPos val="r"/>
        <c:numFmt formatCode="General" sourceLinked="1"/>
        <c:majorTickMark val="out"/>
        <c:minorTickMark val="none"/>
        <c:tickLblPos val="nextTo"/>
        <c:crossAx val="303288920"/>
        <c:crosses val="max"/>
        <c:crossBetween val="between"/>
      </c:valAx>
      <c:spPr>
        <a:solidFill>
          <a:srgbClr val="FFFFFF"/>
        </a:solidFill>
        <a:ln w="12700">
          <a:solidFill>
            <a:srgbClr val="808080"/>
          </a:solidFill>
          <a:prstDash val="solid"/>
        </a:ln>
      </c:spPr>
    </c:plotArea>
    <c:legend>
      <c:legendPos val="r"/>
      <c:legendEntry>
        <c:idx val="4"/>
        <c:delete val="1"/>
      </c:legendEntry>
      <c:layout>
        <c:manualLayout>
          <c:xMode val="edge"/>
          <c:yMode val="edge"/>
          <c:x val="0.14154687086132584"/>
          <c:y val="0.86021822876979093"/>
          <c:w val="0.76409066985892826"/>
          <c:h val="7.7957342025795184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a:t>
            </a:r>
            <a:r>
              <a:rPr lang="es-CL" sz="900" b="1" i="0" u="none" strike="noStrike" baseline="0">
                <a:solidFill>
                  <a:srgbClr val="000080"/>
                </a:solidFill>
                <a:latin typeface="Arial"/>
                <a:cs typeface="Arial"/>
              </a:rPr>
              <a:t>noviembre</a:t>
            </a:r>
            <a:r>
              <a:rPr lang="es-CL" sz="900" b="1" i="0" u="none" strike="noStrike" baseline="0">
                <a:solidFill>
                  <a:srgbClr val="0000FF"/>
                </a:solidFill>
                <a:latin typeface="Arial"/>
                <a:cs typeface="Arial"/>
              </a:rPr>
              <a:t> </a:t>
            </a:r>
            <a:r>
              <a:rPr lang="es-CL" sz="900" b="1" i="0" u="none" strike="noStrike" baseline="0">
                <a:solidFill>
                  <a:srgbClr val="000000"/>
                </a:solidFill>
                <a:latin typeface="Arial"/>
                <a:cs typeface="Arial"/>
              </a:rPr>
              <a:t>de 2014  (millones de toneladas)</a:t>
            </a:r>
          </a:p>
        </c:rich>
      </c:tx>
      <c:layout>
        <c:manualLayout>
          <c:xMode val="edge"/>
          <c:yMode val="edge"/>
          <c:x val="0.18448727810052021"/>
          <c:y val="2.1367680711220291E-2"/>
        </c:manualLayout>
      </c:layout>
      <c:overlay val="0"/>
    </c:title>
    <c:autoTitleDeleted val="0"/>
    <c:plotArea>
      <c:layout>
        <c:manualLayout>
          <c:layoutTarget val="inner"/>
          <c:xMode val="edge"/>
          <c:yMode val="edge"/>
          <c:x val="9.7731405655891598E-2"/>
          <c:y val="0.21214358320816834"/>
          <c:w val="0.70631645120721875"/>
          <c:h val="0.55963254593175438"/>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4.2066144282055816E-2"/>
                  <c:y val="-8.50094155767063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67-4682-8ED3-E56B7316E00F}"/>
                </c:ext>
              </c:extLst>
            </c:dLbl>
            <c:dLbl>
              <c:idx val="1"/>
              <c:layout>
                <c:manualLayout>
                  <c:x val="-5.5606982157519427E-2"/>
                  <c:y val="-7.6207790905117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67-4682-8ED3-E56B7316E00F}"/>
                </c:ext>
              </c:extLst>
            </c:dLbl>
            <c:dLbl>
              <c:idx val="2"/>
              <c:layout>
                <c:manualLayout>
                  <c:x val="2.3275652023454006E-3"/>
                  <c:y val="-6.74252899916172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67-4682-8ED3-E56B7316E00F}"/>
                </c:ext>
              </c:extLst>
            </c:dLbl>
            <c:dLbl>
              <c:idx val="3"/>
              <c:layout>
                <c:manualLayout>
                  <c:x val="-3.4688033197181847E-2"/>
                  <c:y val="6.24773314461071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67-4682-8ED3-E56B7316E00F}"/>
                </c:ext>
              </c:extLst>
            </c:dLbl>
            <c:dLbl>
              <c:idx val="4"/>
              <c:layout>
                <c:manualLayout>
                  <c:x val="-3.7097337191826021E-2"/>
                  <c:y val="-5.4098934354518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67-4682-8ED3-E56B7316E00F}"/>
                </c:ext>
              </c:extLst>
            </c:dLbl>
            <c:dLbl>
              <c:idx val="5"/>
              <c:layout>
                <c:manualLayout>
                  <c:x val="-4.3934944029432314E-2"/>
                  <c:y val="-4.64139523543168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67-4682-8ED3-E56B7316E00F}"/>
                </c:ext>
              </c:extLst>
            </c:dLbl>
            <c:dLbl>
              <c:idx val="6"/>
              <c:layout>
                <c:manualLayout>
                  <c:x val="-3.7097337191826077E-2"/>
                  <c:y val="6.3075025457883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67-4682-8ED3-E56B7316E00F}"/>
                </c:ext>
              </c:extLst>
            </c:dLbl>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'5'!$A$6:$A$8</c:f>
              <c:strCache>
                <c:ptCount val="3"/>
                <c:pt idx="0">
                  <c:v>2012/13</c:v>
                </c:pt>
                <c:pt idx="1">
                  <c:v>2013/14 estimado</c:v>
                </c:pt>
                <c:pt idx="2">
                  <c:v>2014/15 proyectado</c:v>
                </c:pt>
              </c:strCache>
            </c:strRef>
          </c:cat>
          <c:val>
            <c:numRef>
              <c:f>'5'!$C$6:$C$8</c:f>
              <c:numCache>
                <c:formatCode>#,##0.00</c:formatCode>
                <c:ptCount val="3"/>
                <c:pt idx="0">
                  <c:v>867.97</c:v>
                </c:pt>
                <c:pt idx="1">
                  <c:v>989.19</c:v>
                </c:pt>
                <c:pt idx="2">
                  <c:v>990.32</c:v>
                </c:pt>
              </c:numCache>
            </c:numRef>
          </c:val>
          <c:smooth val="0"/>
          <c:extLst>
            <c:ext xmlns:c16="http://schemas.microsoft.com/office/drawing/2014/chart" uri="{C3380CC4-5D6E-409C-BE32-E72D297353CC}">
              <c16:uniqueId val="{00000007-BF67-4682-8ED3-E56B7316E00F}"/>
            </c:ext>
          </c:extLst>
        </c:ser>
        <c:ser>
          <c:idx val="0"/>
          <c:order val="1"/>
          <c:tx>
            <c:strRef>
              <c:f>'5'!$D$5</c:f>
              <c:strCache>
                <c:ptCount val="1"/>
                <c:pt idx="0">
                  <c:v>Demanda</c:v>
                </c:pt>
              </c:strCache>
            </c:strRef>
          </c:tx>
          <c:spPr>
            <a:ln>
              <a:prstDash val="sysDash"/>
            </a:ln>
          </c:spPr>
          <c:dLbls>
            <c:dLbl>
              <c:idx val="0"/>
              <c:layout>
                <c:manualLayout>
                  <c:x val="-4.6932066096473823E-2"/>
                  <c:y val="6.77939787797924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67-4682-8ED3-E56B7316E00F}"/>
                </c:ext>
              </c:extLst>
            </c:dLbl>
            <c:dLbl>
              <c:idx val="1"/>
              <c:layout>
                <c:manualLayout>
                  <c:x val="-5.6727717750181733E-2"/>
                  <c:y val="5.50310590157122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67-4682-8ED3-E56B7316E00F}"/>
                </c:ext>
              </c:extLst>
            </c:dLbl>
            <c:dLbl>
              <c:idx val="2"/>
              <c:layout>
                <c:manualLayout>
                  <c:x val="-2.4984080173707348E-3"/>
                  <c:y val="2.12859937093850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67-4682-8ED3-E56B7316E00F}"/>
                </c:ext>
              </c:extLst>
            </c:dLbl>
            <c:dLbl>
              <c:idx val="3"/>
              <c:layout>
                <c:manualLayout>
                  <c:x val="-3.3005624508767185E-2"/>
                  <c:y val="-4.30133216211720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67-4682-8ED3-E56B7316E00F}"/>
                </c:ext>
              </c:extLst>
            </c:dLbl>
            <c:dLbl>
              <c:idx val="4"/>
              <c:layout>
                <c:manualLayout>
                  <c:x val="-3.4188034188034191E-2"/>
                  <c:y val="6.19307832422587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67-4682-8ED3-E56B7316E00F}"/>
                </c:ext>
              </c:extLst>
            </c:dLbl>
            <c:dLbl>
              <c:idx val="5"/>
              <c:layout>
                <c:manualLayout>
                  <c:x val="-4.1025641025641033E-2"/>
                  <c:y val="6.19307832422587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67-4682-8ED3-E56B7316E00F}"/>
                </c:ext>
              </c:extLst>
            </c:dLbl>
            <c:dLbl>
              <c:idx val="6"/>
              <c:layout>
                <c:manualLayout>
                  <c:x val="-4.3304843304843313E-2"/>
                  <c:y val="-4.3715846994535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67-4682-8ED3-E56B7316E00F}"/>
                </c:ext>
              </c:extLst>
            </c:dLbl>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'5'!$A$6:$A$8</c:f>
              <c:strCache>
                <c:ptCount val="3"/>
                <c:pt idx="0">
                  <c:v>2012/13</c:v>
                </c:pt>
                <c:pt idx="1">
                  <c:v>2013/14 estimado</c:v>
                </c:pt>
                <c:pt idx="2">
                  <c:v>2014/15 proyectado</c:v>
                </c:pt>
              </c:strCache>
            </c:strRef>
          </c:cat>
          <c:val>
            <c:numRef>
              <c:f>'5'!$D$6:$D$8</c:f>
              <c:numCache>
                <c:formatCode>#,##0.00</c:formatCode>
                <c:ptCount val="3"/>
                <c:pt idx="0">
                  <c:v>864.7</c:v>
                </c:pt>
                <c:pt idx="1">
                  <c:v>953.98</c:v>
                </c:pt>
                <c:pt idx="2">
                  <c:v>971.81</c:v>
                </c:pt>
              </c:numCache>
            </c:numRef>
          </c:val>
          <c:smooth val="0"/>
          <c:extLst>
            <c:ext xmlns:c16="http://schemas.microsoft.com/office/drawing/2014/chart" uri="{C3380CC4-5D6E-409C-BE32-E72D297353CC}">
              <c16:uniqueId val="{0000000F-BF67-4682-8ED3-E56B7316E00F}"/>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231780400"/>
        <c:axId val="276762848"/>
      </c:lineChart>
      <c:catAx>
        <c:axId val="231780400"/>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76762848"/>
        <c:crosses val="autoZero"/>
        <c:auto val="1"/>
        <c:lblAlgn val="ctr"/>
        <c:lblOffset val="100"/>
        <c:noMultiLvlLbl val="0"/>
      </c:catAx>
      <c:valAx>
        <c:axId val="276762848"/>
        <c:scaling>
          <c:orientation val="minMax"/>
          <c:min val="780"/>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1.4598809788879218E-2"/>
              <c:y val="0.27147734666871376"/>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31780400"/>
        <c:crosses val="autoZero"/>
        <c:crossBetween val="between"/>
      </c:valAx>
    </c:plotArea>
    <c:legend>
      <c:legendPos val="r"/>
      <c:layout>
        <c:manualLayout>
          <c:xMode val="edge"/>
          <c:yMode val="edge"/>
          <c:x val="0.75707092686678934"/>
          <c:y val="0.33704735376044564"/>
          <c:w val="0.23521901503957254"/>
          <c:h val="0.342618384401114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3. Maíz: comercio de los principales países exportadores  estimado a noviembre de 2014 (miles de toneladas)</a:t>
            </a:r>
          </a:p>
        </c:rich>
      </c:tx>
      <c:overlay val="0"/>
    </c:title>
    <c:autoTitleDeleted val="0"/>
    <c:plotArea>
      <c:layout>
        <c:manualLayout>
          <c:layoutTarget val="inner"/>
          <c:xMode val="edge"/>
          <c:yMode val="edge"/>
          <c:x val="9.1541965961645946E-2"/>
          <c:y val="0.20766801626137427"/>
          <c:w val="0.76424992561209038"/>
          <c:h val="0.50563342948468071"/>
        </c:manualLayout>
      </c:layout>
      <c:barChart>
        <c:barDir val="col"/>
        <c:grouping val="clustered"/>
        <c:varyColors val="0"/>
        <c:ser>
          <c:idx val="0"/>
          <c:order val="0"/>
          <c:tx>
            <c:strRef>
              <c:f>'6'!$J$4</c:f>
              <c:strCache>
                <c:ptCount val="1"/>
                <c:pt idx="0">
                  <c:v>EE.UU.</c:v>
                </c:pt>
              </c:strCache>
            </c:strRef>
          </c:tx>
          <c:spPr>
            <a:blipFill>
              <a:blip xmlns:r="http://schemas.openxmlformats.org/officeDocument/2006/relationships" r:embed="rId1"/>
              <a:stretch>
                <a:fillRect/>
              </a:stretch>
            </a:blipFill>
          </c:spPr>
          <c:invertIfNegative val="0"/>
          <c:pictureOptions>
            <c:pictureFormat val="stretch"/>
          </c:pictureOptions>
          <c:cat>
            <c:strRef>
              <c:f>'6'!$B$10:$B$12</c:f>
              <c:strCache>
                <c:ptCount val="3"/>
                <c:pt idx="0">
                  <c:v>2012/13</c:v>
                </c:pt>
                <c:pt idx="1">
                  <c:v>2013/14 estimado</c:v>
                </c:pt>
                <c:pt idx="2">
                  <c:v>2014/15 proyectado</c:v>
                </c:pt>
              </c:strCache>
            </c:strRef>
          </c:cat>
          <c:val>
            <c:numRef>
              <c:f>'6'!$J$10:$J$12</c:f>
              <c:numCache>
                <c:formatCode>#,##0</c:formatCode>
                <c:ptCount val="3"/>
                <c:pt idx="0">
                  <c:v>18545</c:v>
                </c:pt>
                <c:pt idx="1">
                  <c:v>48703</c:v>
                </c:pt>
                <c:pt idx="2">
                  <c:v>44452</c:v>
                </c:pt>
              </c:numCache>
            </c:numRef>
          </c:val>
          <c:extLst>
            <c:ext xmlns:c16="http://schemas.microsoft.com/office/drawing/2014/chart" uri="{C3380CC4-5D6E-409C-BE32-E72D297353CC}">
              <c16:uniqueId val="{00000000-47CF-4466-A0F8-0AD99C3994D0}"/>
            </c:ext>
          </c:extLst>
        </c:ser>
        <c:ser>
          <c:idx val="1"/>
          <c:order val="1"/>
          <c:tx>
            <c:strRef>
              <c:f>'6'!$C$4</c:f>
              <c:strCache>
                <c:ptCount val="1"/>
                <c:pt idx="0">
                  <c:v>Argentina</c:v>
                </c:pt>
              </c:strCache>
            </c:strRef>
          </c:tx>
          <c:spPr>
            <a:blipFill>
              <a:blip xmlns:r="http://schemas.openxmlformats.org/officeDocument/2006/relationships" r:embed="rId2"/>
              <a:stretch>
                <a:fillRect/>
              </a:stretch>
            </a:blipFill>
          </c:spPr>
          <c:invertIfNegative val="0"/>
          <c:pictureOptions>
            <c:pictureFormat val="stretch"/>
          </c:pictureOptions>
          <c:cat>
            <c:strRef>
              <c:f>'6'!$B$10:$B$12</c:f>
              <c:strCache>
                <c:ptCount val="3"/>
                <c:pt idx="0">
                  <c:v>2012/13</c:v>
                </c:pt>
                <c:pt idx="1">
                  <c:v>2013/14 estimado</c:v>
                </c:pt>
                <c:pt idx="2">
                  <c:v>2014/15 proyectado</c:v>
                </c:pt>
              </c:strCache>
            </c:strRef>
          </c:cat>
          <c:val>
            <c:numRef>
              <c:f>'6'!$C$10:$C$12</c:f>
              <c:numCache>
                <c:formatCode>#,##0</c:formatCode>
                <c:ptCount val="3"/>
                <c:pt idx="0">
                  <c:v>18687</c:v>
                </c:pt>
                <c:pt idx="1">
                  <c:v>15500</c:v>
                </c:pt>
                <c:pt idx="2">
                  <c:v>13000</c:v>
                </c:pt>
              </c:numCache>
            </c:numRef>
          </c:val>
          <c:extLst>
            <c:ext xmlns:c16="http://schemas.microsoft.com/office/drawing/2014/chart" uri="{C3380CC4-5D6E-409C-BE32-E72D297353CC}">
              <c16:uniqueId val="{00000001-47CF-4466-A0F8-0AD99C3994D0}"/>
            </c:ext>
          </c:extLst>
        </c:ser>
        <c:ser>
          <c:idx val="3"/>
          <c:order val="2"/>
          <c:tx>
            <c:strRef>
              <c:f>'6'!$D$4</c:f>
              <c:strCache>
                <c:ptCount val="1"/>
                <c:pt idx="0">
                  <c:v>Brasil</c:v>
                </c:pt>
              </c:strCache>
            </c:strRef>
          </c:tx>
          <c:spPr>
            <a:blipFill>
              <a:blip xmlns:r="http://schemas.openxmlformats.org/officeDocument/2006/relationships" r:embed="rId3"/>
              <a:stretch>
                <a:fillRect/>
              </a:stretch>
            </a:blipFill>
          </c:spPr>
          <c:invertIfNegative val="0"/>
          <c:pictureOptions>
            <c:pictureFormat val="stretch"/>
          </c:pictureOptions>
          <c:cat>
            <c:strRef>
              <c:f>'6'!$B$10:$B$12</c:f>
              <c:strCache>
                <c:ptCount val="3"/>
                <c:pt idx="0">
                  <c:v>2012/13</c:v>
                </c:pt>
                <c:pt idx="1">
                  <c:v>2013/14 estimado</c:v>
                </c:pt>
                <c:pt idx="2">
                  <c:v>2014/15 proyectado</c:v>
                </c:pt>
              </c:strCache>
            </c:strRef>
          </c:cat>
          <c:val>
            <c:numRef>
              <c:f>'6'!$D$10:$D$12</c:f>
              <c:numCache>
                <c:formatCode>#,##0</c:formatCode>
                <c:ptCount val="3"/>
                <c:pt idx="0">
                  <c:v>24948</c:v>
                </c:pt>
                <c:pt idx="1">
                  <c:v>21500</c:v>
                </c:pt>
                <c:pt idx="2">
                  <c:v>19500</c:v>
                </c:pt>
              </c:numCache>
            </c:numRef>
          </c:val>
          <c:extLst>
            <c:ext xmlns:c16="http://schemas.microsoft.com/office/drawing/2014/chart" uri="{C3380CC4-5D6E-409C-BE32-E72D297353CC}">
              <c16:uniqueId val="{00000002-47CF-4466-A0F8-0AD99C3994D0}"/>
            </c:ext>
          </c:extLst>
        </c:ser>
        <c:ser>
          <c:idx val="4"/>
          <c:order val="3"/>
          <c:tx>
            <c:strRef>
              <c:f>'6'!$I$4</c:f>
              <c:strCache>
                <c:ptCount val="1"/>
                <c:pt idx="0">
                  <c:v>Ucrania</c:v>
                </c:pt>
              </c:strCache>
            </c:strRef>
          </c:tx>
          <c:spPr>
            <a:blipFill>
              <a:blip xmlns:r="http://schemas.openxmlformats.org/officeDocument/2006/relationships" r:embed="rId4"/>
              <a:stretch>
                <a:fillRect/>
              </a:stretch>
            </a:blipFill>
          </c:spPr>
          <c:invertIfNegative val="0"/>
          <c:pictureOptions>
            <c:pictureFormat val="stretch"/>
          </c:pictureOptions>
          <c:cat>
            <c:strRef>
              <c:f>'6'!$B$10:$B$12</c:f>
              <c:strCache>
                <c:ptCount val="3"/>
                <c:pt idx="0">
                  <c:v>2012/13</c:v>
                </c:pt>
                <c:pt idx="1">
                  <c:v>2013/14 estimado</c:v>
                </c:pt>
                <c:pt idx="2">
                  <c:v>2014/15 proyectado</c:v>
                </c:pt>
              </c:strCache>
            </c:strRef>
          </c:cat>
          <c:val>
            <c:numRef>
              <c:f>'6'!$I$10:$I$12</c:f>
              <c:numCache>
                <c:formatCode>#,##0</c:formatCode>
                <c:ptCount val="3"/>
                <c:pt idx="0">
                  <c:v>12726</c:v>
                </c:pt>
                <c:pt idx="1">
                  <c:v>20000</c:v>
                </c:pt>
                <c:pt idx="2">
                  <c:v>16500</c:v>
                </c:pt>
              </c:numCache>
            </c:numRef>
          </c:val>
          <c:extLst>
            <c:ext xmlns:c16="http://schemas.microsoft.com/office/drawing/2014/chart" uri="{C3380CC4-5D6E-409C-BE32-E72D297353CC}">
              <c16:uniqueId val="{00000003-47CF-4466-A0F8-0AD99C3994D0}"/>
            </c:ext>
          </c:extLst>
        </c:ser>
        <c:ser>
          <c:idx val="2"/>
          <c:order val="4"/>
          <c:tx>
            <c:strRef>
              <c:f>'6'!$U$4</c:f>
              <c:strCache>
                <c:ptCount val="1"/>
                <c:pt idx="0">
                  <c:v>Resto mundo</c:v>
                </c:pt>
              </c:strCache>
            </c:strRef>
          </c:tx>
          <c:invertIfNegative val="0"/>
          <c:cat>
            <c:strRef>
              <c:f>'6'!$B$10:$B$12</c:f>
              <c:strCache>
                <c:ptCount val="3"/>
                <c:pt idx="0">
                  <c:v>2012/13</c:v>
                </c:pt>
                <c:pt idx="1">
                  <c:v>2013/14 estimado</c:v>
                </c:pt>
                <c:pt idx="2">
                  <c:v>2014/15 proyectado</c:v>
                </c:pt>
              </c:strCache>
            </c:strRef>
          </c:cat>
          <c:val>
            <c:numRef>
              <c:f>'6'!$U$10:$U$12</c:f>
              <c:numCache>
                <c:formatCode>#,##0</c:formatCode>
                <c:ptCount val="3"/>
                <c:pt idx="0">
                  <c:v>20250</c:v>
                </c:pt>
                <c:pt idx="1">
                  <c:v>24226</c:v>
                </c:pt>
                <c:pt idx="2">
                  <c:v>19640</c:v>
                </c:pt>
              </c:numCache>
            </c:numRef>
          </c:val>
          <c:extLst>
            <c:ext xmlns:c16="http://schemas.microsoft.com/office/drawing/2014/chart" uri="{C3380CC4-5D6E-409C-BE32-E72D297353CC}">
              <c16:uniqueId val="{00000004-47CF-4466-A0F8-0AD99C3994D0}"/>
            </c:ext>
          </c:extLst>
        </c:ser>
        <c:dLbls>
          <c:showLegendKey val="0"/>
          <c:showVal val="0"/>
          <c:showCatName val="0"/>
          <c:showSerName val="0"/>
          <c:showPercent val="0"/>
          <c:showBubbleSize val="0"/>
        </c:dLbls>
        <c:gapWidth val="150"/>
        <c:axId val="277430592"/>
        <c:axId val="276600968"/>
      </c:barChart>
      <c:catAx>
        <c:axId val="2774305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276600968"/>
        <c:crosses val="autoZero"/>
        <c:auto val="1"/>
        <c:lblAlgn val="ctr"/>
        <c:lblOffset val="100"/>
        <c:noMultiLvlLbl val="0"/>
      </c:catAx>
      <c:valAx>
        <c:axId val="276600968"/>
        <c:scaling>
          <c:orientation val="minMax"/>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277430592"/>
        <c:crosses val="autoZero"/>
        <c:crossBetween val="between"/>
        <c:majorUnit val="10000"/>
      </c:valAx>
    </c:plotArea>
    <c:legend>
      <c:legendPos val="r"/>
      <c:layout>
        <c:manualLayout>
          <c:xMode val="edge"/>
          <c:yMode val="edge"/>
          <c:x val="0.83956700828560482"/>
          <c:y val="0.30886175620452511"/>
          <c:w val="0.15319678074016385"/>
          <c:h val="0.52658427190272095"/>
        </c:manualLayout>
      </c:layout>
      <c:overlay val="0"/>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5"/>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4. Evolución de la superficie sembrada (hectáreas) y la producción nacional de maíz para consumo (toneladas) </a:t>
            </a:r>
          </a:p>
        </c:rich>
      </c:tx>
      <c:layout>
        <c:manualLayout>
          <c:xMode val="edge"/>
          <c:yMode val="edge"/>
          <c:x val="0.1821212545132366"/>
          <c:y val="3.0172722974845537E-2"/>
        </c:manualLayout>
      </c:layout>
      <c:overlay val="0"/>
      <c:spPr>
        <a:noFill/>
        <a:ln w="25400">
          <a:noFill/>
        </a:ln>
      </c:spPr>
    </c:title>
    <c:autoTitleDeleted val="0"/>
    <c:plotArea>
      <c:layout>
        <c:manualLayout>
          <c:layoutTarget val="inner"/>
          <c:xMode val="edge"/>
          <c:yMode val="edge"/>
          <c:x val="0.1695959880014998"/>
          <c:y val="0.22068000120674267"/>
          <c:w val="0.64760264341957263"/>
          <c:h val="0.46847547670998957"/>
        </c:manualLayout>
      </c:layout>
      <c:barChart>
        <c:barDir val="col"/>
        <c:grouping val="clustered"/>
        <c:varyColors val="0"/>
        <c:ser>
          <c:idx val="1"/>
          <c:order val="0"/>
          <c:tx>
            <c:strRef>
              <c:f>'7'!$F$6</c:f>
              <c:strCache>
                <c:ptCount val="1"/>
                <c:pt idx="0">
                  <c:v> Producción (toneladas) </c:v>
                </c:pt>
              </c:strCache>
            </c:strRef>
          </c:tx>
          <c:spPr>
            <a:solidFill>
              <a:srgbClr val="C0504D"/>
            </a:solidFill>
            <a:ln w="25400">
              <a:noFill/>
            </a:ln>
          </c:spPr>
          <c:invertIfNegative val="0"/>
          <c:cat>
            <c:strRef>
              <c:f>'7'!$A$7:$A$14</c:f>
              <c:strCache>
                <c:ptCount val="8"/>
                <c:pt idx="0">
                  <c:v>2007/08</c:v>
                </c:pt>
                <c:pt idx="1">
                  <c:v>2008/09</c:v>
                </c:pt>
                <c:pt idx="2">
                  <c:v>2009/10</c:v>
                </c:pt>
                <c:pt idx="3">
                  <c:v>2010/11</c:v>
                </c:pt>
                <c:pt idx="4">
                  <c:v>2011/12</c:v>
                </c:pt>
                <c:pt idx="5">
                  <c:v>2012/13</c:v>
                </c:pt>
                <c:pt idx="6">
                  <c:v>2013/14</c:v>
                </c:pt>
                <c:pt idx="7">
                  <c:v>2014/15 intenciones</c:v>
                </c:pt>
              </c:strCache>
            </c:strRef>
          </c:cat>
          <c:val>
            <c:numRef>
              <c:f>'7'!$F$7:$F$14</c:f>
              <c:numCache>
                <c:formatCode>_(* #,##0_);_(* \(#,##0\);_(* "-"_);_(@_)</c:formatCode>
                <c:ptCount val="8"/>
                <c:pt idx="0">
                  <c:v>1293088.2000000002</c:v>
                </c:pt>
                <c:pt idx="1">
                  <c:v>1261215.3</c:v>
                </c:pt>
                <c:pt idx="2">
                  <c:v>1292649.96</c:v>
                </c:pt>
                <c:pt idx="3">
                  <c:v>1379698.1595000001</c:v>
                </c:pt>
                <c:pt idx="4">
                  <c:v>1413644</c:v>
                </c:pt>
                <c:pt idx="5">
                  <c:v>1411057.0441826645</c:v>
                </c:pt>
                <c:pt idx="6">
                  <c:v>1115732</c:v>
                </c:pt>
                <c:pt idx="7">
                  <c:v>1340876.0842191863</c:v>
                </c:pt>
              </c:numCache>
            </c:numRef>
          </c:val>
          <c:extLst>
            <c:ext xmlns:c16="http://schemas.microsoft.com/office/drawing/2014/chart" uri="{C3380CC4-5D6E-409C-BE32-E72D297353CC}">
              <c16:uniqueId val="{00000000-4BC2-4C65-AC46-B74C717BD8C6}"/>
            </c:ext>
          </c:extLst>
        </c:ser>
        <c:dLbls>
          <c:showLegendKey val="0"/>
          <c:showVal val="0"/>
          <c:showCatName val="0"/>
          <c:showSerName val="0"/>
          <c:showPercent val="0"/>
          <c:showBubbleSize val="0"/>
        </c:dLbls>
        <c:gapWidth val="150"/>
        <c:axId val="277960664"/>
        <c:axId val="277961048"/>
      </c:barChart>
      <c:lineChart>
        <c:grouping val="standard"/>
        <c:varyColors val="0"/>
        <c:ser>
          <c:idx val="0"/>
          <c:order val="1"/>
          <c:tx>
            <c:strRef>
              <c:f>'7'!$E$6</c:f>
              <c:strCache>
                <c:ptCount val="1"/>
                <c:pt idx="0">
                  <c:v> Superficie (hectáreas) </c:v>
                </c:pt>
              </c:strCache>
            </c:strRef>
          </c:tx>
          <c:spPr>
            <a:ln w="25400">
              <a:solidFill>
                <a:srgbClr val="4F81BD"/>
              </a:solidFill>
              <a:prstDash val="solid"/>
            </a:ln>
          </c:spPr>
          <c:marker>
            <c:symbol val="none"/>
          </c:marker>
          <c:cat>
            <c:strRef>
              <c:f>'7'!$A$7:$A$14</c:f>
              <c:strCache>
                <c:ptCount val="8"/>
                <c:pt idx="0">
                  <c:v>2007/08</c:v>
                </c:pt>
                <c:pt idx="1">
                  <c:v>2008/09</c:v>
                </c:pt>
                <c:pt idx="2">
                  <c:v>2009/10</c:v>
                </c:pt>
                <c:pt idx="3">
                  <c:v>2010/11</c:v>
                </c:pt>
                <c:pt idx="4">
                  <c:v>2011/12</c:v>
                </c:pt>
                <c:pt idx="5">
                  <c:v>2012/13</c:v>
                </c:pt>
                <c:pt idx="6">
                  <c:v>2013/14</c:v>
                </c:pt>
                <c:pt idx="7">
                  <c:v>2014/15 intenciones</c:v>
                </c:pt>
              </c:strCache>
            </c:strRef>
          </c:cat>
          <c:val>
            <c:numRef>
              <c:f>'7'!$E$7:$E$14</c:f>
              <c:numCache>
                <c:formatCode>_(* #,##0_);_(* \(#,##0\);_(* "-"_);_(@_)</c:formatCode>
                <c:ptCount val="8"/>
                <c:pt idx="0">
                  <c:v>111371.7</c:v>
                </c:pt>
                <c:pt idx="1">
                  <c:v>104152</c:v>
                </c:pt>
                <c:pt idx="2">
                  <c:v>100790.02</c:v>
                </c:pt>
                <c:pt idx="3">
                  <c:v>102546.57</c:v>
                </c:pt>
                <c:pt idx="4">
                  <c:v>110233</c:v>
                </c:pt>
                <c:pt idx="5">
                  <c:v>106347.00000000001</c:v>
                </c:pt>
                <c:pt idx="6">
                  <c:v>92378</c:v>
                </c:pt>
                <c:pt idx="7">
                  <c:v>111019</c:v>
                </c:pt>
              </c:numCache>
            </c:numRef>
          </c:val>
          <c:smooth val="0"/>
          <c:extLst>
            <c:ext xmlns:c16="http://schemas.microsoft.com/office/drawing/2014/chart" uri="{C3380CC4-5D6E-409C-BE32-E72D297353CC}">
              <c16:uniqueId val="{00000001-4BC2-4C65-AC46-B74C717BD8C6}"/>
            </c:ext>
          </c:extLst>
        </c:ser>
        <c:dLbls>
          <c:showLegendKey val="0"/>
          <c:showVal val="0"/>
          <c:showCatName val="0"/>
          <c:showSerName val="0"/>
          <c:showPercent val="0"/>
          <c:showBubbleSize val="0"/>
        </c:dLbls>
        <c:marker val="1"/>
        <c:smooth val="0"/>
        <c:axId val="277961432"/>
        <c:axId val="277961816"/>
      </c:lineChart>
      <c:catAx>
        <c:axId val="27796066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800" b="0" i="0" u="none" strike="noStrike" baseline="0">
                <a:solidFill>
                  <a:srgbClr val="000000"/>
                </a:solidFill>
                <a:latin typeface="Arial"/>
                <a:ea typeface="Arial"/>
                <a:cs typeface="Arial"/>
              </a:defRPr>
            </a:pPr>
            <a:endParaRPr lang="es-CL"/>
          </a:p>
        </c:txPr>
        <c:crossAx val="277961048"/>
        <c:crosses val="autoZero"/>
        <c:auto val="1"/>
        <c:lblAlgn val="ctr"/>
        <c:lblOffset val="100"/>
        <c:tickLblSkip val="1"/>
        <c:noMultiLvlLbl val="0"/>
      </c:catAx>
      <c:valAx>
        <c:axId val="277961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993300"/>
                    </a:solidFill>
                    <a:latin typeface="Arial"/>
                    <a:ea typeface="Arial"/>
                    <a:cs typeface="Arial"/>
                  </a:defRPr>
                </a:pPr>
                <a:r>
                  <a:rPr lang="es-CL"/>
                  <a:t>Producción (toneladas)</a:t>
                </a:r>
              </a:p>
            </c:rich>
          </c:tx>
          <c:layout>
            <c:manualLayout>
              <c:xMode val="edge"/>
              <c:yMode val="edge"/>
              <c:x val="1.0844924524028406E-2"/>
              <c:y val="0.20987308651635939"/>
            </c:manualLayout>
          </c:layout>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77960664"/>
        <c:crosses val="autoZero"/>
        <c:crossBetween val="between"/>
      </c:valAx>
      <c:catAx>
        <c:axId val="277961432"/>
        <c:scaling>
          <c:orientation val="minMax"/>
        </c:scaling>
        <c:delete val="1"/>
        <c:axPos val="b"/>
        <c:numFmt formatCode="General" sourceLinked="1"/>
        <c:majorTickMark val="out"/>
        <c:minorTickMark val="none"/>
        <c:tickLblPos val="nextTo"/>
        <c:crossAx val="277961816"/>
        <c:crosses val="autoZero"/>
        <c:auto val="1"/>
        <c:lblAlgn val="ctr"/>
        <c:lblOffset val="100"/>
        <c:noMultiLvlLbl val="0"/>
      </c:catAx>
      <c:valAx>
        <c:axId val="277961816"/>
        <c:scaling>
          <c:orientation val="minMax"/>
        </c:scaling>
        <c:delete val="0"/>
        <c:axPos val="r"/>
        <c:title>
          <c:tx>
            <c:rich>
              <a:bodyPr/>
              <a:lstStyle/>
              <a:p>
                <a:pPr>
                  <a:defRPr sz="1000" b="0" i="0" u="none" strike="noStrike" baseline="0">
                    <a:solidFill>
                      <a:srgbClr val="00FFFF"/>
                    </a:solidFill>
                    <a:latin typeface="Arial"/>
                    <a:ea typeface="Arial"/>
                    <a:cs typeface="Arial"/>
                  </a:defRPr>
                </a:pPr>
                <a:r>
                  <a:rPr lang="es-CL">
                    <a:solidFill>
                      <a:srgbClr val="0070C0"/>
                    </a:solidFill>
                  </a:rPr>
                  <a:t>Superficie (ha)</a:t>
                </a:r>
              </a:p>
            </c:rich>
          </c:tx>
          <c:layout>
            <c:manualLayout>
              <c:xMode val="edge"/>
              <c:yMode val="edge"/>
              <c:x val="0.94388997695085075"/>
              <c:y val="0.29084503024078512"/>
            </c:manualLayout>
          </c:layout>
          <c:overlay val="0"/>
          <c:spPr>
            <a:noFill/>
            <a:ln w="25400">
              <a:noFill/>
            </a:ln>
          </c:spPr>
        </c:title>
        <c:numFmt formatCode="#,##0" sourceLinked="0"/>
        <c:majorTickMark val="out"/>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77961432"/>
        <c:crosses val="max"/>
        <c:crossBetween val="between"/>
      </c:valAx>
      <c:spPr>
        <a:noFill/>
        <a:ln w="25400">
          <a:noFill/>
        </a:ln>
      </c:spPr>
    </c:plotArea>
    <c:legend>
      <c:legendPos val="r"/>
      <c:layout>
        <c:manualLayout>
          <c:xMode val="edge"/>
          <c:yMode val="edge"/>
          <c:x val="0.17893401015228425"/>
          <c:y val="0.85714326470060809"/>
          <c:w val="0.62563485084668979"/>
          <c:h val="8.695652173913048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Producción, importación y consumo aparente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2007 - 2014</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327559055118111"/>
          <c:y val="4.3502849436638099E-5"/>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'11'!$B$6:$B$7</c:f>
              <c:strCache>
                <c:ptCount val="2"/>
                <c:pt idx="0">
                  <c:v>Producción</c:v>
                </c:pt>
              </c:strCache>
            </c:strRef>
          </c:tx>
          <c:invertIfNegative val="0"/>
          <c:dLbls>
            <c:dLbl>
              <c:idx val="0"/>
              <c:layout>
                <c:manualLayout>
                  <c:x val="5.0267989889093159E-2"/>
                  <c:y val="-9.8611836116438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F9-4F23-8AAD-C3725340283C}"/>
                </c:ext>
              </c:extLst>
            </c:dLbl>
            <c:dLbl>
              <c:idx val="1"/>
              <c:layout>
                <c:manualLayout>
                  <c:x val="5.2217223982333826E-2"/>
                  <c:y val="-0.103086416361248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F9-4F23-8AAD-C3725340283C}"/>
                </c:ext>
              </c:extLst>
            </c:dLbl>
            <c:dLbl>
              <c:idx val="2"/>
              <c:layout>
                <c:manualLayout>
                  <c:x val="5.4235591123316773E-2"/>
                  <c:y val="-0.108094356314323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F9-4F23-8AAD-C3725340283C}"/>
                </c:ext>
              </c:extLst>
            </c:dLbl>
            <c:dLbl>
              <c:idx val="3"/>
              <c:layout>
                <c:manualLayout>
                  <c:x val="5.0406097058031382E-2"/>
                  <c:y val="-0.107916325532581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F9-4F23-8AAD-C3725340283C}"/>
                </c:ext>
              </c:extLst>
            </c:dLbl>
            <c:dLbl>
              <c:idx val="4"/>
              <c:layout>
                <c:manualLayout>
                  <c:x val="5.0406097058031382E-2"/>
                  <c:y val="-0.107916325532581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F9-4F23-8AAD-C3725340283C}"/>
                </c:ext>
              </c:extLst>
            </c:dLbl>
            <c:dLbl>
              <c:idx val="5"/>
              <c:layout>
                <c:manualLayout>
                  <c:x val="5.2424464199014184E-2"/>
                  <c:y val="-0.10308641636124863"/>
                </c:manualLayout>
              </c:layout>
              <c:tx>
                <c:rich>
                  <a:bodyPr/>
                  <a:lstStyle/>
                  <a:p>
                    <a:r>
                      <a:rPr lang="es-CL"/>
                      <a:t>1,41</a:t>
                    </a: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F9-4F23-8AAD-C3725340283C}"/>
                </c:ext>
              </c:extLst>
            </c:dLbl>
            <c:dLbl>
              <c:idx val="6"/>
              <c:layout>
                <c:manualLayout>
                  <c:x val="5.2103591501561901E-2"/>
                  <c:y val="-0.1087214935537106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F9-4F23-8AAD-C3725340283C}"/>
                </c:ext>
              </c:extLst>
            </c:dLbl>
            <c:dLbl>
              <c:idx val="7"/>
              <c:layout>
                <c:manualLayout>
                  <c:x val="4.8440746612430377E-2"/>
                  <c:y val="-0.107001628285647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F9-4F23-8AAD-C3725340283C}"/>
                </c:ext>
              </c:extLst>
            </c:dLbl>
            <c:numFmt formatCode="#,##0.00" sourceLinked="0"/>
            <c:spPr>
              <a:noFill/>
              <a:ln w="25400">
                <a:noFill/>
              </a:ln>
            </c:spPr>
            <c:txPr>
              <a:bodyPr/>
              <a:lstStyle/>
              <a:p>
                <a:pPr>
                  <a:defRPr sz="900" b="1"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'11'!$A$8:$A$15</c:f>
              <c:strCache>
                <c:ptCount val="8"/>
                <c:pt idx="0">
                  <c:v>2007</c:v>
                </c:pt>
                <c:pt idx="1">
                  <c:v>2008</c:v>
                </c:pt>
                <c:pt idx="2">
                  <c:v>2009</c:v>
                </c:pt>
                <c:pt idx="3">
                  <c:v>2010</c:v>
                </c:pt>
                <c:pt idx="4">
                  <c:v>2011</c:v>
                </c:pt>
                <c:pt idx="5">
                  <c:v>2012</c:v>
                </c:pt>
                <c:pt idx="6">
                  <c:v>2013</c:v>
                </c:pt>
                <c:pt idx="7">
                  <c:v>2014 estimado</c:v>
                </c:pt>
              </c:strCache>
            </c:strRef>
          </c:cat>
          <c:val>
            <c:numRef>
              <c:f>'11'!$B$8:$B$15</c:f>
              <c:numCache>
                <c:formatCode>#,##0_);\(#,##0\)</c:formatCode>
                <c:ptCount val="8"/>
                <c:pt idx="0">
                  <c:v>1119696.54</c:v>
                </c:pt>
                <c:pt idx="1">
                  <c:v>1293088.2000000002</c:v>
                </c:pt>
                <c:pt idx="2">
                  <c:v>1261215.3</c:v>
                </c:pt>
                <c:pt idx="3">
                  <c:v>1292649.96</c:v>
                </c:pt>
                <c:pt idx="4">
                  <c:v>1379698.1595000001</c:v>
                </c:pt>
                <c:pt idx="5">
                  <c:v>1413644</c:v>
                </c:pt>
                <c:pt idx="6">
                  <c:v>1411057.0441826645</c:v>
                </c:pt>
                <c:pt idx="7">
                  <c:v>1115732</c:v>
                </c:pt>
              </c:numCache>
            </c:numRef>
          </c:val>
          <c:extLst>
            <c:ext xmlns:c16="http://schemas.microsoft.com/office/drawing/2014/chart" uri="{C3380CC4-5D6E-409C-BE32-E72D297353CC}">
              <c16:uniqueId val="{00000008-DFF9-4F23-8AAD-C3725340283C}"/>
            </c:ext>
          </c:extLst>
        </c:ser>
        <c:ser>
          <c:idx val="2"/>
          <c:order val="1"/>
          <c:tx>
            <c:strRef>
              <c:f>'11'!$D$6:$D$7</c:f>
              <c:strCache>
                <c:ptCount val="2"/>
                <c:pt idx="0">
                  <c:v>Importación</c:v>
                </c:pt>
              </c:strCache>
            </c:strRef>
          </c:tx>
          <c:invertIfNegative val="0"/>
          <c:cat>
            <c:strRef>
              <c:f>'11'!$A$8:$A$15</c:f>
              <c:strCache>
                <c:ptCount val="8"/>
                <c:pt idx="0">
                  <c:v>2007</c:v>
                </c:pt>
                <c:pt idx="1">
                  <c:v>2008</c:v>
                </c:pt>
                <c:pt idx="2">
                  <c:v>2009</c:v>
                </c:pt>
                <c:pt idx="3">
                  <c:v>2010</c:v>
                </c:pt>
                <c:pt idx="4">
                  <c:v>2011</c:v>
                </c:pt>
                <c:pt idx="5">
                  <c:v>2012</c:v>
                </c:pt>
                <c:pt idx="6">
                  <c:v>2013</c:v>
                </c:pt>
                <c:pt idx="7">
                  <c:v>2014 estimado</c:v>
                </c:pt>
              </c:strCache>
            </c:strRef>
          </c:cat>
          <c:val>
            <c:numRef>
              <c:f>'11'!$D$8:$D$15</c:f>
              <c:numCache>
                <c:formatCode>#,##0_);\(#,##0\)</c:formatCode>
                <c:ptCount val="8"/>
                <c:pt idx="0">
                  <c:v>1751929.3</c:v>
                </c:pt>
                <c:pt idx="1">
                  <c:v>1438072.6</c:v>
                </c:pt>
                <c:pt idx="2">
                  <c:v>739900.79999999993</c:v>
                </c:pt>
                <c:pt idx="3">
                  <c:v>596477.79999999993</c:v>
                </c:pt>
                <c:pt idx="4">
                  <c:v>666016</c:v>
                </c:pt>
                <c:pt idx="5">
                  <c:v>873303.54399999999</c:v>
                </c:pt>
                <c:pt idx="6">
                  <c:v>1092902</c:v>
                </c:pt>
                <c:pt idx="7">
                  <c:v>1500000</c:v>
                </c:pt>
              </c:numCache>
            </c:numRef>
          </c:val>
          <c:extLst>
            <c:ext xmlns:c16="http://schemas.microsoft.com/office/drawing/2014/chart" uri="{C3380CC4-5D6E-409C-BE32-E72D297353CC}">
              <c16:uniqueId val="{00000009-DFF9-4F23-8AAD-C3725340283C}"/>
            </c:ext>
          </c:extLst>
        </c:ser>
        <c:dLbls>
          <c:showLegendKey val="0"/>
          <c:showVal val="0"/>
          <c:showCatName val="0"/>
          <c:showSerName val="0"/>
          <c:showPercent val="0"/>
          <c:showBubbleSize val="0"/>
        </c:dLbls>
        <c:gapWidth val="150"/>
        <c:overlap val="100"/>
        <c:axId val="275224792"/>
        <c:axId val="277715816"/>
      </c:barChart>
      <c:lineChart>
        <c:grouping val="standard"/>
        <c:varyColors val="0"/>
        <c:ser>
          <c:idx val="5"/>
          <c:order val="2"/>
          <c:tx>
            <c:strRef>
              <c:f>'11'!$F$6:$F$7</c:f>
              <c:strCache>
                <c:ptCount val="2"/>
                <c:pt idx="0">
                  <c:v>Consumo aparente</c:v>
                </c:pt>
              </c:strCache>
            </c:strRef>
          </c:tx>
          <c:marker>
            <c:symbol val="none"/>
          </c:marker>
          <c:dLbls>
            <c:dLbl>
              <c:idx val="0"/>
              <c:layout>
                <c:manualLayout>
                  <c:x val="-3.5087719298245612E-2"/>
                  <c:y val="-2.68456375838931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F9-4F23-8AAD-C3725340283C}"/>
                </c:ext>
              </c:extLst>
            </c:dLbl>
            <c:dLbl>
              <c:idx val="1"/>
              <c:layout>
                <c:manualLayout>
                  <c:x val="-3.4880562727115969E-2"/>
                  <c:y val="-7.23002785852047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FF9-4F23-8AAD-C3725340283C}"/>
                </c:ext>
              </c:extLst>
            </c:dLbl>
            <c:dLbl>
              <c:idx val="2"/>
              <c:layout>
                <c:manualLayout>
                  <c:x val="-3.0843828445150118E-2"/>
                  <c:y val="-6.65805818236434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FF9-4F23-8AAD-C3725340283C}"/>
                </c:ext>
              </c:extLst>
            </c:dLbl>
            <c:dLbl>
              <c:idx val="3"/>
              <c:layout>
                <c:manualLayout>
                  <c:x val="-3.8779189840143731E-2"/>
                  <c:y val="-8.8773620673549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FF9-4F23-8AAD-C3725340283C}"/>
                </c:ext>
              </c:extLst>
            </c:dLbl>
            <c:dLbl>
              <c:idx val="4"/>
              <c:layout>
                <c:manualLayout>
                  <c:x val="-3.6829955746903162E-2"/>
                  <c:y val="-5.8165513679247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FF9-4F23-8AAD-C3725340283C}"/>
                </c:ext>
              </c:extLst>
            </c:dLbl>
            <c:dLbl>
              <c:idx val="5"/>
              <c:layout>
                <c:manualLayout>
                  <c:x val="-4.0935672514619881E-2"/>
                  <c:y val="-7.15883668903803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FF9-4F23-8AAD-C3725340283C}"/>
                </c:ext>
              </c:extLst>
            </c:dLbl>
            <c:dLbl>
              <c:idx val="6"/>
              <c:layout>
                <c:manualLayout>
                  <c:x val="-3.6036753353151471E-2"/>
                  <c:y val="-7.19922047427254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FF9-4F23-8AAD-C3725340283C}"/>
                </c:ext>
              </c:extLst>
            </c:dLbl>
            <c:dLbl>
              <c:idx val="7"/>
              <c:layout>
                <c:manualLayout>
                  <c:x val="-3.0275507114744218E-2"/>
                  <c:y val="-5.5826936496859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FF9-4F23-8AAD-C3725340283C}"/>
                </c:ext>
              </c:extLst>
            </c:dLbl>
            <c:numFmt formatCode="#,##0.00" sourceLinked="0"/>
            <c:spPr>
              <a:noFill/>
              <a:ln w="25400">
                <a:noFill/>
              </a:ln>
            </c:spPr>
            <c:txPr>
              <a:bodyPr/>
              <a:lstStyle/>
              <a:p>
                <a:pPr>
                  <a:defRPr sz="900" b="1"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'11'!$A$8:$A$15</c:f>
              <c:strCache>
                <c:ptCount val="8"/>
                <c:pt idx="0">
                  <c:v>2007</c:v>
                </c:pt>
                <c:pt idx="1">
                  <c:v>2008</c:v>
                </c:pt>
                <c:pt idx="2">
                  <c:v>2009</c:v>
                </c:pt>
                <c:pt idx="3">
                  <c:v>2010</c:v>
                </c:pt>
                <c:pt idx="4">
                  <c:v>2011</c:v>
                </c:pt>
                <c:pt idx="5">
                  <c:v>2012</c:v>
                </c:pt>
                <c:pt idx="6">
                  <c:v>2013</c:v>
                </c:pt>
                <c:pt idx="7">
                  <c:v>2014 estimado</c:v>
                </c:pt>
              </c:strCache>
            </c:strRef>
          </c:cat>
          <c:val>
            <c:numRef>
              <c:f>'11'!$F$8:$F$15</c:f>
              <c:numCache>
                <c:formatCode>#,##0_);\(#,##0\)</c:formatCode>
                <c:ptCount val="8"/>
                <c:pt idx="0">
                  <c:v>2871625.84</c:v>
                </c:pt>
                <c:pt idx="1">
                  <c:v>2731160.8000000003</c:v>
                </c:pt>
                <c:pt idx="2">
                  <c:v>2001116.1</c:v>
                </c:pt>
                <c:pt idx="3">
                  <c:v>1889127.7599999998</c:v>
                </c:pt>
                <c:pt idx="4">
                  <c:v>2045714.1595000001</c:v>
                </c:pt>
                <c:pt idx="5">
                  <c:v>2286947.5439999998</c:v>
                </c:pt>
                <c:pt idx="6">
                  <c:v>2503959.0441826647</c:v>
                </c:pt>
                <c:pt idx="7">
                  <c:v>2615732</c:v>
                </c:pt>
              </c:numCache>
            </c:numRef>
          </c:val>
          <c:smooth val="0"/>
          <c:extLst>
            <c:ext xmlns:c16="http://schemas.microsoft.com/office/drawing/2014/chart" uri="{C3380CC4-5D6E-409C-BE32-E72D297353CC}">
              <c16:uniqueId val="{00000012-DFF9-4F23-8AAD-C3725340283C}"/>
            </c:ext>
          </c:extLst>
        </c:ser>
        <c:dLbls>
          <c:showLegendKey val="0"/>
          <c:showVal val="0"/>
          <c:showCatName val="0"/>
          <c:showSerName val="0"/>
          <c:showPercent val="0"/>
          <c:showBubbleSize val="0"/>
        </c:dLbls>
        <c:marker val="1"/>
        <c:smooth val="0"/>
        <c:axId val="275224792"/>
        <c:axId val="277715816"/>
      </c:lineChart>
      <c:catAx>
        <c:axId val="2752247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77715816"/>
        <c:crosses val="autoZero"/>
        <c:auto val="1"/>
        <c:lblAlgn val="ctr"/>
        <c:lblOffset val="100"/>
        <c:tickLblSkip val="1"/>
        <c:tickMarkSkip val="1"/>
        <c:noMultiLvlLbl val="0"/>
      </c:catAx>
      <c:valAx>
        <c:axId val="277715816"/>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8.2087884175768358E-3"/>
              <c:y val="0.28170306405069534"/>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75224792"/>
        <c:crosses val="autoZero"/>
        <c:crossBetween val="between"/>
        <c:dispUnits>
          <c:builtInUnit val="millions"/>
        </c:dispUnits>
      </c:valAx>
      <c:spPr>
        <a:noFill/>
        <a:ln w="25400">
          <a:noFill/>
        </a:ln>
      </c:spPr>
    </c:plotArea>
    <c:legend>
      <c:legendPos val="b"/>
      <c:layout>
        <c:manualLayout>
          <c:xMode val="edge"/>
          <c:yMode val="edge"/>
          <c:x val="9.0322580645161299E-3"/>
          <c:y val="0.87569242035353323"/>
          <c:w val="0.97161391922783846"/>
          <c:h val="6.6298342541436517E-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6. Chile. Evolución mensual de las importaciones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2011 - 2014</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4171798007537886"/>
          <c:y val="3.2608501336713717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0"/>
          <c:order val="0"/>
          <c:tx>
            <c:strRef>
              <c:f>'12'!$C$5</c:f>
              <c:strCache>
                <c:ptCount val="1"/>
                <c:pt idx="0">
                  <c:v>2011</c:v>
                </c:pt>
              </c:strCache>
            </c:strRef>
          </c:tx>
          <c:spPr>
            <a:pattFill prst="pct60">
              <a:fgClr>
                <a:srgbClr val="0070C0"/>
              </a:fgClr>
              <a:bgClr>
                <a:schemeClr val="bg1"/>
              </a:bgClr>
            </a:pattFill>
            <a:ln>
              <a:solidFill>
                <a:srgbClr val="0070C0"/>
              </a:solidFill>
            </a:ln>
          </c:spPr>
          <c:invertIfNegative val="0"/>
          <c:cat>
            <c:strRef>
              <c:f>'12'!$B$6:$B$17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'12'!$C$6:$C$17</c:f>
              <c:numCache>
                <c:formatCode>#,##0</c:formatCode>
                <c:ptCount val="12"/>
                <c:pt idx="0">
                  <c:v>68978.400000000009</c:v>
                </c:pt>
                <c:pt idx="1">
                  <c:v>68833.100000000006</c:v>
                </c:pt>
                <c:pt idx="2">
                  <c:v>41801.199999999997</c:v>
                </c:pt>
                <c:pt idx="3">
                  <c:v>2162.7999999999997</c:v>
                </c:pt>
                <c:pt idx="4">
                  <c:v>1758.2</c:v>
                </c:pt>
                <c:pt idx="5">
                  <c:v>2204.7999999999997</c:v>
                </c:pt>
                <c:pt idx="6">
                  <c:v>16446.599999999999</c:v>
                </c:pt>
                <c:pt idx="7">
                  <c:v>56042.5</c:v>
                </c:pt>
                <c:pt idx="8">
                  <c:v>67899.899999999994</c:v>
                </c:pt>
                <c:pt idx="9">
                  <c:v>70290.100000000006</c:v>
                </c:pt>
                <c:pt idx="10">
                  <c:v>132131.70000000001</c:v>
                </c:pt>
                <c:pt idx="11">
                  <c:v>137466.70000000001</c:v>
                </c:pt>
              </c:numCache>
            </c:numRef>
          </c:val>
          <c:extLst>
            <c:ext xmlns:c16="http://schemas.microsoft.com/office/drawing/2014/chart" uri="{C3380CC4-5D6E-409C-BE32-E72D297353CC}">
              <c16:uniqueId val="{00000000-87E3-4640-902D-7C69E4833DDF}"/>
            </c:ext>
          </c:extLst>
        </c:ser>
        <c:ser>
          <c:idx val="1"/>
          <c:order val="1"/>
          <c:tx>
            <c:strRef>
              <c:f>'12'!$D$5</c:f>
              <c:strCache>
                <c:ptCount val="1"/>
                <c:pt idx="0">
                  <c:v>2012</c:v>
                </c:pt>
              </c:strCache>
            </c:strRef>
          </c:tx>
          <c:spPr>
            <a:pattFill prst="ltUpDiag">
              <a:fgClr>
                <a:srgbClr val="C00000"/>
              </a:fgClr>
              <a:bgClr>
                <a:schemeClr val="bg1"/>
              </a:bgClr>
            </a:pattFill>
            <a:ln>
              <a:solidFill>
                <a:srgbClr val="C00000"/>
              </a:solidFill>
            </a:ln>
          </c:spPr>
          <c:invertIfNegative val="0"/>
          <c:cat>
            <c:strRef>
              <c:f>'12'!$B$6:$B$17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'12'!$D$6:$D$17</c:f>
              <c:numCache>
                <c:formatCode>#,##0</c:formatCode>
                <c:ptCount val="12"/>
                <c:pt idx="0">
                  <c:v>59380.799999999996</c:v>
                </c:pt>
                <c:pt idx="1">
                  <c:v>92956.2</c:v>
                </c:pt>
                <c:pt idx="2">
                  <c:v>70583</c:v>
                </c:pt>
                <c:pt idx="3">
                  <c:v>29849.100000000002</c:v>
                </c:pt>
                <c:pt idx="4">
                  <c:v>15456.991999999998</c:v>
                </c:pt>
                <c:pt idx="5">
                  <c:v>38923.752</c:v>
                </c:pt>
                <c:pt idx="6">
                  <c:v>80359.701000000001</c:v>
                </c:pt>
                <c:pt idx="7">
                  <c:v>118369.25199999999</c:v>
                </c:pt>
                <c:pt idx="8">
                  <c:v>57623.383000000002</c:v>
                </c:pt>
                <c:pt idx="9">
                  <c:v>134035.16500000001</c:v>
                </c:pt>
                <c:pt idx="10">
                  <c:v>120589.51700000001</c:v>
                </c:pt>
                <c:pt idx="11">
                  <c:v>55176.682000000001</c:v>
                </c:pt>
              </c:numCache>
            </c:numRef>
          </c:val>
          <c:extLst>
            <c:ext xmlns:c16="http://schemas.microsoft.com/office/drawing/2014/chart" uri="{C3380CC4-5D6E-409C-BE32-E72D297353CC}">
              <c16:uniqueId val="{00000001-87E3-4640-902D-7C69E4833DDF}"/>
            </c:ext>
          </c:extLst>
        </c:ser>
        <c:ser>
          <c:idx val="2"/>
          <c:order val="2"/>
          <c:tx>
            <c:strRef>
              <c:f>'12'!$E$5</c:f>
              <c:strCache>
                <c:ptCount val="1"/>
                <c:pt idx="0">
                  <c:v>2013</c:v>
                </c:pt>
              </c:strCache>
            </c:strRef>
          </c:tx>
          <c:invertIfNegative val="0"/>
          <c:cat>
            <c:strRef>
              <c:f>'12'!$B$6:$B$17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'12'!$E$6:$E$17</c:f>
              <c:numCache>
                <c:formatCode>#,##0</c:formatCode>
                <c:ptCount val="12"/>
                <c:pt idx="0">
                  <c:v>88575.596999999994</c:v>
                </c:pt>
                <c:pt idx="1">
                  <c:v>79269.97</c:v>
                </c:pt>
                <c:pt idx="2">
                  <c:v>81179.076000000001</c:v>
                </c:pt>
                <c:pt idx="3">
                  <c:v>3501.9580000000001</c:v>
                </c:pt>
                <c:pt idx="4">
                  <c:v>37709.46</c:v>
                </c:pt>
                <c:pt idx="5">
                  <c:v>46294.122000000003</c:v>
                </c:pt>
                <c:pt idx="6">
                  <c:v>676.625</c:v>
                </c:pt>
                <c:pt idx="7">
                  <c:v>36043.544999999998</c:v>
                </c:pt>
                <c:pt idx="8">
                  <c:v>158074.33599999998</c:v>
                </c:pt>
                <c:pt idx="9">
                  <c:v>202056.63099999999</c:v>
                </c:pt>
                <c:pt idx="10">
                  <c:v>238319.74300000002</c:v>
                </c:pt>
                <c:pt idx="11">
                  <c:v>121200.928</c:v>
                </c:pt>
              </c:numCache>
            </c:numRef>
          </c:val>
          <c:extLst>
            <c:ext xmlns:c16="http://schemas.microsoft.com/office/drawing/2014/chart" uri="{C3380CC4-5D6E-409C-BE32-E72D297353CC}">
              <c16:uniqueId val="{00000002-87E3-4640-902D-7C69E4833DDF}"/>
            </c:ext>
          </c:extLst>
        </c:ser>
        <c:ser>
          <c:idx val="3"/>
          <c:order val="3"/>
          <c:tx>
            <c:strRef>
              <c:f>'12'!$F$5</c:f>
              <c:strCache>
                <c:ptCount val="1"/>
                <c:pt idx="0">
                  <c:v>2014</c:v>
                </c:pt>
              </c:strCache>
            </c:strRef>
          </c:tx>
          <c:invertIfNegative val="0"/>
          <c:cat>
            <c:strRef>
              <c:f>'12'!$B$6:$B$17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'12'!$F$6:$F$17</c:f>
              <c:numCache>
                <c:formatCode>#,##0</c:formatCode>
                <c:ptCount val="12"/>
                <c:pt idx="0">
                  <c:v>138606.98699999999</c:v>
                </c:pt>
                <c:pt idx="1">
                  <c:v>131932.671</c:v>
                </c:pt>
                <c:pt idx="2">
                  <c:v>117161.11199999999</c:v>
                </c:pt>
                <c:pt idx="3">
                  <c:v>26344.278999999999</c:v>
                </c:pt>
                <c:pt idx="4">
                  <c:v>17379.217000000001</c:v>
                </c:pt>
                <c:pt idx="5">
                  <c:v>254.809</c:v>
                </c:pt>
                <c:pt idx="6">
                  <c:v>157937.78099999999</c:v>
                </c:pt>
                <c:pt idx="7">
                  <c:v>120339.098</c:v>
                </c:pt>
                <c:pt idx="8">
                  <c:v>179568.231</c:v>
                </c:pt>
                <c:pt idx="9">
                  <c:v>175663.88400000002</c:v>
                </c:pt>
              </c:numCache>
            </c:numRef>
          </c:val>
          <c:extLst>
            <c:ext xmlns:c16="http://schemas.microsoft.com/office/drawing/2014/chart" uri="{C3380CC4-5D6E-409C-BE32-E72D297353CC}">
              <c16:uniqueId val="{00000003-87E3-4640-902D-7C69E4833DDF}"/>
            </c:ext>
          </c:extLst>
        </c:ser>
        <c:dLbls>
          <c:showLegendKey val="0"/>
          <c:showVal val="0"/>
          <c:showCatName val="0"/>
          <c:showSerName val="0"/>
          <c:showPercent val="0"/>
          <c:showBubbleSize val="0"/>
        </c:dLbls>
        <c:gapWidth val="150"/>
        <c:axId val="277716600"/>
        <c:axId val="277716992"/>
      </c:barChart>
      <c:catAx>
        <c:axId val="277716600"/>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277716992"/>
        <c:crosses val="autoZero"/>
        <c:auto val="1"/>
        <c:lblAlgn val="ctr"/>
        <c:lblOffset val="100"/>
        <c:tickLblSkip val="1"/>
        <c:tickMarkSkip val="1"/>
        <c:noMultiLvlLbl val="0"/>
      </c:catAx>
      <c:valAx>
        <c:axId val="277716992"/>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8.2088938473971421E-3"/>
              <c:y val="0.34942590380536792"/>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77716600"/>
        <c:crosses val="autoZero"/>
        <c:crossBetween val="between"/>
      </c:valAx>
      <c:spPr>
        <a:noFill/>
        <a:ln w="25400">
          <a:noFill/>
        </a:ln>
      </c:spPr>
    </c:plotArea>
    <c:legend>
      <c:legendPos val="r"/>
      <c:layout>
        <c:manualLayout>
          <c:xMode val="edge"/>
          <c:yMode val="edge"/>
          <c:x val="0.21934604904632152"/>
          <c:y val="0.86068192714300806"/>
          <c:w val="0.64986376021798364"/>
          <c:h val="8.9783281733746167E-2"/>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Chile. Participación por país de origen en las importaciones de maíz  </a:t>
            </a:r>
          </a:p>
          <a:p>
            <a:pPr>
              <a:defRPr sz="1000" b="0" i="0" u="none" strike="noStrike" baseline="0">
                <a:solidFill>
                  <a:srgbClr val="000000"/>
                </a:solidFill>
                <a:latin typeface="Arial"/>
                <a:ea typeface="Arial"/>
                <a:cs typeface="Arial"/>
              </a:defRPr>
            </a:pPr>
            <a:r>
              <a:rPr lang="es-CL" sz="900" b="1" i="0" u="none" strike="noStrike" baseline="0">
                <a:solidFill>
                  <a:srgbClr val="000080"/>
                </a:solidFill>
                <a:latin typeface="Arial"/>
                <a:cs typeface="Arial"/>
              </a:rPr>
              <a:t>octubre  de 2014  </a:t>
            </a:r>
            <a:r>
              <a:rPr lang="es-CL" sz="900" b="1" i="0" u="none" strike="noStrike" baseline="0">
                <a:solidFill>
                  <a:srgbClr val="000000"/>
                </a:solidFill>
                <a:latin typeface="Arial"/>
                <a:cs typeface="Arial"/>
              </a:rPr>
              <a:t>(%)</a:t>
            </a:r>
          </a:p>
        </c:rich>
      </c:tx>
      <c:layout>
        <c:manualLayout>
          <c:xMode val="edge"/>
          <c:yMode val="edge"/>
          <c:x val="0.17661747023001434"/>
          <c:y val="7.5739181737729477E-2"/>
        </c:manualLayout>
      </c:layout>
      <c:overlay val="1"/>
    </c:title>
    <c:autoTitleDeleted val="0"/>
    <c:view3D>
      <c:rotX val="15"/>
      <c:rotY val="0"/>
      <c:rAngAx val="0"/>
      <c:perspective val="10"/>
    </c:view3D>
    <c:floor>
      <c:thickness val="0"/>
    </c:floor>
    <c:sideWall>
      <c:thickness val="0"/>
    </c:sideWall>
    <c:backWall>
      <c:thickness val="0"/>
    </c:backWall>
    <c:plotArea>
      <c:layout>
        <c:manualLayout>
          <c:layoutTarget val="inner"/>
          <c:xMode val="edge"/>
          <c:yMode val="edge"/>
          <c:x val="0"/>
          <c:y val="0.29841755848630375"/>
          <c:w val="0.97089603382910805"/>
          <c:h val="0.46595767579264064"/>
        </c:manualLayout>
      </c:layout>
      <c:pie3DChart>
        <c:varyColors val="1"/>
        <c:ser>
          <c:idx val="0"/>
          <c:order val="0"/>
          <c:tx>
            <c:strRef>
              <c:f>'13'!$W$2</c:f>
              <c:strCache>
                <c:ptCount val="1"/>
                <c:pt idx="0">
                  <c:v>2013</c:v>
                </c:pt>
              </c:strCache>
            </c:strRef>
          </c:tx>
          <c:spPr>
            <a:blipFill>
              <a:blip xmlns:r="http://schemas.openxmlformats.org/officeDocument/2006/relationships" r:embed="rId1"/>
              <a:stretch>
                <a:fillRect/>
              </a:stretch>
            </a:blipFill>
          </c:spPr>
          <c:explosion val="25"/>
          <c:dPt>
            <c:idx val="0"/>
            <c:bubble3D val="0"/>
            <c:extLst>
              <c:ext xmlns:c16="http://schemas.microsoft.com/office/drawing/2014/chart" uri="{C3380CC4-5D6E-409C-BE32-E72D297353CC}">
                <c16:uniqueId val="{00000000-B663-4D4C-8312-A64FD8B12784}"/>
              </c:ext>
            </c:extLst>
          </c:dPt>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2-B663-4D4C-8312-A64FD8B12784}"/>
              </c:ext>
            </c:extLst>
          </c:dPt>
          <c:dPt>
            <c:idx val="2"/>
            <c:bubble3D val="0"/>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4-B663-4D4C-8312-A64FD8B12784}"/>
              </c:ext>
            </c:extLst>
          </c:dPt>
          <c:dPt>
            <c:idx val="3"/>
            <c:bubble3D val="0"/>
            <c:spPr>
              <a:solidFill>
                <a:schemeClr val="bg2">
                  <a:lumMod val="50000"/>
                </a:schemeClr>
              </a:solidFill>
            </c:spPr>
            <c:extLst>
              <c:ext xmlns:c16="http://schemas.microsoft.com/office/drawing/2014/chart" uri="{C3380CC4-5D6E-409C-BE32-E72D297353CC}">
                <c16:uniqueId val="{00000006-B663-4D4C-8312-A64FD8B12784}"/>
              </c:ext>
            </c:extLst>
          </c:dPt>
          <c:dLbls>
            <c:dLbl>
              <c:idx val="0"/>
              <c:layout>
                <c:manualLayout>
                  <c:x val="-7.185652611180612E-4"/>
                  <c:y val="-4.014462169174098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663-4D4C-8312-A64FD8B12784}"/>
                </c:ext>
              </c:extLst>
            </c:dLbl>
            <c:dLbl>
              <c:idx val="1"/>
              <c:layout>
                <c:manualLayout>
                  <c:x val="6.1673882917919934E-2"/>
                  <c:y val="-1.402195042622554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663-4D4C-8312-A64FD8B12784}"/>
                </c:ext>
              </c:extLst>
            </c:dLbl>
            <c:dLbl>
              <c:idx val="2"/>
              <c:layout>
                <c:manualLayout>
                  <c:x val="-8.5031857875242228E-2"/>
                  <c:y val="-4.291754596957713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663-4D4C-8312-A64FD8B12784}"/>
                </c:ext>
              </c:extLst>
            </c:dLbl>
            <c:dLbl>
              <c:idx val="3"/>
              <c:layout>
                <c:manualLayout>
                  <c:x val="-4.8486024101001973E-2"/>
                  <c:y val="-3.09310399600626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663-4D4C-8312-A64FD8B12784}"/>
                </c:ext>
              </c:extLst>
            </c:dLbl>
            <c:dLbl>
              <c:idx val="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663-4D4C-8312-A64FD8B12784}"/>
                </c:ext>
              </c:extLst>
            </c:dLbl>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'13'!$X$1:$AA$1</c:f>
              <c:strCache>
                <c:ptCount val="4"/>
                <c:pt idx="0">
                  <c:v>Argentina</c:v>
                </c:pt>
                <c:pt idx="1">
                  <c:v>Brasil</c:v>
                </c:pt>
                <c:pt idx="2">
                  <c:v>Paraguay</c:v>
                </c:pt>
                <c:pt idx="3">
                  <c:v>Otros</c:v>
                </c:pt>
              </c:strCache>
            </c:strRef>
          </c:cat>
          <c:val>
            <c:numRef>
              <c:f>'13'!$X$2:$AA$2</c:f>
              <c:numCache>
                <c:formatCode>#,##0.00</c:formatCode>
                <c:ptCount val="4"/>
                <c:pt idx="0">
                  <c:v>436600.88399999996</c:v>
                </c:pt>
                <c:pt idx="1">
                  <c:v>0</c:v>
                </c:pt>
                <c:pt idx="2">
                  <c:v>614073.223</c:v>
                </c:pt>
                <c:pt idx="3" formatCode="#,##0">
                  <c:v>14513.962000000174</c:v>
                </c:pt>
              </c:numCache>
            </c:numRef>
          </c:val>
          <c:extLst>
            <c:ext xmlns:c16="http://schemas.microsoft.com/office/drawing/2014/chart" uri="{C3380CC4-5D6E-409C-BE32-E72D297353CC}">
              <c16:uniqueId val="{00000008-B663-4D4C-8312-A64FD8B12784}"/>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113381301475254"/>
          <c:y val="0.288185194429947"/>
          <c:w val="0.13546814191329537"/>
          <c:h val="0.48415099049218274"/>
        </c:manualLayout>
      </c:layout>
      <c:overlay val="1"/>
      <c:txPr>
        <a:bodyPr/>
        <a:lstStyle/>
        <a:p>
          <a:pPr>
            <a:defRPr sz="825" b="0" i="0" u="none" strike="noStrike" baseline="0">
              <a:solidFill>
                <a:srgbClr val="000000"/>
              </a:solidFill>
              <a:latin typeface="Arial"/>
              <a:ea typeface="Arial"/>
              <a:cs typeface="Arial"/>
            </a:defRPr>
          </a:pPr>
          <a:endParaRPr lang="es-CL"/>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Chile. Importaciones de maíz y sus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2009-2014</a:t>
            </a:r>
          </a:p>
        </c:rich>
      </c:tx>
      <c:layout>
        <c:manualLayout>
          <c:xMode val="edge"/>
          <c:yMode val="edge"/>
          <c:x val="0.22022128990632928"/>
          <c:y val="3.1707453471725128E-2"/>
        </c:manualLayout>
      </c:layout>
      <c:overlay val="0"/>
      <c:spPr>
        <a:noFill/>
        <a:ln w="25400">
          <a:noFill/>
        </a:ln>
      </c:spPr>
    </c:title>
    <c:autoTitleDeleted val="0"/>
    <c:plotArea>
      <c:layout>
        <c:manualLayout>
          <c:layoutTarget val="inner"/>
          <c:xMode val="edge"/>
          <c:yMode val="edge"/>
          <c:x val="0.16047167537310217"/>
          <c:y val="0.15069642120929541"/>
          <c:w val="0.6701496062992186"/>
          <c:h val="0.61103544650775365"/>
        </c:manualLayout>
      </c:layout>
      <c:barChart>
        <c:barDir val="col"/>
        <c:grouping val="clustered"/>
        <c:varyColors val="0"/>
        <c:ser>
          <c:idx val="0"/>
          <c:order val="0"/>
          <c:tx>
            <c:strRef>
              <c:f>'14'!$B$7</c:f>
              <c:strCache>
                <c:ptCount val="1"/>
                <c:pt idx="0">
                  <c:v>Maíz grano</c:v>
                </c:pt>
              </c:strCache>
            </c:strRef>
          </c:tx>
          <c:spPr>
            <a:solidFill>
              <a:srgbClr val="FFCC00"/>
            </a:solidFill>
            <a:ln w="25400">
              <a:solidFill>
                <a:schemeClr val="accent6">
                  <a:lumMod val="50000"/>
                </a:schemeClr>
              </a:solidFill>
              <a:prstDash val="solid"/>
            </a:ln>
          </c:spPr>
          <c:invertIfNegative val="0"/>
          <c:cat>
            <c:strRef>
              <c:f>'14'!$A$8:$A$13</c:f>
              <c:strCache>
                <c:ptCount val="6"/>
                <c:pt idx="0">
                  <c:v>2009</c:v>
                </c:pt>
                <c:pt idx="1">
                  <c:v>2010</c:v>
                </c:pt>
                <c:pt idx="2">
                  <c:v>2011</c:v>
                </c:pt>
                <c:pt idx="3">
                  <c:v>2012</c:v>
                </c:pt>
                <c:pt idx="4">
                  <c:v>2013</c:v>
                </c:pt>
                <c:pt idx="5">
                  <c:v>A oct 2014</c:v>
                </c:pt>
              </c:strCache>
            </c:strRef>
          </c:cat>
          <c:val>
            <c:numRef>
              <c:f>'14'!$B$8:$B$13</c:f>
              <c:numCache>
                <c:formatCode>#,##0</c:formatCode>
                <c:ptCount val="6"/>
                <c:pt idx="0">
                  <c:v>739901</c:v>
                </c:pt>
                <c:pt idx="1">
                  <c:v>596478</c:v>
                </c:pt>
                <c:pt idx="2">
                  <c:v>666016</c:v>
                </c:pt>
                <c:pt idx="3">
                  <c:v>873304</c:v>
                </c:pt>
                <c:pt idx="4">
                  <c:v>1092902</c:v>
                </c:pt>
                <c:pt idx="5">
                  <c:v>1063816.905</c:v>
                </c:pt>
              </c:numCache>
            </c:numRef>
          </c:val>
          <c:extLst>
            <c:ext xmlns:c16="http://schemas.microsoft.com/office/drawing/2014/chart" uri="{C3380CC4-5D6E-409C-BE32-E72D297353CC}">
              <c16:uniqueId val="{00000000-4ADB-4DA5-9D34-6F3CE1C4D75C}"/>
            </c:ext>
          </c:extLst>
        </c:ser>
        <c:ser>
          <c:idx val="1"/>
          <c:order val="1"/>
          <c:tx>
            <c:strRef>
              <c:f>'14'!$C$7</c:f>
              <c:strCache>
                <c:ptCount val="1"/>
                <c:pt idx="0">
                  <c:v>Maíz partido</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'14'!$A$8:$A$13</c:f>
              <c:strCache>
                <c:ptCount val="6"/>
                <c:pt idx="0">
                  <c:v>2009</c:v>
                </c:pt>
                <c:pt idx="1">
                  <c:v>2010</c:v>
                </c:pt>
                <c:pt idx="2">
                  <c:v>2011</c:v>
                </c:pt>
                <c:pt idx="3">
                  <c:v>2012</c:v>
                </c:pt>
                <c:pt idx="4">
                  <c:v>2013</c:v>
                </c:pt>
                <c:pt idx="5">
                  <c:v>A oct 2014</c:v>
                </c:pt>
              </c:strCache>
            </c:strRef>
          </c:cat>
          <c:val>
            <c:numRef>
              <c:f>'14'!$C$8:$C$13</c:f>
              <c:numCache>
                <c:formatCode>#,##0</c:formatCode>
                <c:ptCount val="6"/>
                <c:pt idx="0">
                  <c:v>89868.546000000002</c:v>
                </c:pt>
                <c:pt idx="1">
                  <c:v>186676.77799999999</c:v>
                </c:pt>
                <c:pt idx="2">
                  <c:v>302003.22399999999</c:v>
                </c:pt>
                <c:pt idx="3">
                  <c:v>221607.44600000003</c:v>
                </c:pt>
                <c:pt idx="4">
                  <c:v>39977.849000000002</c:v>
                </c:pt>
                <c:pt idx="5">
                  <c:v>22917.47</c:v>
                </c:pt>
              </c:numCache>
            </c:numRef>
          </c:val>
          <c:extLst>
            <c:ext xmlns:c16="http://schemas.microsoft.com/office/drawing/2014/chart" uri="{C3380CC4-5D6E-409C-BE32-E72D297353CC}">
              <c16:uniqueId val="{00000001-4ADB-4DA5-9D34-6F3CE1C4D75C}"/>
            </c:ext>
          </c:extLst>
        </c:ser>
        <c:ser>
          <c:idx val="5"/>
          <c:order val="2"/>
          <c:tx>
            <c:strRef>
              <c:f>'14'!$D$7</c:f>
              <c:strCache>
                <c:ptCount val="1"/>
                <c:pt idx="0">
                  <c:v>Sorgo</c:v>
                </c:pt>
              </c:strCache>
            </c:strRef>
          </c:tx>
          <c:spPr>
            <a:solidFill>
              <a:srgbClr val="FF0000"/>
            </a:solidFill>
            <a:ln>
              <a:solidFill>
                <a:srgbClr val="FF0000"/>
              </a:solidFill>
            </a:ln>
          </c:spPr>
          <c:invertIfNegative val="0"/>
          <c:cat>
            <c:strRef>
              <c:f>'14'!$A$8:$A$13</c:f>
              <c:strCache>
                <c:ptCount val="6"/>
                <c:pt idx="0">
                  <c:v>2009</c:v>
                </c:pt>
                <c:pt idx="1">
                  <c:v>2010</c:v>
                </c:pt>
                <c:pt idx="2">
                  <c:v>2011</c:v>
                </c:pt>
                <c:pt idx="3">
                  <c:v>2012</c:v>
                </c:pt>
                <c:pt idx="4">
                  <c:v>2013</c:v>
                </c:pt>
                <c:pt idx="5">
                  <c:v>A oct 2014</c:v>
                </c:pt>
              </c:strCache>
            </c:strRef>
          </c:cat>
          <c:val>
            <c:numRef>
              <c:f>'14'!$D$8:$D$13</c:f>
              <c:numCache>
                <c:formatCode>#,##0</c:formatCode>
                <c:ptCount val="6"/>
                <c:pt idx="0">
                  <c:v>536382.75930000003</c:v>
                </c:pt>
                <c:pt idx="1">
                  <c:v>622617.75210000004</c:v>
                </c:pt>
                <c:pt idx="2">
                  <c:v>636168.99140000006</c:v>
                </c:pt>
                <c:pt idx="3">
                  <c:v>597179.63740000001</c:v>
                </c:pt>
                <c:pt idx="4">
                  <c:v>266842.52799999999</c:v>
                </c:pt>
                <c:pt idx="5">
                  <c:v>146921.58999999997</c:v>
                </c:pt>
              </c:numCache>
            </c:numRef>
          </c:val>
          <c:extLst>
            <c:ext xmlns:c16="http://schemas.microsoft.com/office/drawing/2014/chart" uri="{C3380CC4-5D6E-409C-BE32-E72D297353CC}">
              <c16:uniqueId val="{00000002-4ADB-4DA5-9D34-6F3CE1C4D75C}"/>
            </c:ext>
          </c:extLst>
        </c:ser>
        <c:ser>
          <c:idx val="2"/>
          <c:order val="3"/>
          <c:tx>
            <c:strRef>
              <c:f>'14'!$E$7</c:f>
              <c:strCache>
                <c:ptCount val="1"/>
                <c:pt idx="0">
                  <c:v>Alimentos preparados</c:v>
                </c:pt>
              </c:strCache>
            </c:strRef>
          </c:tx>
          <c:spPr>
            <a:pattFill prst="divot">
              <a:fgClr>
                <a:srgbClr val="00B0F0"/>
              </a:fgClr>
              <a:bgClr>
                <a:schemeClr val="bg1"/>
              </a:bgClr>
            </a:pattFill>
            <a:ln>
              <a:solidFill>
                <a:srgbClr val="00B0F0"/>
              </a:solidFill>
            </a:ln>
          </c:spPr>
          <c:invertIfNegative val="0"/>
          <c:cat>
            <c:strRef>
              <c:f>'14'!$A$8:$A$13</c:f>
              <c:strCache>
                <c:ptCount val="6"/>
                <c:pt idx="0">
                  <c:v>2009</c:v>
                </c:pt>
                <c:pt idx="1">
                  <c:v>2010</c:v>
                </c:pt>
                <c:pt idx="2">
                  <c:v>2011</c:v>
                </c:pt>
                <c:pt idx="3">
                  <c:v>2012</c:v>
                </c:pt>
                <c:pt idx="4">
                  <c:v>2013</c:v>
                </c:pt>
                <c:pt idx="5">
                  <c:v>A oct 2014</c:v>
                </c:pt>
              </c:strCache>
            </c:strRef>
          </c:cat>
          <c:val>
            <c:numRef>
              <c:f>'14'!$E$8:$E$13</c:f>
              <c:numCache>
                <c:formatCode>#,##0</c:formatCode>
                <c:ptCount val="6"/>
                <c:pt idx="0">
                  <c:v>429610.59470000002</c:v>
                </c:pt>
                <c:pt idx="1">
                  <c:v>537789.94500000007</c:v>
                </c:pt>
                <c:pt idx="2">
                  <c:v>509038.76549999998</c:v>
                </c:pt>
                <c:pt idx="3">
                  <c:v>620493.98219999997</c:v>
                </c:pt>
                <c:pt idx="4">
                  <c:v>710894.04500000004</c:v>
                </c:pt>
                <c:pt idx="5">
                  <c:v>417087.91899999999</c:v>
                </c:pt>
              </c:numCache>
            </c:numRef>
          </c:val>
          <c:extLst>
            <c:ext xmlns:c16="http://schemas.microsoft.com/office/drawing/2014/chart" uri="{C3380CC4-5D6E-409C-BE32-E72D297353CC}">
              <c16:uniqueId val="{00000003-4ADB-4DA5-9D34-6F3CE1C4D75C}"/>
            </c:ext>
          </c:extLst>
        </c:ser>
        <c:dLbls>
          <c:showLegendKey val="0"/>
          <c:showVal val="0"/>
          <c:showCatName val="0"/>
          <c:showSerName val="0"/>
          <c:showPercent val="0"/>
          <c:showBubbleSize val="0"/>
        </c:dLbls>
        <c:gapWidth val="150"/>
        <c:axId val="277718560"/>
        <c:axId val="277718952"/>
      </c:barChart>
      <c:catAx>
        <c:axId val="277718560"/>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277718952"/>
        <c:crosses val="autoZero"/>
        <c:auto val="1"/>
        <c:lblAlgn val="ctr"/>
        <c:lblOffset val="100"/>
        <c:tickLblSkip val="1"/>
        <c:tickMarkSkip val="1"/>
        <c:noMultiLvlLbl val="0"/>
      </c:catAx>
      <c:valAx>
        <c:axId val="277718952"/>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3.8827241189445916E-2"/>
              <c:y val="0.26014525172989744"/>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77718560"/>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3526535534409552"/>
          <c:y val="0.28693181818181818"/>
          <c:w val="0.1518664896617653"/>
          <c:h val="0.42045454545454547"/>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Costo promedio ponderado de las importaciones de maíz y sus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2009-2014</a:t>
            </a:r>
          </a:p>
        </c:rich>
      </c:tx>
      <c:layout>
        <c:manualLayout>
          <c:xMode val="edge"/>
          <c:yMode val="edge"/>
          <c:x val="7.1420764407330931E-2"/>
          <c:y val="2.7156854745488422E-2"/>
        </c:manualLayout>
      </c:layout>
      <c:overlay val="0"/>
      <c:spPr>
        <a:noFill/>
        <a:ln w="25400">
          <a:noFill/>
        </a:ln>
      </c:spPr>
    </c:title>
    <c:autoTitleDeleted val="0"/>
    <c:plotArea>
      <c:layout>
        <c:manualLayout>
          <c:layoutTarget val="inner"/>
          <c:xMode val="edge"/>
          <c:yMode val="edge"/>
          <c:x val="0.10369250099244202"/>
          <c:y val="0.22350631085790112"/>
          <c:w val="0.62793316596294646"/>
          <c:h val="0.53367480942015566"/>
        </c:manualLayout>
      </c:layout>
      <c:lineChart>
        <c:grouping val="standard"/>
        <c:varyColors val="0"/>
        <c:ser>
          <c:idx val="2"/>
          <c:order val="0"/>
          <c:tx>
            <c:strRef>
              <c:f>'15'!$F$8</c:f>
              <c:strCache>
                <c:ptCount val="1"/>
                <c:pt idx="0">
                  <c:v>Alimentos preparados</c:v>
                </c:pt>
              </c:strCache>
            </c:strRef>
          </c:tx>
          <c:spPr>
            <a:ln>
              <a:solidFill>
                <a:srgbClr val="00B0F0"/>
              </a:solidFill>
              <a:prstDash val="sysDash"/>
            </a:ln>
          </c:spPr>
          <c:marker>
            <c:symbol val="none"/>
          </c:marker>
          <c:cat>
            <c:strRef>
              <c:f>'15'!$B$9:$B$14</c:f>
              <c:strCache>
                <c:ptCount val="6"/>
                <c:pt idx="0">
                  <c:v>2009</c:v>
                </c:pt>
                <c:pt idx="1">
                  <c:v>2010</c:v>
                </c:pt>
                <c:pt idx="2">
                  <c:v>2011</c:v>
                </c:pt>
                <c:pt idx="3">
                  <c:v>2012</c:v>
                </c:pt>
                <c:pt idx="4">
                  <c:v>2013</c:v>
                </c:pt>
                <c:pt idx="5">
                  <c:v>A oct 2014</c:v>
                </c:pt>
              </c:strCache>
            </c:strRef>
          </c:cat>
          <c:val>
            <c:numRef>
              <c:f>'15'!$F$9:$F$14</c:f>
              <c:numCache>
                <c:formatCode>#,##0</c:formatCode>
                <c:ptCount val="6"/>
                <c:pt idx="0">
                  <c:v>412.20974199591825</c:v>
                </c:pt>
                <c:pt idx="1">
                  <c:v>448.88785713537277</c:v>
                </c:pt>
                <c:pt idx="2">
                  <c:v>536.47250171951794</c:v>
                </c:pt>
                <c:pt idx="3">
                  <c:v>560.2800510125561</c:v>
                </c:pt>
                <c:pt idx="4">
                  <c:v>587.36077329217176</c:v>
                </c:pt>
                <c:pt idx="5">
                  <c:v>677.60308693629793</c:v>
                </c:pt>
              </c:numCache>
            </c:numRef>
          </c:val>
          <c:smooth val="0"/>
          <c:extLst>
            <c:ext xmlns:c16="http://schemas.microsoft.com/office/drawing/2014/chart" uri="{C3380CC4-5D6E-409C-BE32-E72D297353CC}">
              <c16:uniqueId val="{00000000-A96E-4562-9886-E26CF2387D08}"/>
            </c:ext>
          </c:extLst>
        </c:ser>
        <c:ser>
          <c:idx val="0"/>
          <c:order val="1"/>
          <c:tx>
            <c:strRef>
              <c:f>'15'!$C$8</c:f>
              <c:strCache>
                <c:ptCount val="1"/>
                <c:pt idx="0">
                  <c:v>Maíz grano</c:v>
                </c:pt>
              </c:strCache>
            </c:strRef>
          </c:tx>
          <c:spPr>
            <a:ln w="38100">
              <a:solidFill>
                <a:srgbClr val="FFC000"/>
              </a:solidFill>
              <a:prstDash val="solid"/>
            </a:ln>
          </c:spPr>
          <c:marker>
            <c:symbol val="none"/>
          </c:marker>
          <c:cat>
            <c:strRef>
              <c:f>'15'!$B$9:$B$14</c:f>
              <c:strCache>
                <c:ptCount val="6"/>
                <c:pt idx="0">
                  <c:v>2009</c:v>
                </c:pt>
                <c:pt idx="1">
                  <c:v>2010</c:v>
                </c:pt>
                <c:pt idx="2">
                  <c:v>2011</c:v>
                </c:pt>
                <c:pt idx="3">
                  <c:v>2012</c:v>
                </c:pt>
                <c:pt idx="4">
                  <c:v>2013</c:v>
                </c:pt>
                <c:pt idx="5">
                  <c:v>A oct 2014</c:v>
                </c:pt>
              </c:strCache>
            </c:strRef>
          </c:cat>
          <c:val>
            <c:numRef>
              <c:f>'15'!$C$9:$C$14</c:f>
              <c:numCache>
                <c:formatCode>#,##0</c:formatCode>
                <c:ptCount val="6"/>
                <c:pt idx="0">
                  <c:v>195.08868878098255</c:v>
                </c:pt>
                <c:pt idx="1">
                  <c:v>232.34345363838543</c:v>
                </c:pt>
                <c:pt idx="2">
                  <c:v>319.28196920194108</c:v>
                </c:pt>
                <c:pt idx="3">
                  <c:v>297.46456977621057</c:v>
                </c:pt>
                <c:pt idx="4">
                  <c:v>253.42735238918596</c:v>
                </c:pt>
                <c:pt idx="5">
                  <c:v>227.77706375684429</c:v>
                </c:pt>
              </c:numCache>
            </c:numRef>
          </c:val>
          <c:smooth val="0"/>
          <c:extLst>
            <c:ext xmlns:c16="http://schemas.microsoft.com/office/drawing/2014/chart" uri="{C3380CC4-5D6E-409C-BE32-E72D297353CC}">
              <c16:uniqueId val="{00000001-A96E-4562-9886-E26CF2387D08}"/>
            </c:ext>
          </c:extLst>
        </c:ser>
        <c:ser>
          <c:idx val="1"/>
          <c:order val="2"/>
          <c:tx>
            <c:strRef>
              <c:f>'15'!$D$8</c:f>
              <c:strCache>
                <c:ptCount val="1"/>
                <c:pt idx="0">
                  <c:v>Maíz partido</c:v>
                </c:pt>
              </c:strCache>
            </c:strRef>
          </c:tx>
          <c:spPr>
            <a:ln w="38100">
              <a:solidFill>
                <a:srgbClr val="00B050"/>
              </a:solidFill>
              <a:prstDash val="solid"/>
            </a:ln>
          </c:spPr>
          <c:marker>
            <c:symbol val="star"/>
            <c:size val="5"/>
          </c:marker>
          <c:cat>
            <c:strRef>
              <c:f>'15'!$B$9:$B$14</c:f>
              <c:strCache>
                <c:ptCount val="6"/>
                <c:pt idx="0">
                  <c:v>2009</c:v>
                </c:pt>
                <c:pt idx="1">
                  <c:v>2010</c:v>
                </c:pt>
                <c:pt idx="2">
                  <c:v>2011</c:v>
                </c:pt>
                <c:pt idx="3">
                  <c:v>2012</c:v>
                </c:pt>
                <c:pt idx="4">
                  <c:v>2013</c:v>
                </c:pt>
                <c:pt idx="5">
                  <c:v>A oct 2014</c:v>
                </c:pt>
              </c:strCache>
            </c:strRef>
          </c:cat>
          <c:val>
            <c:numRef>
              <c:f>'15'!$D$9:$D$14</c:f>
              <c:numCache>
                <c:formatCode>#,##0</c:formatCode>
                <c:ptCount val="6"/>
                <c:pt idx="0">
                  <c:v>185.10418984635623</c:v>
                </c:pt>
                <c:pt idx="1">
                  <c:v>204.49192132510456</c:v>
                </c:pt>
                <c:pt idx="2">
                  <c:v>279.43765924829995</c:v>
                </c:pt>
                <c:pt idx="3">
                  <c:v>261.08719740400784</c:v>
                </c:pt>
                <c:pt idx="4">
                  <c:v>254.65887371779306</c:v>
                </c:pt>
                <c:pt idx="5">
                  <c:v>228.27492423193033</c:v>
                </c:pt>
              </c:numCache>
            </c:numRef>
          </c:val>
          <c:smooth val="0"/>
          <c:extLst>
            <c:ext xmlns:c16="http://schemas.microsoft.com/office/drawing/2014/chart" uri="{C3380CC4-5D6E-409C-BE32-E72D297353CC}">
              <c16:uniqueId val="{00000002-A96E-4562-9886-E26CF2387D08}"/>
            </c:ext>
          </c:extLst>
        </c:ser>
        <c:ser>
          <c:idx val="5"/>
          <c:order val="3"/>
          <c:tx>
            <c:strRef>
              <c:f>'15'!$E$8</c:f>
              <c:strCache>
                <c:ptCount val="1"/>
                <c:pt idx="0">
                  <c:v>Sorgo</c:v>
                </c:pt>
              </c:strCache>
            </c:strRef>
          </c:tx>
          <c:spPr>
            <a:ln>
              <a:solidFill>
                <a:srgbClr val="FF0000"/>
              </a:solidFill>
            </a:ln>
          </c:spPr>
          <c:marker>
            <c:symbol val="circle"/>
            <c:size val="5"/>
          </c:marker>
          <c:cat>
            <c:strRef>
              <c:f>'15'!$B$9:$B$14</c:f>
              <c:strCache>
                <c:ptCount val="6"/>
                <c:pt idx="0">
                  <c:v>2009</c:v>
                </c:pt>
                <c:pt idx="1">
                  <c:v>2010</c:v>
                </c:pt>
                <c:pt idx="2">
                  <c:v>2011</c:v>
                </c:pt>
                <c:pt idx="3">
                  <c:v>2012</c:v>
                </c:pt>
                <c:pt idx="4">
                  <c:v>2013</c:v>
                </c:pt>
                <c:pt idx="5">
                  <c:v>A oct 2014</c:v>
                </c:pt>
              </c:strCache>
            </c:strRef>
          </c:cat>
          <c:val>
            <c:numRef>
              <c:f>'15'!$E$9:$E$14</c:f>
              <c:numCache>
                <c:formatCode>#,##0</c:formatCode>
                <c:ptCount val="6"/>
                <c:pt idx="0">
                  <c:v>152.62385690180776</c:v>
                </c:pt>
                <c:pt idx="1">
                  <c:v>178.25945313260846</c:v>
                </c:pt>
                <c:pt idx="2">
                  <c:v>253.54033626355081</c:v>
                </c:pt>
                <c:pt idx="3">
                  <c:v>234.99562143643848</c:v>
                </c:pt>
                <c:pt idx="4">
                  <c:v>243.05352481145738</c:v>
                </c:pt>
                <c:pt idx="5">
                  <c:v>202.94261247803027</c:v>
                </c:pt>
              </c:numCache>
            </c:numRef>
          </c:val>
          <c:smooth val="0"/>
          <c:extLst>
            <c:ext xmlns:c16="http://schemas.microsoft.com/office/drawing/2014/chart" uri="{C3380CC4-5D6E-409C-BE32-E72D297353CC}">
              <c16:uniqueId val="{00000003-A96E-4562-9886-E26CF2387D08}"/>
            </c:ext>
          </c:extLst>
        </c:ser>
        <c:dLbls>
          <c:showLegendKey val="0"/>
          <c:showVal val="0"/>
          <c:showCatName val="0"/>
          <c:showSerName val="0"/>
          <c:showPercent val="0"/>
          <c:showBubbleSize val="0"/>
        </c:dLbls>
        <c:smooth val="0"/>
        <c:axId val="278763416"/>
        <c:axId val="278763808"/>
      </c:lineChart>
      <c:catAx>
        <c:axId val="278763416"/>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800" b="0" i="0" u="none" strike="noStrike" baseline="0">
                <a:solidFill>
                  <a:srgbClr val="000000"/>
                </a:solidFill>
                <a:latin typeface="Arial"/>
                <a:ea typeface="Arial"/>
                <a:cs typeface="Arial"/>
              </a:defRPr>
            </a:pPr>
            <a:endParaRPr lang="es-CL"/>
          </a:p>
        </c:txPr>
        <c:crossAx val="278763808"/>
        <c:crosses val="autoZero"/>
        <c:auto val="1"/>
        <c:lblAlgn val="ctr"/>
        <c:lblOffset val="100"/>
        <c:tickLblSkip val="1"/>
        <c:tickMarkSkip val="1"/>
        <c:noMultiLvlLbl val="0"/>
      </c:catAx>
      <c:valAx>
        <c:axId val="27876380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390009606147E-2"/>
              <c:y val="0.28314056274053828"/>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78763416"/>
        <c:crosses val="autoZero"/>
        <c:crossBetween val="between"/>
      </c:valAx>
      <c:spPr>
        <a:solidFill>
          <a:srgbClr val="FFFFFF"/>
        </a:solidFill>
        <a:ln w="12700">
          <a:solidFill>
            <a:srgbClr val="808080"/>
          </a:solidFill>
          <a:prstDash val="solid"/>
        </a:ln>
      </c:spPr>
    </c:plotArea>
    <c:legend>
      <c:legendPos val="r"/>
      <c:layout>
        <c:manualLayout>
          <c:xMode val="edge"/>
          <c:yMode val="edge"/>
          <c:x val="0.7233442631630701"/>
          <c:y val="0.19171052452640311"/>
          <c:w val="0.25936637243111182"/>
          <c:h val="0.63212605224865015"/>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53340</xdr:rowOff>
    </xdr:from>
    <xdr:to>
      <xdr:col>2</xdr:col>
      <xdr:colOff>30480</xdr:colOff>
      <xdr:row>7</xdr:row>
      <xdr:rowOff>45720</xdr:rowOff>
    </xdr:to>
    <xdr:pic>
      <xdr:nvPicPr>
        <xdr:cNvPr id="1028" name="Picture 2" descr="LOGO_ODEPA">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53340"/>
          <a:ext cx="2171700" cy="153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41</xdr:row>
      <xdr:rowOff>53340</xdr:rowOff>
    </xdr:from>
    <xdr:to>
      <xdr:col>2</xdr:col>
      <xdr:colOff>365760</xdr:colOff>
      <xdr:row>41</xdr:row>
      <xdr:rowOff>167640</xdr:rowOff>
    </xdr:to>
    <xdr:pic>
      <xdr:nvPicPr>
        <xdr:cNvPr id="1029" name="Picture 1" descr="LOGO_FUCOA">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0" y="9166860"/>
          <a:ext cx="256032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85</xdr:row>
      <xdr:rowOff>53340</xdr:rowOff>
    </xdr:from>
    <xdr:to>
      <xdr:col>1</xdr:col>
      <xdr:colOff>419100</xdr:colOff>
      <xdr:row>85</xdr:row>
      <xdr:rowOff>114300</xdr:rowOff>
    </xdr:to>
    <xdr:pic>
      <xdr:nvPicPr>
        <xdr:cNvPr id="1030" name="Picture 41" descr="pie">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8889980"/>
          <a:ext cx="151638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0.9465</cdr:y>
    </cdr:from>
    <cdr:to>
      <cdr:x>0</cdr:x>
      <cdr:y>0.94602</cdr:y>
    </cdr:to>
    <cdr:sp macro="" textlink="">
      <cdr:nvSpPr>
        <cdr:cNvPr id="2" name="1 CuadroTexto"/>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1">
              <a:latin typeface="Arial"/>
            </a:rPr>
            <a:t>Fuente</a:t>
          </a:r>
          <a:r>
            <a:rPr lang="es-ES" sz="800">
              <a:latin typeface="Arial"/>
            </a:rPr>
            <a:t>: elaborado por Odepa con antecedentes</a:t>
          </a:r>
          <a:r>
            <a:rPr lang="es-ES" sz="800" baseline="0">
              <a:latin typeface="Arial"/>
            </a:rPr>
            <a:t> </a:t>
          </a:r>
          <a:r>
            <a:rPr lang="es-ES" sz="800">
              <a:latin typeface="Arial"/>
            </a:rPr>
            <a:t>del INE.</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18</xdr:row>
      <xdr:rowOff>83820</xdr:rowOff>
    </xdr:from>
    <xdr:to>
      <xdr:col>6</xdr:col>
      <xdr:colOff>701040</xdr:colOff>
      <xdr:row>32</xdr:row>
      <xdr:rowOff>167640</xdr:rowOff>
    </xdr:to>
    <xdr:graphicFrame macro="">
      <xdr:nvGraphicFramePr>
        <xdr:cNvPr id="7170" name="Chart 3">
          <a:extLst>
            <a:ext uri="{FF2B5EF4-FFF2-40B4-BE49-F238E27FC236}">
              <a16:creationId xmlns:a16="http://schemas.microsoft.com/office/drawing/2014/main" id="{00000000-0008-0000-0900-000002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0.01094</cdr:x>
      <cdr:y>0.93754</cdr:y>
    </cdr:from>
    <cdr:to>
      <cdr:x>0.79964</cdr:x>
      <cdr:y>0.98871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i="1">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por Odepa con información del </a:t>
          </a:r>
          <a:r>
            <a:rPr lang="es-ES" sz="800" baseline="0">
              <a:solidFill>
                <a:sysClr val="windowText" lastClr="000000"/>
              </a:solidFill>
              <a:latin typeface="Arial" pitchFamily="34" charset="0"/>
              <a:ea typeface="+mn-ea"/>
              <a:cs typeface="Arial" pitchFamily="34" charset="0"/>
            </a:rPr>
            <a:t>Servicio Nacional de Aduanas</a:t>
          </a:r>
          <a:r>
            <a:rPr lang="es-CL" sz="800" baseline="0">
              <a:solidFill>
                <a:sysClr val="windowText" lastClr="000000"/>
              </a:solidFill>
              <a:latin typeface="Arial" pitchFamily="34" charset="0"/>
              <a:ea typeface="+mn-ea"/>
              <a:cs typeface="Arial" pitchFamily="34" charset="0"/>
            </a:rPr>
            <a:t>, INE y SAG.</a:t>
          </a: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15240</xdr:colOff>
      <xdr:row>20</xdr:row>
      <xdr:rowOff>99060</xdr:rowOff>
    </xdr:from>
    <xdr:to>
      <xdr:col>5</xdr:col>
      <xdr:colOff>1150620</xdr:colOff>
      <xdr:row>37</xdr:row>
      <xdr:rowOff>91440</xdr:rowOff>
    </xdr:to>
    <xdr:graphicFrame macro="">
      <xdr:nvGraphicFramePr>
        <xdr:cNvPr id="8194" name="Chart 3">
          <a:extLst>
            <a:ext uri="{FF2B5EF4-FFF2-40B4-BE49-F238E27FC236}">
              <a16:creationId xmlns:a16="http://schemas.microsoft.com/office/drawing/2014/main" id="{00000000-0008-0000-0A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0.01094</cdr:x>
      <cdr:y>0.92887</cdr:y>
    </cdr:from>
    <cdr:to>
      <cdr:x>0.80111</cdr:x>
      <cdr:y>0.98967</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i="1">
              <a:latin typeface="Arial" pitchFamily="34" charset="0"/>
              <a:cs typeface="Arial" pitchFamily="34" charset="0"/>
            </a:rPr>
            <a:t>Fuente</a:t>
          </a:r>
          <a:r>
            <a:rPr lang="es-CL" sz="800">
              <a:latin typeface="Arial" pitchFamily="34" charset="0"/>
              <a:cs typeface="Arial" pitchFamily="34" charset="0"/>
            </a:rPr>
            <a:t>: elaborado</a:t>
          </a:r>
          <a:r>
            <a:rPr lang="es-CL" sz="800" baseline="0">
              <a:latin typeface="Arial" pitchFamily="34" charset="0"/>
              <a:cs typeface="Arial" pitchFamily="34" charset="0"/>
            </a:rPr>
            <a:t> por Odepa con información del </a:t>
          </a:r>
          <a:r>
            <a:rPr lang="es-ES" sz="800" baseline="0">
              <a:latin typeface="Arial" pitchFamily="34" charset="0"/>
              <a:ea typeface="+mn-ea"/>
              <a:cs typeface="Arial" pitchFamily="34" charset="0"/>
            </a:rPr>
            <a:t>Servicio Nacional de Aduanas</a:t>
          </a:r>
          <a:r>
            <a:rPr lang="es-CL" sz="800" baseline="0">
              <a:latin typeface="Arial" pitchFamily="34" charset="0"/>
              <a:ea typeface="+mn-ea"/>
              <a:cs typeface="Arial" pitchFamily="34" charset="0"/>
            </a:rPr>
            <a:t>.</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25</xdr:row>
      <xdr:rowOff>22860</xdr:rowOff>
    </xdr:from>
    <xdr:to>
      <xdr:col>9</xdr:col>
      <xdr:colOff>472440</xdr:colOff>
      <xdr:row>39</xdr:row>
      <xdr:rowOff>0</xdr:rowOff>
    </xdr:to>
    <xdr:graphicFrame macro="">
      <xdr:nvGraphicFramePr>
        <xdr:cNvPr id="9218" name="3 Gráfico">
          <a:extLst>
            <a:ext uri="{FF2B5EF4-FFF2-40B4-BE49-F238E27FC236}">
              <a16:creationId xmlns:a16="http://schemas.microsoft.com/office/drawing/2014/main" id="{00000000-0008-0000-0B00-000002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0.00075</cdr:x>
      <cdr:y>0.93841</cdr:y>
    </cdr:from>
    <cdr:to>
      <cdr:x>0.001</cdr:x>
      <cdr:y>0.93841</cdr:y>
    </cdr:to>
    <cdr:sp macro="" textlink="">
      <cdr:nvSpPr>
        <cdr:cNvPr id="2" name="1 CuadroTexto"/>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1">
              <a:latin typeface="Arial"/>
            </a:rPr>
            <a:t>Fuente</a:t>
          </a:r>
          <a:r>
            <a:rPr lang="es-ES" sz="800">
              <a:latin typeface="Arial"/>
            </a:rPr>
            <a:t>: </a:t>
          </a:r>
          <a:r>
            <a:rPr lang="es-ES" sz="800">
              <a:latin typeface="Arial"/>
              <a:ea typeface="+mn-ea"/>
              <a:cs typeface="+mn-cs"/>
            </a:rPr>
            <a:t>elaborado por Odepa con antecedentes</a:t>
          </a:r>
          <a:r>
            <a:rPr lang="es-ES" sz="800" baseline="0">
              <a:latin typeface="Arial"/>
              <a:ea typeface="+mn-ea"/>
              <a:cs typeface="+mn-cs"/>
            </a:rPr>
            <a:t> </a:t>
          </a:r>
          <a:r>
            <a:rPr lang="es-ES" sz="800">
              <a:latin typeface="Arial"/>
              <a:ea typeface="+mn-ea"/>
              <a:cs typeface="+mn-cs"/>
            </a:rPr>
            <a:t>del Servicio Nacional de Aduanas.</a:t>
          </a:r>
          <a:endParaRPr lang="es-ES" sz="800">
            <a:latin typeface="Arial"/>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7620</xdr:colOff>
      <xdr:row>18</xdr:row>
      <xdr:rowOff>68580</xdr:rowOff>
    </xdr:from>
    <xdr:to>
      <xdr:col>5</xdr:col>
      <xdr:colOff>937260</xdr:colOff>
      <xdr:row>32</xdr:row>
      <xdr:rowOff>68580</xdr:rowOff>
    </xdr:to>
    <xdr:graphicFrame macro="">
      <xdr:nvGraphicFramePr>
        <xdr:cNvPr id="10242" name="Chart 1">
          <a:extLst>
            <a:ext uri="{FF2B5EF4-FFF2-40B4-BE49-F238E27FC236}">
              <a16:creationId xmlns:a16="http://schemas.microsoft.com/office/drawing/2014/main" id="{00000000-0008-0000-0C00-000002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0.90685</cdr:y>
    </cdr:from>
    <cdr:to>
      <cdr:x>0</cdr:x>
      <cdr:y>0.90781</cdr:y>
    </cdr:to>
    <cdr:sp macro="" textlink="">
      <cdr:nvSpPr>
        <cdr:cNvPr id="2" name="1 CuadroTexto"/>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0.02096</cdr:x>
      <cdr:y>0.90274</cdr:y>
    </cdr:from>
    <cdr:to>
      <cdr:x>0.81528</cdr:x>
      <cdr:y>0.98222</cdr:y>
    </cdr:to>
    <cdr:sp macro="" textlink="">
      <cdr:nvSpPr>
        <cdr:cNvPr id="3" name="2 CuadroTexto"/>
        <cdr:cNvSpPr txBox="1"/>
      </cdr:nvSpPr>
      <cdr:spPr>
        <a:xfrm xmlns:a="http://schemas.openxmlformats.org/drawingml/2006/main">
          <a:off x="129963" y="2397336"/>
          <a:ext cx="4984750" cy="222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0</xdr:colOff>
      <xdr:row>18</xdr:row>
      <xdr:rowOff>114300</xdr:rowOff>
    </xdr:from>
    <xdr:to>
      <xdr:col>6</xdr:col>
      <xdr:colOff>822960</xdr:colOff>
      <xdr:row>32</xdr:row>
      <xdr:rowOff>419100</xdr:rowOff>
    </xdr:to>
    <xdr:graphicFrame macro="">
      <xdr:nvGraphicFramePr>
        <xdr:cNvPr id="11266" name="Chart 1">
          <a:extLst>
            <a:ext uri="{FF2B5EF4-FFF2-40B4-BE49-F238E27FC236}">
              <a16:creationId xmlns:a16="http://schemas.microsoft.com/office/drawing/2014/main" id="{00000000-0008-0000-0D00-000002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40</xdr:row>
      <xdr:rowOff>60960</xdr:rowOff>
    </xdr:from>
    <xdr:to>
      <xdr:col>1</xdr:col>
      <xdr:colOff>396240</xdr:colOff>
      <xdr:row>40</xdr:row>
      <xdr:rowOff>121920</xdr:rowOff>
    </xdr:to>
    <xdr:pic>
      <xdr:nvPicPr>
        <xdr:cNvPr id="2050" name="Picture 41" descr="pie">
          <a:extLst>
            <a:ext uri="{FF2B5EF4-FFF2-40B4-BE49-F238E27FC236}">
              <a16:creationId xmlns:a16="http://schemas.microsoft.com/office/drawing/2014/main" id="{00000000-0008-0000-0100-00000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10600"/>
          <a:ext cx="99060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0.95944</cdr:y>
    </cdr:from>
    <cdr:to>
      <cdr:x>0</cdr:x>
      <cdr:y>0.96065</cdr:y>
    </cdr:to>
    <cdr:sp macro="" textlink="">
      <cdr:nvSpPr>
        <cdr:cNvPr id="2" name="1 CuadroTexto"/>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34</xdr:row>
      <xdr:rowOff>419100</xdr:rowOff>
    </xdr:from>
    <xdr:to>
      <xdr:col>0</xdr:col>
      <xdr:colOff>0</xdr:colOff>
      <xdr:row>48</xdr:row>
      <xdr:rowOff>236220</xdr:rowOff>
    </xdr:to>
    <xdr:graphicFrame macro="">
      <xdr:nvGraphicFramePr>
        <xdr:cNvPr id="12294" name="Chart 1">
          <a:extLst>
            <a:ext uri="{FF2B5EF4-FFF2-40B4-BE49-F238E27FC236}">
              <a16:creationId xmlns:a16="http://schemas.microsoft.com/office/drawing/2014/main" id="{00000000-0008-0000-0E00-000006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50</xdr:row>
      <xdr:rowOff>0</xdr:rowOff>
    </xdr:from>
    <xdr:to>
      <xdr:col>0</xdr:col>
      <xdr:colOff>0</xdr:colOff>
      <xdr:row>77</xdr:row>
      <xdr:rowOff>716280</xdr:rowOff>
    </xdr:to>
    <xdr:graphicFrame macro="">
      <xdr:nvGraphicFramePr>
        <xdr:cNvPr id="12295" name="Chart 2">
          <a:extLst>
            <a:ext uri="{FF2B5EF4-FFF2-40B4-BE49-F238E27FC236}">
              <a16:creationId xmlns:a16="http://schemas.microsoft.com/office/drawing/2014/main" id="{00000000-0008-0000-0E00-000007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21</xdr:row>
      <xdr:rowOff>30480</xdr:rowOff>
    </xdr:from>
    <xdr:to>
      <xdr:col>6</xdr:col>
      <xdr:colOff>640080</xdr:colOff>
      <xdr:row>27</xdr:row>
      <xdr:rowOff>419100</xdr:rowOff>
    </xdr:to>
    <xdr:graphicFrame macro="">
      <xdr:nvGraphicFramePr>
        <xdr:cNvPr id="12296" name="Chart 3">
          <a:extLst>
            <a:ext uri="{FF2B5EF4-FFF2-40B4-BE49-F238E27FC236}">
              <a16:creationId xmlns:a16="http://schemas.microsoft.com/office/drawing/2014/main" id="{00000000-0008-0000-0E00-000008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4</xdr:col>
      <xdr:colOff>335280</xdr:colOff>
      <xdr:row>7</xdr:row>
      <xdr:rowOff>0</xdr:rowOff>
    </xdr:from>
    <xdr:ext cx="306320" cy="176388"/>
    <xdr:sp macro="" textlink="">
      <xdr:nvSpPr>
        <xdr:cNvPr id="2" name="1 CuadroTexto">
          <a:extLst>
            <a:ext uri="{FF2B5EF4-FFF2-40B4-BE49-F238E27FC236}">
              <a16:creationId xmlns:a16="http://schemas.microsoft.com/office/drawing/2014/main" id="{00000000-0008-0000-0E00-000002000000}"/>
            </a:ext>
          </a:extLst>
        </xdr:cNvPr>
        <xdr:cNvSpPr txBox="1"/>
      </xdr:nvSpPr>
      <xdr:spPr>
        <a:xfrm>
          <a:off x="3703320" y="1173480"/>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s-CL" sz="900"/>
            <a:t>s/c</a:t>
          </a:r>
        </a:p>
      </xdr:txBody>
    </xdr:sp>
    <xdr:clientData/>
  </xdr:oneCellAnchor>
  <xdr:oneCellAnchor>
    <xdr:from>
      <xdr:col>4</xdr:col>
      <xdr:colOff>340995</xdr:colOff>
      <xdr:row>7</xdr:row>
      <xdr:rowOff>156210</xdr:rowOff>
    </xdr:from>
    <xdr:ext cx="284584" cy="183444"/>
    <xdr:sp macro="" textlink="">
      <xdr:nvSpPr>
        <xdr:cNvPr id="6" name="5 CuadroTexto">
          <a:extLst>
            <a:ext uri="{FF2B5EF4-FFF2-40B4-BE49-F238E27FC236}">
              <a16:creationId xmlns:a16="http://schemas.microsoft.com/office/drawing/2014/main" id="{00000000-0008-0000-0E00-000006000000}"/>
            </a:ext>
          </a:extLst>
        </xdr:cNvPr>
        <xdr:cNvSpPr txBox="1"/>
      </xdr:nvSpPr>
      <xdr:spPr>
        <a:xfrm>
          <a:off x="3701415" y="1322070"/>
          <a:ext cx="299562"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900"/>
            <a:t>s/c</a:t>
          </a:r>
        </a:p>
      </xdr:txBody>
    </xdr:sp>
    <xdr:clientData/>
  </xdr:oneCellAnchor>
</xdr:wsDr>
</file>

<file path=xl/drawings/drawing22.xml><?xml version="1.0" encoding="utf-8"?>
<c:userShapes xmlns:c="http://schemas.openxmlformats.org/drawingml/2006/chart">
  <cdr:relSizeAnchor xmlns:cdr="http://schemas.openxmlformats.org/drawingml/2006/chartDrawing">
    <cdr:from>
      <cdr:x>0.01094</cdr:x>
      <cdr:y>0.93348</cdr:y>
    </cdr:from>
    <cdr:to>
      <cdr:x>0.59525</cdr:x>
      <cdr:y>0.98418</cdr:y>
    </cdr:to>
    <cdr:sp macro="" textlink="">
      <cdr:nvSpPr>
        <cdr:cNvPr id="2" name="1 CuadroTexto"/>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i="1">
              <a:latin typeface="Arial" pitchFamily="34" charset="0"/>
              <a:cs typeface="Arial" pitchFamily="34" charset="0"/>
            </a:rPr>
            <a:t>Fuente</a:t>
          </a:r>
          <a:r>
            <a:rPr lang="es-CL" sz="800">
              <a:latin typeface="Arial" pitchFamily="34" charset="0"/>
              <a:cs typeface="Arial" pitchFamily="34" charset="0"/>
            </a:rPr>
            <a:t>:</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a:t>
          </a:r>
          <a:r>
            <a:rPr lang="es-CL" sz="800" baseline="0">
              <a:latin typeface="Arial" pitchFamily="34" charset="0"/>
              <a:cs typeface="Arial" pitchFamily="34" charset="0"/>
            </a:rPr>
            <a:t>por Odepa con información de Cotrisa</a:t>
          </a:r>
          <a:r>
            <a:rPr lang="es-CL" sz="800">
              <a:latin typeface="Arial" pitchFamily="34" charset="0"/>
              <a:cs typeface="Arial" pitchFamily="34" charset="0"/>
            </a:rPr>
            <a:t>.</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28</xdr:row>
      <xdr:rowOff>365760</xdr:rowOff>
    </xdr:from>
    <xdr:to>
      <xdr:col>0</xdr:col>
      <xdr:colOff>0</xdr:colOff>
      <xdr:row>49</xdr:row>
      <xdr:rowOff>236220</xdr:rowOff>
    </xdr:to>
    <xdr:graphicFrame macro="">
      <xdr:nvGraphicFramePr>
        <xdr:cNvPr id="13315" name="Chart 1">
          <a:extLst>
            <a:ext uri="{FF2B5EF4-FFF2-40B4-BE49-F238E27FC236}">
              <a16:creationId xmlns:a16="http://schemas.microsoft.com/office/drawing/2014/main" id="{00000000-0008-0000-0F00-000003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0</xdr:rowOff>
    </xdr:from>
    <xdr:to>
      <xdr:col>0</xdr:col>
      <xdr:colOff>0</xdr:colOff>
      <xdr:row>78</xdr:row>
      <xdr:rowOff>716280</xdr:rowOff>
    </xdr:to>
    <xdr:graphicFrame macro="">
      <xdr:nvGraphicFramePr>
        <xdr:cNvPr id="13316" name="Chart 2">
          <a:extLst>
            <a:ext uri="{FF2B5EF4-FFF2-40B4-BE49-F238E27FC236}">
              <a16:creationId xmlns:a16="http://schemas.microsoft.com/office/drawing/2014/main" id="{00000000-0008-0000-0F00-000004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53340</xdr:colOff>
      <xdr:row>25</xdr:row>
      <xdr:rowOff>76200</xdr:rowOff>
    </xdr:from>
    <xdr:to>
      <xdr:col>6</xdr:col>
      <xdr:colOff>7620</xdr:colOff>
      <xdr:row>41</xdr:row>
      <xdr:rowOff>350520</xdr:rowOff>
    </xdr:to>
    <xdr:graphicFrame macro="">
      <xdr:nvGraphicFramePr>
        <xdr:cNvPr id="14338" name="Chart 4">
          <a:extLst>
            <a:ext uri="{FF2B5EF4-FFF2-40B4-BE49-F238E27FC236}">
              <a16:creationId xmlns:a16="http://schemas.microsoft.com/office/drawing/2014/main" id="{00000000-0008-0000-1000-000002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0.00575</cdr:x>
      <cdr:y>0.93173</cdr:y>
    </cdr:from>
    <cdr:to>
      <cdr:x>0.85235</cdr:x>
      <cdr:y>0.99855</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cs typeface="Arial" pitchFamily="34" charset="0"/>
            </a:rPr>
            <a:t>Fuente</a:t>
          </a:r>
          <a:r>
            <a:rPr lang="es-CL" sz="800">
              <a:latin typeface="Arial" pitchFamily="34" charset="0"/>
              <a:cs typeface="Arial" pitchFamily="34" charset="0"/>
            </a:rPr>
            <a:t>: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Cotrisa, bolsas y Reuters.</a:t>
          </a:r>
          <a:endParaRPr lang="es-CL" sz="800">
            <a:latin typeface="Arial" pitchFamily="34" charset="0"/>
            <a:ea typeface="+mn-ea"/>
            <a:cs typeface="Arial"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38</xdr:row>
      <xdr:rowOff>0</xdr:rowOff>
    </xdr:to>
    <xdr:graphicFrame macro="">
      <xdr:nvGraphicFramePr>
        <xdr:cNvPr id="15362" name="Chart 2">
          <a:extLst>
            <a:ext uri="{FF2B5EF4-FFF2-40B4-BE49-F238E27FC236}">
              <a16:creationId xmlns:a16="http://schemas.microsoft.com/office/drawing/2014/main" id="{00000000-0008-0000-1100-000002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16387" name="Chart 2">
          <a:extLst>
            <a:ext uri="{FF2B5EF4-FFF2-40B4-BE49-F238E27FC236}">
              <a16:creationId xmlns:a16="http://schemas.microsoft.com/office/drawing/2014/main" id="{00000000-0008-0000-1200-000003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68580</xdr:colOff>
      <xdr:row>0</xdr:row>
      <xdr:rowOff>68580</xdr:rowOff>
    </xdr:from>
    <xdr:to>
      <xdr:col>5</xdr:col>
      <xdr:colOff>922020</xdr:colOff>
      <xdr:row>1</xdr:row>
      <xdr:rowOff>106680</xdr:rowOff>
    </xdr:to>
    <xdr:graphicFrame macro="">
      <xdr:nvGraphicFramePr>
        <xdr:cNvPr id="16388" name="Chart 4">
          <a:extLst>
            <a:ext uri="{FF2B5EF4-FFF2-40B4-BE49-F238E27FC236}">
              <a16:creationId xmlns:a16="http://schemas.microsoft.com/office/drawing/2014/main" id="{00000000-0008-0000-1200-000004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0.00525</cdr:x>
      <cdr:y>0.93747</cdr:y>
    </cdr:from>
    <cdr:to>
      <cdr:x>0.86266</cdr:x>
      <cdr:y>0.99616</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cs typeface="Arial" pitchFamily="34" charset="0"/>
            </a:rPr>
            <a:t>Fuente</a:t>
          </a:r>
          <a:r>
            <a:rPr lang="es-CL" sz="800">
              <a:latin typeface="Arial" pitchFamily="34" charset="0"/>
              <a:cs typeface="Arial" pitchFamily="34" charset="0"/>
            </a:rPr>
            <a:t>: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Reuters.</a:t>
          </a:r>
          <a:endParaRPr lang="es-CL" sz="800">
            <a:latin typeface="Arial" pitchFamily="34" charset="0"/>
            <a:ea typeface="+mn-ea"/>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53340</xdr:colOff>
      <xdr:row>19</xdr:row>
      <xdr:rowOff>91440</xdr:rowOff>
    </xdr:from>
    <xdr:to>
      <xdr:col>5</xdr:col>
      <xdr:colOff>937260</xdr:colOff>
      <xdr:row>34</xdr:row>
      <xdr:rowOff>266700</xdr:rowOff>
    </xdr:to>
    <xdr:graphicFrame macro="">
      <xdr:nvGraphicFramePr>
        <xdr:cNvPr id="3074" name="3 Gráfico">
          <a:extLst>
            <a:ext uri="{FF2B5EF4-FFF2-40B4-BE49-F238E27FC236}">
              <a16:creationId xmlns:a16="http://schemas.microsoft.com/office/drawing/2014/main"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0.91879</cdr:y>
    </cdr:from>
    <cdr:to>
      <cdr:x>1</cdr:x>
      <cdr:y>0.9952</cdr:y>
    </cdr:to>
    <cdr:sp macro="" textlink="">
      <cdr:nvSpPr>
        <cdr:cNvPr id="2" name="1 CuadroTexto"/>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1" baseline="0">
              <a:latin typeface="Arial" pitchFamily="34" charset="0"/>
            </a:rPr>
            <a:t>Fuente</a:t>
          </a:r>
          <a:r>
            <a:rPr lang="es-ES" sz="800" b="0" i="0" baseline="0">
              <a:latin typeface="Arial" pitchFamily="34" charset="0"/>
            </a:rPr>
            <a:t>: elaborado por Odepa con información de </a:t>
          </a:r>
          <a:r>
            <a:rPr lang="es-ES" sz="800" b="0" i="1" baseline="0">
              <a:latin typeface="Arial" pitchFamily="34" charset="0"/>
            </a:rPr>
            <a:t>World Agricultural Supply and Demand Estimates  (USDA).</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38100</xdr:colOff>
      <xdr:row>10</xdr:row>
      <xdr:rowOff>60960</xdr:rowOff>
    </xdr:from>
    <xdr:to>
      <xdr:col>6</xdr:col>
      <xdr:colOff>7620</xdr:colOff>
      <xdr:row>25</xdr:row>
      <xdr:rowOff>7620</xdr:rowOff>
    </xdr:to>
    <xdr:graphicFrame macro="">
      <xdr:nvGraphicFramePr>
        <xdr:cNvPr id="4098" name="3 Gráfico">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0.90712</cdr:y>
    </cdr:from>
    <cdr:to>
      <cdr:x>0.86385</cdr:x>
      <cdr:y>0.99928</cdr:y>
    </cdr:to>
    <cdr:sp macro="" textlink="">
      <cdr:nvSpPr>
        <cdr:cNvPr id="2" name="1 CuadroTexto"/>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1" baseline="0">
              <a:latin typeface="Arial" pitchFamily="34" charset="0"/>
            </a:rPr>
            <a:t>Fuente</a:t>
          </a:r>
          <a:r>
            <a:rPr lang="es-ES" sz="800" b="0" i="0" baseline="0">
              <a:latin typeface="Arial" pitchFamily="34" charset="0"/>
            </a:rPr>
            <a:t>: elaborado por Odepa con información de </a:t>
          </a:r>
          <a:r>
            <a:rPr lang="es-ES" sz="800" b="0" i="1" baseline="0">
              <a:latin typeface="Arial" pitchFamily="34" charset="0"/>
            </a:rPr>
            <a:t>World Agricultural Supply and Demand Estimates  (USDA</a:t>
          </a:r>
          <a:r>
            <a:rPr lang="es-ES" sz="800" b="0" i="0" baseline="0">
              <a:latin typeface="Arial" pitchFamily="34" charset="0"/>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14</xdr:row>
      <xdr:rowOff>0</xdr:rowOff>
    </xdr:from>
    <xdr:to>
      <xdr:col>10</xdr:col>
      <xdr:colOff>480060</xdr:colOff>
      <xdr:row>27</xdr:row>
      <xdr:rowOff>137160</xdr:rowOff>
    </xdr:to>
    <xdr:graphicFrame macro="">
      <xdr:nvGraphicFramePr>
        <xdr:cNvPr id="5122" name="8 Gráfico">
          <a:extLst>
            <a:ext uri="{FF2B5EF4-FFF2-40B4-BE49-F238E27FC236}">
              <a16:creationId xmlns:a16="http://schemas.microsoft.com/office/drawing/2014/main" id="{00000000-0008-0000-0400-000002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0.901</cdr:y>
    </cdr:from>
    <cdr:to>
      <cdr:x>0</cdr:x>
      <cdr:y>0.90076</cdr:y>
    </cdr:to>
    <cdr:sp macro="" textlink="">
      <cdr:nvSpPr>
        <cdr:cNvPr id="2" name="1 CuadroTexto"/>
        <cdr:cNvSpPr txBox="1"/>
      </cdr:nvSpPr>
      <cdr:spPr>
        <a:xfrm xmlns:a="http://schemas.openxmlformats.org/drawingml/2006/main">
          <a:off x="0" y="2622550"/>
          <a:ext cx="5381626" cy="29586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1" baseline="0">
              <a:latin typeface="Arial" pitchFamily="34" charset="0"/>
            </a:rPr>
            <a:t>Fuente</a:t>
          </a:r>
          <a:r>
            <a:rPr lang="es-ES" sz="800" b="0" i="0" baseline="0">
              <a:latin typeface="Arial" pitchFamily="34" charset="0"/>
            </a:rPr>
            <a:t>: elaborado por Odepa con información de </a:t>
          </a:r>
          <a:r>
            <a:rPr lang="es-ES" sz="800" b="0" i="1" baseline="0">
              <a:latin typeface="Arial" pitchFamily="34" charset="0"/>
            </a:rPr>
            <a:t>World Agricultural Supply and Demand Estimates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7620</xdr:colOff>
      <xdr:row>19</xdr:row>
      <xdr:rowOff>68580</xdr:rowOff>
    </xdr:from>
    <xdr:to>
      <xdr:col>6</xdr:col>
      <xdr:colOff>853440</xdr:colOff>
      <xdr:row>35</xdr:row>
      <xdr:rowOff>106680</xdr:rowOff>
    </xdr:to>
    <xdr:graphicFrame macro="">
      <xdr:nvGraphicFramePr>
        <xdr:cNvPr id="6146" name="5 Gráfico">
          <a:extLst>
            <a:ext uri="{FF2B5EF4-FFF2-40B4-BE49-F238E27FC236}">
              <a16:creationId xmlns:a16="http://schemas.microsoft.com/office/drawing/2014/main" id="{00000000-0008-0000-0500-00000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odepa.cl/rubro/reglamento-especial-para-el-maiz" TargetMode="External"/><Relationship Id="rId1" Type="http://schemas.openxmlformats.org/officeDocument/2006/relationships/printerSettings" Target="../printerSettings/printerSettings25.bin"/><Relationship Id="rId4" Type="http://schemas.openxmlformats.org/officeDocument/2006/relationships/drawing" Target="../drawings/drawing2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workbookViewId="0">
      <selection activeCell="E41" sqref="E41"/>
    </sheetView>
  </sheetViews>
  <sheetFormatPr baseColWidth="10" defaultRowHeight="18"/>
  <cols>
    <col min="5" max="5" width="13.36328125" customWidth="1"/>
    <col min="6" max="6" width="9.453125" customWidth="1"/>
    <col min="7" max="13" width="10.90625" hidden="1" customWidth="1"/>
  </cols>
  <sheetData>
    <row r="1" spans="1:13">
      <c r="A1" s="121"/>
      <c r="B1" s="119"/>
      <c r="C1" s="119"/>
      <c r="D1" s="119"/>
      <c r="E1" s="119"/>
      <c r="F1" s="119"/>
      <c r="G1" s="119"/>
      <c r="H1" s="123"/>
      <c r="I1" s="123"/>
      <c r="J1" s="123"/>
      <c r="K1" s="123"/>
      <c r="L1" s="123"/>
      <c r="M1" s="123"/>
    </row>
    <row r="2" spans="1:13">
      <c r="A2" s="119"/>
      <c r="B2" s="119"/>
      <c r="C2" s="119"/>
      <c r="D2" s="119"/>
      <c r="E2" s="119"/>
      <c r="F2" s="119"/>
      <c r="G2" s="119"/>
      <c r="H2" s="123"/>
      <c r="I2" s="123"/>
      <c r="J2" s="123"/>
      <c r="K2" s="123"/>
      <c r="L2" s="123"/>
      <c r="M2" s="123"/>
    </row>
    <row r="3" spans="1:13">
      <c r="A3" s="121"/>
      <c r="B3" s="119"/>
      <c r="C3" s="119"/>
      <c r="D3" s="119"/>
      <c r="E3" s="119"/>
      <c r="F3" s="119"/>
      <c r="G3" s="119"/>
      <c r="H3" s="123"/>
      <c r="I3" s="123"/>
      <c r="J3" s="123"/>
      <c r="K3" s="123"/>
      <c r="L3" s="123"/>
      <c r="M3" s="123"/>
    </row>
    <row r="4" spans="1:13">
      <c r="A4" s="119"/>
      <c r="B4" s="119"/>
      <c r="C4" s="119"/>
      <c r="D4" s="122"/>
      <c r="E4" s="119"/>
      <c r="F4" s="119"/>
      <c r="G4" s="119"/>
      <c r="H4" s="123"/>
      <c r="I4" s="123"/>
      <c r="J4" s="123"/>
      <c r="K4" s="123"/>
      <c r="L4" s="123"/>
      <c r="M4" s="123"/>
    </row>
    <row r="5" spans="1:13">
      <c r="A5" s="121"/>
      <c r="B5" s="119"/>
      <c r="C5" s="119"/>
      <c r="D5" s="124"/>
      <c r="E5" s="119"/>
      <c r="F5" s="119"/>
      <c r="G5" s="119"/>
      <c r="H5" s="123"/>
      <c r="I5" s="123"/>
      <c r="J5" s="123"/>
      <c r="K5" s="123"/>
      <c r="L5" s="123"/>
      <c r="M5" s="123"/>
    </row>
    <row r="6" spans="1:13">
      <c r="A6" s="121"/>
      <c r="B6" s="119"/>
      <c r="C6" s="119"/>
      <c r="D6" s="119"/>
      <c r="E6" s="119"/>
      <c r="F6" s="119"/>
      <c r="G6" s="119"/>
      <c r="H6" s="123"/>
      <c r="I6" s="123"/>
      <c r="J6" s="123"/>
      <c r="K6" s="123"/>
      <c r="L6" s="123"/>
      <c r="M6" s="123"/>
    </row>
    <row r="7" spans="1:13">
      <c r="A7" s="121"/>
      <c r="B7" s="119"/>
      <c r="C7" s="119"/>
      <c r="D7" s="119"/>
      <c r="E7" s="119"/>
      <c r="F7" s="119"/>
      <c r="G7" s="119"/>
      <c r="H7" s="123"/>
      <c r="I7" s="123"/>
      <c r="J7" s="123"/>
      <c r="K7" s="123"/>
      <c r="L7" s="123"/>
      <c r="M7" s="123"/>
    </row>
    <row r="8" spans="1:13">
      <c r="A8" s="119"/>
      <c r="B8" s="119"/>
      <c r="C8" s="119"/>
      <c r="D8" s="122"/>
      <c r="E8" s="119"/>
      <c r="F8" s="119"/>
      <c r="G8" s="119"/>
      <c r="H8" s="123"/>
      <c r="I8" s="123"/>
      <c r="J8" s="123"/>
      <c r="K8" s="123"/>
      <c r="L8" s="123"/>
      <c r="M8" s="123"/>
    </row>
    <row r="9" spans="1:13">
      <c r="A9" s="125"/>
      <c r="B9" s="119"/>
      <c r="C9" s="119"/>
      <c r="D9" s="119"/>
      <c r="E9" s="119"/>
      <c r="F9" s="119"/>
      <c r="G9" s="119"/>
      <c r="H9" s="123"/>
      <c r="I9" s="123"/>
      <c r="J9" s="123"/>
      <c r="K9" s="123"/>
      <c r="L9" s="123"/>
      <c r="M9" s="123"/>
    </row>
    <row r="10" spans="1:13">
      <c r="A10" s="121"/>
      <c r="B10" s="119"/>
      <c r="C10" s="119"/>
      <c r="D10" s="119"/>
      <c r="E10" s="119"/>
      <c r="F10" s="119"/>
      <c r="G10" s="119"/>
      <c r="H10" s="123"/>
      <c r="I10" s="123"/>
      <c r="J10" s="123"/>
      <c r="K10" s="123"/>
      <c r="L10" s="123"/>
      <c r="M10" s="123"/>
    </row>
    <row r="11" spans="1:13">
      <c r="A11" s="121"/>
      <c r="B11" s="119"/>
      <c r="C11" s="119"/>
      <c r="D11" s="119"/>
      <c r="E11" s="119"/>
      <c r="F11" s="119"/>
      <c r="G11" s="119"/>
      <c r="H11" s="123"/>
      <c r="I11" s="123"/>
      <c r="J11" s="123"/>
      <c r="K11" s="123"/>
      <c r="L11" s="123"/>
      <c r="M11" s="123"/>
    </row>
    <row r="12" spans="1:13">
      <c r="A12" s="121"/>
      <c r="B12" s="119"/>
      <c r="C12" s="119"/>
      <c r="D12" s="119"/>
      <c r="E12" s="119"/>
      <c r="F12" s="119"/>
      <c r="G12" s="119"/>
      <c r="H12" s="123"/>
      <c r="I12" s="123"/>
      <c r="J12" s="123"/>
      <c r="K12" s="123"/>
      <c r="L12" s="123"/>
      <c r="M12" s="123"/>
    </row>
    <row r="13" spans="1:13">
      <c r="A13" s="121"/>
      <c r="B13" s="119"/>
      <c r="C13" s="119"/>
      <c r="D13" s="119"/>
      <c r="E13" s="119"/>
      <c r="F13" s="119"/>
      <c r="G13" s="119"/>
      <c r="H13" s="123"/>
      <c r="I13" s="123"/>
      <c r="J13" s="123"/>
      <c r="K13" s="123"/>
      <c r="L13" s="123"/>
      <c r="M13" s="123"/>
    </row>
    <row r="14" spans="1:13">
      <c r="A14" s="121"/>
      <c r="B14" s="119"/>
      <c r="C14" s="119"/>
      <c r="D14" s="119"/>
      <c r="E14" s="119"/>
      <c r="F14" s="119"/>
      <c r="G14" s="119"/>
      <c r="H14" s="123"/>
      <c r="I14" s="123"/>
      <c r="J14" s="123"/>
      <c r="K14" s="123"/>
      <c r="L14" s="123"/>
      <c r="M14" s="123"/>
    </row>
    <row r="15" spans="1:13">
      <c r="A15" s="121"/>
      <c r="B15" s="119"/>
      <c r="C15" s="119"/>
      <c r="D15" s="119"/>
      <c r="E15" s="119"/>
      <c r="F15" s="119"/>
      <c r="G15" s="119"/>
      <c r="H15" s="123"/>
      <c r="I15" s="123"/>
      <c r="J15" s="123"/>
      <c r="K15" s="123"/>
      <c r="L15" s="123"/>
      <c r="M15" s="123"/>
    </row>
    <row r="16" spans="1:13">
      <c r="A16" s="121"/>
      <c r="B16" s="119"/>
      <c r="C16" s="119"/>
      <c r="D16" s="119"/>
      <c r="E16" s="119"/>
      <c r="F16" s="119"/>
      <c r="G16" s="119"/>
      <c r="H16" s="123"/>
      <c r="I16" s="123"/>
      <c r="J16" s="123"/>
      <c r="K16" s="123"/>
      <c r="L16" s="123"/>
      <c r="M16" s="123"/>
    </row>
    <row r="17" spans="1:13">
      <c r="A17" s="121"/>
      <c r="B17" s="119"/>
      <c r="C17" s="119"/>
      <c r="D17" s="119"/>
      <c r="E17" s="119"/>
      <c r="F17" s="119"/>
      <c r="G17" s="119"/>
      <c r="H17" s="123"/>
      <c r="I17" s="123"/>
      <c r="J17" s="123"/>
      <c r="K17" s="123"/>
      <c r="L17" s="123"/>
      <c r="M17" s="123"/>
    </row>
    <row r="18" spans="1:13" ht="19.149999999999999" customHeight="1">
      <c r="A18" s="437" t="s">
        <v>81</v>
      </c>
      <c r="B18" s="437"/>
      <c r="C18" s="437"/>
      <c r="D18" s="437"/>
      <c r="E18" s="437"/>
      <c r="F18" s="437"/>
      <c r="G18" s="437"/>
      <c r="H18" s="437"/>
      <c r="I18" s="123"/>
      <c r="J18" s="123"/>
      <c r="K18" s="123"/>
      <c r="L18" s="123"/>
      <c r="M18" s="123"/>
    </row>
    <row r="19" spans="1:13" ht="19.5">
      <c r="A19" s="119"/>
      <c r="B19" s="119"/>
      <c r="C19" s="441"/>
      <c r="D19" s="441"/>
      <c r="E19" s="441"/>
      <c r="F19" s="441"/>
      <c r="G19" s="441"/>
      <c r="H19" s="441"/>
      <c r="I19" s="123"/>
      <c r="J19" s="123"/>
      <c r="K19" s="123"/>
      <c r="L19" s="123"/>
      <c r="M19" s="123"/>
    </row>
    <row r="20" spans="1:13">
      <c r="A20" s="119"/>
      <c r="B20" s="119"/>
      <c r="C20" s="119"/>
      <c r="D20" s="119"/>
      <c r="E20" s="119"/>
      <c r="F20" s="119"/>
      <c r="G20" s="119"/>
      <c r="H20" s="123"/>
      <c r="I20" s="123"/>
      <c r="J20" s="123"/>
      <c r="K20" s="123"/>
      <c r="L20" s="123"/>
      <c r="M20" s="123"/>
    </row>
    <row r="21" spans="1:13">
      <c r="A21" s="119"/>
      <c r="B21" s="119"/>
      <c r="C21" s="119"/>
      <c r="D21" s="120"/>
      <c r="E21" s="119"/>
      <c r="F21" s="119"/>
      <c r="G21" s="119"/>
      <c r="H21" s="123"/>
      <c r="I21" s="123"/>
      <c r="J21" s="123"/>
      <c r="K21" s="123"/>
      <c r="L21" s="123"/>
      <c r="M21" s="123"/>
    </row>
    <row r="22" spans="1:13">
      <c r="A22" s="438" t="s">
        <v>238</v>
      </c>
      <c r="B22" s="438"/>
      <c r="C22" s="438"/>
      <c r="D22" s="438"/>
      <c r="E22" s="438"/>
      <c r="F22" s="438"/>
      <c r="G22" s="126"/>
      <c r="H22" s="123"/>
      <c r="I22" s="123"/>
      <c r="J22" s="123"/>
      <c r="K22" s="123"/>
      <c r="L22" s="123"/>
      <c r="M22" s="123"/>
    </row>
    <row r="23" spans="1:13">
      <c r="A23" s="119"/>
      <c r="B23" s="119"/>
      <c r="C23" s="119"/>
      <c r="D23" s="119"/>
      <c r="E23" s="119"/>
      <c r="F23" s="119"/>
      <c r="G23" s="119"/>
      <c r="H23" s="123"/>
      <c r="I23" s="123"/>
      <c r="J23" s="123"/>
      <c r="K23" s="123"/>
      <c r="L23" s="123"/>
      <c r="M23" s="123"/>
    </row>
    <row r="24" spans="1:13">
      <c r="A24" s="121"/>
      <c r="B24" s="119"/>
      <c r="C24" s="119"/>
      <c r="D24" s="119"/>
      <c r="E24" s="119"/>
      <c r="F24" s="119"/>
      <c r="G24" s="119"/>
      <c r="H24" s="123"/>
      <c r="I24" s="123"/>
      <c r="J24" s="123"/>
      <c r="K24" s="123"/>
      <c r="L24" s="123"/>
      <c r="M24" s="123"/>
    </row>
    <row r="25" spans="1:13">
      <c r="A25" s="121"/>
      <c r="B25" s="119"/>
      <c r="C25" s="119"/>
      <c r="D25" s="122"/>
      <c r="E25" s="119"/>
      <c r="F25" s="119"/>
      <c r="G25" s="119"/>
      <c r="H25" s="123"/>
      <c r="I25" s="123"/>
      <c r="J25" s="123"/>
      <c r="K25" s="123"/>
      <c r="L25" s="123"/>
      <c r="M25" s="123"/>
    </row>
    <row r="26" spans="1:13">
      <c r="A26" s="121"/>
      <c r="B26" s="119"/>
      <c r="C26" s="119"/>
      <c r="D26" s="120"/>
      <c r="E26" s="119"/>
      <c r="F26" s="119"/>
      <c r="G26" s="119"/>
      <c r="H26" s="123"/>
      <c r="I26" s="123"/>
      <c r="J26" s="123"/>
      <c r="K26" s="123"/>
      <c r="L26" s="123"/>
      <c r="M26" s="123"/>
    </row>
    <row r="27" spans="1:13">
      <c r="A27" s="121"/>
      <c r="B27" s="119"/>
      <c r="C27" s="119"/>
      <c r="D27" s="119"/>
      <c r="E27" s="119"/>
      <c r="F27" s="119"/>
      <c r="G27" s="119"/>
      <c r="H27" s="123"/>
      <c r="I27" s="123"/>
      <c r="J27" s="123"/>
      <c r="K27" s="123"/>
      <c r="L27" s="123"/>
      <c r="M27" s="123"/>
    </row>
    <row r="28" spans="1:13">
      <c r="A28" s="121"/>
      <c r="B28" s="119"/>
      <c r="C28" s="119"/>
      <c r="D28" s="119"/>
      <c r="E28" s="119"/>
      <c r="F28" s="119"/>
      <c r="G28" s="119"/>
      <c r="H28" s="123"/>
      <c r="I28" s="123"/>
      <c r="J28" s="123"/>
      <c r="K28" s="123"/>
      <c r="L28" s="123"/>
      <c r="M28" s="123"/>
    </row>
    <row r="29" spans="1:13">
      <c r="A29" s="121"/>
      <c r="B29" s="119"/>
      <c r="C29" s="119"/>
      <c r="D29" s="119"/>
      <c r="E29" s="119"/>
      <c r="F29" s="119"/>
      <c r="G29" s="119"/>
      <c r="H29" s="123"/>
      <c r="I29" s="123"/>
      <c r="J29" s="123"/>
      <c r="K29" s="123"/>
      <c r="L29" s="123"/>
      <c r="M29" s="123"/>
    </row>
    <row r="30" spans="1:13">
      <c r="A30" s="121"/>
      <c r="B30" s="119"/>
      <c r="C30" s="119"/>
      <c r="D30" s="122"/>
      <c r="E30" s="119"/>
      <c r="F30" s="382"/>
      <c r="G30" s="119"/>
      <c r="H30" s="123"/>
      <c r="I30" s="123"/>
      <c r="J30" s="123"/>
      <c r="K30" s="123"/>
      <c r="L30" s="123"/>
      <c r="M30" s="123"/>
    </row>
    <row r="31" spans="1:13">
      <c r="A31" s="121"/>
      <c r="B31" s="119"/>
      <c r="C31" s="119"/>
      <c r="D31" s="119"/>
      <c r="E31" s="119"/>
      <c r="F31" s="119"/>
      <c r="G31" s="119"/>
      <c r="H31" s="123"/>
      <c r="I31" s="123"/>
      <c r="J31" s="123"/>
      <c r="K31" s="123"/>
      <c r="L31" s="123"/>
      <c r="M31" s="123"/>
    </row>
    <row r="32" spans="1:13">
      <c r="A32" s="121"/>
      <c r="B32" s="119"/>
      <c r="C32" s="119"/>
      <c r="D32" s="119"/>
      <c r="E32" s="119"/>
      <c r="F32" s="119"/>
      <c r="G32" s="119"/>
      <c r="H32" s="123"/>
      <c r="I32" s="123"/>
      <c r="J32" s="123"/>
      <c r="K32" s="123"/>
      <c r="L32" s="123"/>
      <c r="M32" s="123"/>
    </row>
    <row r="33" spans="1:13">
      <c r="A33" s="121"/>
      <c r="B33" s="119"/>
      <c r="C33" s="119"/>
      <c r="D33" s="119"/>
      <c r="E33" s="119"/>
      <c r="F33" s="119"/>
      <c r="G33" s="119"/>
      <c r="H33" s="123"/>
      <c r="I33" s="123"/>
      <c r="J33" s="123"/>
      <c r="K33" s="123"/>
      <c r="L33" s="123"/>
      <c r="M33" s="123"/>
    </row>
    <row r="34" spans="1:13">
      <c r="A34" s="121"/>
      <c r="B34" s="119"/>
      <c r="C34" s="119"/>
      <c r="D34" s="119"/>
      <c r="E34" s="119"/>
      <c r="F34" s="119"/>
      <c r="G34" s="119"/>
      <c r="H34" s="123"/>
      <c r="I34" s="123"/>
      <c r="J34" s="123"/>
      <c r="K34" s="123"/>
      <c r="L34" s="123"/>
      <c r="M34" s="123"/>
    </row>
    <row r="35" spans="1:13">
      <c r="A35" s="123"/>
      <c r="B35" s="123"/>
      <c r="C35" s="123"/>
      <c r="D35" s="123"/>
      <c r="E35" s="123"/>
      <c r="F35" s="119"/>
      <c r="G35" s="119"/>
      <c r="H35" s="123"/>
      <c r="I35" s="123"/>
      <c r="J35" s="123"/>
      <c r="K35" s="123"/>
      <c r="L35" s="123"/>
      <c r="M35" s="123"/>
    </row>
    <row r="36" spans="1:13">
      <c r="A36" s="123"/>
      <c r="B36" s="123"/>
      <c r="C36" s="123"/>
      <c r="D36" s="123"/>
      <c r="E36" s="123"/>
      <c r="F36" s="119"/>
      <c r="G36" s="119"/>
      <c r="H36" s="123"/>
      <c r="I36" s="123"/>
      <c r="J36" s="123"/>
      <c r="K36" s="123"/>
      <c r="L36" s="123"/>
      <c r="M36" s="123"/>
    </row>
    <row r="37" spans="1:13">
      <c r="A37" s="121"/>
      <c r="B37" s="119"/>
      <c r="C37" s="119"/>
      <c r="D37" s="119"/>
      <c r="E37" s="119"/>
      <c r="F37" s="119"/>
      <c r="G37" s="119"/>
      <c r="H37" s="123"/>
      <c r="I37" s="123"/>
      <c r="J37" s="123"/>
      <c r="K37" s="123"/>
      <c r="L37" s="123"/>
      <c r="M37" s="123"/>
    </row>
    <row r="38" spans="1:13">
      <c r="A38" s="121"/>
      <c r="B38" s="119"/>
      <c r="C38" s="119"/>
      <c r="D38" s="119"/>
      <c r="E38" s="119"/>
      <c r="F38" s="119"/>
      <c r="G38" s="119"/>
      <c r="H38" s="123"/>
      <c r="I38" s="123"/>
      <c r="J38" s="123"/>
      <c r="K38" s="123"/>
      <c r="L38" s="123"/>
      <c r="M38" s="123"/>
    </row>
    <row r="39" spans="1:13">
      <c r="A39" s="121"/>
      <c r="B39" s="119"/>
      <c r="C39" s="119"/>
      <c r="D39" s="119"/>
      <c r="E39" s="119"/>
      <c r="F39" s="119"/>
      <c r="G39" s="119"/>
      <c r="H39" s="123"/>
      <c r="I39" s="123"/>
      <c r="J39" s="123"/>
      <c r="K39" s="123"/>
      <c r="L39" s="123"/>
      <c r="M39" s="123"/>
    </row>
    <row r="40" spans="1:13">
      <c r="A40" s="127"/>
      <c r="B40" s="119"/>
      <c r="C40" s="127"/>
      <c r="D40" s="128"/>
      <c r="E40" s="119"/>
      <c r="F40" s="119"/>
      <c r="G40" s="119"/>
      <c r="H40" s="123"/>
      <c r="I40" s="123"/>
      <c r="J40" s="123"/>
      <c r="K40" s="123"/>
      <c r="L40" s="123"/>
      <c r="M40" s="123"/>
    </row>
    <row r="41" spans="1:13">
      <c r="A41" s="121"/>
      <c r="B41" s="123"/>
      <c r="C41" s="123"/>
      <c r="D41" s="123"/>
      <c r="E41" s="119"/>
      <c r="F41" s="119"/>
      <c r="G41" s="119"/>
      <c r="H41" s="123"/>
      <c r="I41" s="123"/>
      <c r="J41" s="123"/>
      <c r="K41" s="123"/>
      <c r="L41" s="123"/>
      <c r="M41" s="123"/>
    </row>
    <row r="42" spans="1:13">
      <c r="A42" s="123"/>
      <c r="B42" s="123"/>
      <c r="C42" s="439" t="s">
        <v>239</v>
      </c>
      <c r="D42" s="439"/>
      <c r="E42" s="119"/>
      <c r="F42" s="119"/>
      <c r="G42" s="119"/>
      <c r="H42" s="123"/>
      <c r="I42" s="123"/>
      <c r="J42" s="123"/>
      <c r="K42" s="123"/>
      <c r="L42" s="123"/>
      <c r="M42" s="123"/>
    </row>
    <row r="43" spans="1:13">
      <c r="A43" s="123"/>
      <c r="B43" s="123"/>
      <c r="C43" s="123"/>
      <c r="D43" s="123"/>
      <c r="E43" s="123"/>
      <c r="F43" s="123"/>
      <c r="G43" s="123"/>
      <c r="H43" s="123"/>
      <c r="I43" s="123"/>
      <c r="J43" s="123"/>
      <c r="K43" s="123"/>
      <c r="L43" s="123"/>
      <c r="M43" s="123"/>
    </row>
    <row r="44" spans="1:13">
      <c r="A44" s="123"/>
      <c r="B44" s="123"/>
      <c r="C44" s="123"/>
      <c r="D44" s="123"/>
      <c r="E44" s="123"/>
      <c r="F44" s="123"/>
      <c r="G44" s="123"/>
      <c r="H44" s="123"/>
      <c r="I44" s="123"/>
      <c r="J44" s="123"/>
      <c r="K44" s="123"/>
      <c r="L44" s="123"/>
      <c r="M44" s="123"/>
    </row>
    <row r="45" spans="1:13">
      <c r="A45" s="123"/>
      <c r="B45" s="123"/>
      <c r="C45" s="123"/>
      <c r="D45" s="123"/>
      <c r="E45" s="123"/>
      <c r="F45" s="123"/>
      <c r="G45" s="123"/>
      <c r="H45" s="123"/>
      <c r="I45" s="123"/>
      <c r="J45" s="123"/>
      <c r="K45" s="123"/>
      <c r="L45" s="123"/>
      <c r="M45" s="123"/>
    </row>
    <row r="46" spans="1:13">
      <c r="A46" s="123"/>
      <c r="B46" s="123"/>
      <c r="C46" s="123"/>
      <c r="D46" s="123"/>
      <c r="E46" s="123"/>
      <c r="F46" s="123"/>
      <c r="G46" s="123"/>
      <c r="H46" s="123"/>
      <c r="I46" s="123"/>
      <c r="J46" s="123"/>
      <c r="K46" s="123"/>
      <c r="L46" s="123"/>
      <c r="M46" s="123"/>
    </row>
    <row r="47" spans="1:13">
      <c r="A47" s="123"/>
      <c r="B47" s="123"/>
      <c r="C47" s="123"/>
      <c r="D47" s="123"/>
      <c r="E47" s="123"/>
      <c r="F47" s="123"/>
      <c r="G47" s="123"/>
      <c r="H47" s="123"/>
      <c r="I47" s="123"/>
      <c r="J47" s="123"/>
      <c r="K47" s="123"/>
      <c r="L47" s="123"/>
      <c r="M47" s="123"/>
    </row>
    <row r="48" spans="1:13">
      <c r="A48" s="123"/>
      <c r="B48" s="123"/>
      <c r="C48" s="123"/>
      <c r="D48" s="123"/>
      <c r="E48" s="123"/>
      <c r="F48" s="123"/>
      <c r="G48" s="123"/>
      <c r="H48" s="123"/>
      <c r="I48" s="123"/>
      <c r="J48" s="123"/>
      <c r="K48" s="123"/>
      <c r="L48" s="123"/>
      <c r="M48" s="123"/>
    </row>
    <row r="49" spans="1:13">
      <c r="A49" s="123"/>
      <c r="B49" s="123"/>
      <c r="C49" s="123"/>
      <c r="D49" s="123"/>
      <c r="E49" s="123"/>
      <c r="F49" s="123"/>
      <c r="G49" s="123"/>
      <c r="H49" s="123"/>
      <c r="I49" s="123"/>
      <c r="J49" s="123"/>
      <c r="K49" s="123"/>
      <c r="L49" s="123"/>
      <c r="M49" s="123"/>
    </row>
    <row r="50" spans="1:13">
      <c r="A50" s="123"/>
      <c r="B50" s="123"/>
      <c r="C50" s="123"/>
      <c r="D50" s="123"/>
      <c r="E50" s="123"/>
      <c r="F50" s="123"/>
      <c r="G50" s="123"/>
      <c r="H50" s="123"/>
      <c r="I50" s="123"/>
      <c r="J50" s="123"/>
      <c r="K50" s="123"/>
      <c r="L50" s="123"/>
      <c r="M50" s="123"/>
    </row>
    <row r="51" spans="1:13">
      <c r="A51" s="442" t="s">
        <v>75</v>
      </c>
      <c r="B51" s="442"/>
      <c r="C51" s="442"/>
      <c r="D51" s="442"/>
      <c r="E51" s="442"/>
      <c r="F51" s="442"/>
      <c r="G51" s="442"/>
      <c r="H51" s="123"/>
      <c r="I51" s="123"/>
      <c r="J51" s="123"/>
      <c r="K51" s="123"/>
      <c r="L51" s="123"/>
      <c r="M51" s="123"/>
    </row>
    <row r="52" spans="1:13">
      <c r="A52" s="440" t="str">
        <f>A22</f>
        <v xml:space="preserve">          Avance a octubre de 2014</v>
      </c>
      <c r="B52" s="440"/>
      <c r="C52" s="440"/>
      <c r="D52" s="440"/>
      <c r="E52" s="440"/>
      <c r="F52" s="440"/>
      <c r="G52" s="440"/>
      <c r="H52" s="123"/>
      <c r="I52" s="123"/>
      <c r="J52" s="123"/>
      <c r="K52" s="123"/>
      <c r="L52" s="123"/>
      <c r="M52" s="123"/>
    </row>
    <row r="53" spans="1:13">
      <c r="A53" s="121"/>
      <c r="B53" s="119"/>
      <c r="C53" s="119"/>
      <c r="D53" s="119"/>
      <c r="E53" s="119"/>
      <c r="F53" s="119"/>
      <c r="G53" s="119"/>
      <c r="H53" s="123"/>
      <c r="I53" s="123"/>
      <c r="J53" s="123"/>
      <c r="K53" s="123"/>
      <c r="L53" s="123"/>
      <c r="M53" s="123"/>
    </row>
    <row r="54" spans="1:13">
      <c r="A54" s="433"/>
      <c r="B54" s="433"/>
      <c r="C54" s="433"/>
      <c r="D54" s="433"/>
      <c r="E54" s="433"/>
      <c r="F54" s="433"/>
      <c r="G54" s="433"/>
      <c r="H54" s="433"/>
      <c r="I54" s="433"/>
      <c r="J54" s="433"/>
      <c r="K54" s="433"/>
      <c r="L54" s="433"/>
      <c r="M54" s="433"/>
    </row>
    <row r="55" spans="1:13">
      <c r="A55" s="119"/>
      <c r="B55" s="119"/>
      <c r="C55" s="119"/>
      <c r="D55" s="120"/>
      <c r="E55" s="119"/>
      <c r="F55" s="119"/>
      <c r="G55" s="119"/>
      <c r="H55" s="123"/>
      <c r="I55" s="123"/>
      <c r="J55" s="123"/>
      <c r="K55" s="123"/>
      <c r="L55" s="123"/>
      <c r="M55" s="123"/>
    </row>
    <row r="56" spans="1:13">
      <c r="A56" s="433" t="s">
        <v>71</v>
      </c>
      <c r="B56" s="433"/>
      <c r="C56" s="433"/>
      <c r="D56" s="433"/>
      <c r="E56" s="433"/>
      <c r="F56" s="433"/>
      <c r="G56" s="433"/>
      <c r="H56" s="433"/>
      <c r="I56" s="433"/>
      <c r="J56" s="433"/>
      <c r="K56" s="433"/>
      <c r="L56" s="433"/>
      <c r="M56" s="433"/>
    </row>
    <row r="57" spans="1:13">
      <c r="A57" s="433"/>
      <c r="B57" s="433"/>
      <c r="C57" s="433"/>
      <c r="D57" s="433"/>
      <c r="E57" s="433"/>
      <c r="F57" s="433"/>
      <c r="G57" s="433"/>
      <c r="H57" s="433"/>
      <c r="I57" s="433"/>
      <c r="J57" s="433"/>
      <c r="K57" s="433"/>
      <c r="L57" s="433"/>
      <c r="M57" s="433"/>
    </row>
    <row r="58" spans="1:13">
      <c r="A58" s="436"/>
      <c r="B58" s="433"/>
      <c r="C58" s="433"/>
      <c r="D58" s="433"/>
      <c r="E58" s="433"/>
      <c r="F58" s="433"/>
      <c r="G58" s="433"/>
      <c r="H58" s="433"/>
      <c r="I58" s="433"/>
      <c r="J58" s="433"/>
      <c r="K58" s="433"/>
      <c r="L58" s="433"/>
      <c r="M58" s="433"/>
    </row>
    <row r="59" spans="1:13">
      <c r="A59" s="121"/>
      <c r="B59" s="119"/>
      <c r="C59" s="119"/>
      <c r="D59" s="119"/>
      <c r="E59" s="119"/>
      <c r="F59" s="119"/>
      <c r="G59" s="119"/>
      <c r="H59" s="123"/>
      <c r="I59" s="123"/>
      <c r="J59" s="123"/>
      <c r="K59" s="123"/>
      <c r="L59" s="123"/>
      <c r="M59" s="123"/>
    </row>
    <row r="60" spans="1:13">
      <c r="A60" s="119"/>
      <c r="B60" s="119"/>
      <c r="C60" s="119"/>
      <c r="D60" s="119"/>
      <c r="E60" s="119"/>
      <c r="F60" s="119"/>
      <c r="G60" s="119"/>
      <c r="H60" s="123"/>
      <c r="I60" s="123"/>
      <c r="J60" s="123"/>
      <c r="K60" s="123"/>
      <c r="L60" s="123"/>
      <c r="M60" s="123"/>
    </row>
    <row r="61" spans="1:13">
      <c r="A61" s="119"/>
      <c r="B61" s="119"/>
      <c r="C61" s="119"/>
      <c r="D61" s="119"/>
      <c r="E61" s="119"/>
      <c r="F61" s="119"/>
      <c r="G61" s="119"/>
      <c r="H61" s="123"/>
      <c r="I61" s="123"/>
      <c r="J61" s="123"/>
      <c r="K61" s="123"/>
      <c r="L61" s="123"/>
      <c r="M61" s="123"/>
    </row>
    <row r="62" spans="1:13">
      <c r="A62" s="435" t="s">
        <v>72</v>
      </c>
      <c r="B62" s="435"/>
      <c r="C62" s="435"/>
      <c r="D62" s="435"/>
      <c r="E62" s="435"/>
      <c r="F62" s="435"/>
      <c r="G62" s="435"/>
      <c r="H62" s="123"/>
      <c r="I62" s="123"/>
      <c r="J62" s="123"/>
      <c r="K62" s="123"/>
      <c r="L62" s="123"/>
      <c r="M62" s="123"/>
    </row>
    <row r="63" spans="1:13">
      <c r="A63" s="433" t="s">
        <v>73</v>
      </c>
      <c r="B63" s="433"/>
      <c r="C63" s="433"/>
      <c r="D63" s="433"/>
      <c r="E63" s="433"/>
      <c r="F63" s="433"/>
      <c r="G63" s="433"/>
      <c r="H63" s="123"/>
      <c r="I63" s="123"/>
      <c r="J63" s="123"/>
      <c r="K63" s="123"/>
      <c r="L63" s="123"/>
      <c r="M63" s="123"/>
    </row>
    <row r="64" spans="1:13">
      <c r="A64" s="119"/>
      <c r="B64" s="119"/>
      <c r="C64" s="119"/>
      <c r="D64" s="119"/>
      <c r="E64" s="119"/>
      <c r="F64" s="119"/>
      <c r="G64" s="119"/>
      <c r="H64" s="123"/>
      <c r="I64" s="123"/>
      <c r="J64" s="123"/>
      <c r="K64" s="123"/>
      <c r="L64" s="123"/>
      <c r="M64" s="123"/>
    </row>
    <row r="65" spans="1:13">
      <c r="A65" s="119"/>
      <c r="B65" s="119"/>
      <c r="C65" s="119"/>
      <c r="D65" s="119"/>
      <c r="E65" s="119"/>
      <c r="F65" s="119"/>
      <c r="G65" s="119"/>
      <c r="H65" s="123"/>
      <c r="I65" s="123"/>
      <c r="J65" s="123"/>
      <c r="K65" s="123"/>
      <c r="L65" s="123"/>
      <c r="M65" s="123"/>
    </row>
    <row r="66" spans="1:13">
      <c r="A66" s="119"/>
      <c r="B66" s="119"/>
      <c r="C66" s="119"/>
      <c r="D66" s="119"/>
      <c r="E66" s="119"/>
      <c r="F66" s="119"/>
      <c r="G66" s="119"/>
      <c r="H66" s="123"/>
      <c r="I66" s="123"/>
      <c r="J66" s="123"/>
      <c r="K66" s="123"/>
      <c r="L66" s="123"/>
      <c r="M66" s="123"/>
    </row>
    <row r="67" spans="1:13">
      <c r="A67" s="119"/>
      <c r="B67" s="119"/>
      <c r="C67" s="119"/>
      <c r="D67" s="119"/>
      <c r="E67" s="119"/>
      <c r="F67" s="119"/>
      <c r="G67" s="119"/>
      <c r="H67" s="123"/>
      <c r="I67" s="123"/>
      <c r="J67" s="123"/>
      <c r="K67" s="123"/>
      <c r="L67" s="123"/>
      <c r="M67" s="123"/>
    </row>
    <row r="68" spans="1:13">
      <c r="A68" s="121"/>
      <c r="B68" s="119"/>
      <c r="C68" s="119"/>
      <c r="D68" s="119"/>
      <c r="E68" s="119"/>
      <c r="F68" s="119"/>
      <c r="G68" s="119"/>
      <c r="H68" s="123"/>
      <c r="I68" s="123"/>
      <c r="J68" s="123"/>
      <c r="K68" s="123"/>
      <c r="L68" s="123"/>
      <c r="M68" s="123"/>
    </row>
    <row r="69" spans="1:13">
      <c r="A69" s="121"/>
      <c r="B69" s="434" t="s">
        <v>236</v>
      </c>
      <c r="C69" s="434"/>
      <c r="D69" s="434"/>
      <c r="E69" s="434"/>
      <c r="F69" s="119"/>
      <c r="G69" s="119"/>
      <c r="H69" s="123"/>
      <c r="I69" s="123"/>
      <c r="J69" s="123"/>
      <c r="K69" s="123"/>
      <c r="L69" s="123"/>
      <c r="M69" s="123"/>
    </row>
    <row r="70" spans="1:13">
      <c r="A70" s="121"/>
      <c r="B70" s="434" t="s">
        <v>142</v>
      </c>
      <c r="C70" s="434"/>
      <c r="D70" s="434"/>
      <c r="E70" s="434"/>
      <c r="F70" s="119"/>
      <c r="G70" s="119"/>
      <c r="H70" s="123"/>
      <c r="I70" s="123"/>
      <c r="J70" s="123"/>
      <c r="K70" s="123"/>
      <c r="L70" s="123"/>
      <c r="M70" s="123"/>
    </row>
    <row r="71" spans="1:13">
      <c r="A71" s="121"/>
      <c r="B71" s="119"/>
      <c r="C71" s="119"/>
      <c r="D71" s="119"/>
      <c r="E71" s="119"/>
      <c r="F71" s="119"/>
      <c r="G71" s="119"/>
      <c r="H71" s="123"/>
      <c r="I71" s="123"/>
      <c r="J71" s="123"/>
      <c r="K71" s="123"/>
      <c r="L71" s="123"/>
      <c r="M71" s="123"/>
    </row>
    <row r="72" spans="1:13">
      <c r="A72" s="121"/>
      <c r="B72" s="119"/>
      <c r="C72" s="119"/>
      <c r="D72" s="119"/>
      <c r="E72" s="119"/>
      <c r="F72" s="119"/>
      <c r="G72" s="119"/>
      <c r="H72" s="123"/>
      <c r="I72" s="123"/>
      <c r="J72" s="123"/>
      <c r="K72" s="123"/>
      <c r="L72" s="123"/>
      <c r="M72" s="123"/>
    </row>
    <row r="73" spans="1:13">
      <c r="A73" s="121"/>
      <c r="B73" s="119"/>
      <c r="C73" s="119"/>
      <c r="D73" s="119"/>
      <c r="E73" s="119"/>
      <c r="F73" s="119"/>
      <c r="G73" s="119"/>
      <c r="H73" s="123"/>
      <c r="I73" s="123"/>
      <c r="J73" s="123"/>
      <c r="K73" s="123"/>
      <c r="L73" s="123"/>
      <c r="M73" s="123"/>
    </row>
    <row r="74" spans="1:13">
      <c r="A74" s="121"/>
      <c r="B74" s="434" t="s">
        <v>74</v>
      </c>
      <c r="C74" s="434"/>
      <c r="D74" s="434"/>
      <c r="E74" s="434"/>
      <c r="F74" s="119"/>
      <c r="G74" s="119"/>
      <c r="H74" s="123"/>
      <c r="I74" s="123"/>
      <c r="J74" s="123"/>
      <c r="K74" s="123"/>
      <c r="L74" s="123"/>
      <c r="M74" s="123"/>
    </row>
    <row r="75" spans="1:13">
      <c r="A75" s="121"/>
      <c r="B75" s="119"/>
      <c r="C75" s="119"/>
      <c r="D75" s="119"/>
      <c r="E75" s="119"/>
      <c r="F75" s="119"/>
      <c r="G75" s="119"/>
      <c r="H75" s="123"/>
      <c r="I75" s="123"/>
      <c r="J75" s="123"/>
      <c r="K75" s="123"/>
      <c r="L75" s="123"/>
    </row>
    <row r="76" spans="1:13">
      <c r="A76" s="121"/>
      <c r="B76" s="119"/>
      <c r="C76" s="119"/>
      <c r="D76" s="119"/>
      <c r="E76" s="119"/>
      <c r="F76" s="119"/>
      <c r="G76" s="119"/>
      <c r="H76" s="123"/>
      <c r="I76" s="123"/>
      <c r="J76" s="123"/>
      <c r="K76" s="123"/>
      <c r="L76" s="123"/>
    </row>
    <row r="77" spans="1:13">
      <c r="A77" s="121"/>
      <c r="B77" s="119"/>
      <c r="C77" s="119"/>
      <c r="D77" s="119"/>
      <c r="E77" s="119"/>
      <c r="F77" s="119"/>
      <c r="G77" s="119"/>
      <c r="H77" s="123"/>
      <c r="I77" s="123"/>
      <c r="J77" s="123"/>
      <c r="K77" s="123"/>
      <c r="L77" s="123"/>
    </row>
    <row r="78" spans="1:13">
      <c r="A78" s="121"/>
      <c r="B78" s="119"/>
      <c r="C78" s="119"/>
      <c r="D78" s="119"/>
      <c r="E78" s="119"/>
      <c r="F78" s="119"/>
      <c r="G78" s="119"/>
      <c r="H78" s="123"/>
      <c r="I78" s="123"/>
      <c r="J78" s="123"/>
      <c r="K78" s="123"/>
      <c r="L78" s="123"/>
    </row>
    <row r="79" spans="1:13">
      <c r="A79" s="121"/>
      <c r="B79" s="119"/>
      <c r="C79" s="119"/>
      <c r="D79" s="119"/>
      <c r="E79" s="119"/>
      <c r="F79" s="119"/>
      <c r="G79" s="119"/>
      <c r="H79" s="123"/>
      <c r="I79" s="123"/>
      <c r="J79" s="123"/>
      <c r="K79" s="123"/>
      <c r="L79" s="123"/>
    </row>
    <row r="80" spans="1:13">
      <c r="A80" s="121"/>
      <c r="B80" s="119"/>
      <c r="C80" s="119"/>
      <c r="D80" s="119"/>
      <c r="E80" s="119"/>
      <c r="F80" s="119"/>
      <c r="G80" s="119"/>
      <c r="H80" s="123"/>
      <c r="I80" s="123"/>
      <c r="J80" s="123"/>
      <c r="K80" s="123"/>
      <c r="L80" s="123"/>
    </row>
    <row r="81" spans="1:12">
      <c r="A81" s="32"/>
      <c r="B81" s="32"/>
      <c r="C81" s="119"/>
      <c r="D81" s="119"/>
      <c r="E81" s="119"/>
      <c r="F81" s="119"/>
      <c r="G81" s="119"/>
      <c r="H81" s="123"/>
      <c r="I81" s="123"/>
      <c r="J81" s="123"/>
      <c r="K81" s="123"/>
      <c r="L81" s="123"/>
    </row>
    <row r="82" spans="1:12">
      <c r="A82" s="33" t="s">
        <v>36</v>
      </c>
      <c r="B82" s="123"/>
      <c r="C82" s="119"/>
      <c r="D82" s="119"/>
      <c r="E82" s="119"/>
      <c r="F82" s="119"/>
      <c r="G82" s="119"/>
      <c r="H82" s="123"/>
      <c r="I82" s="123"/>
      <c r="J82" s="123"/>
      <c r="K82" s="123"/>
      <c r="L82" s="123"/>
    </row>
    <row r="83" spans="1:12">
      <c r="A83" s="33" t="s">
        <v>113</v>
      </c>
      <c r="B83" s="123"/>
      <c r="C83" s="119"/>
      <c r="D83" s="119"/>
      <c r="E83" s="119"/>
      <c r="F83" s="119"/>
      <c r="G83" s="119"/>
      <c r="H83" s="123"/>
      <c r="I83" s="123"/>
      <c r="J83" s="123"/>
      <c r="K83" s="123"/>
      <c r="L83" s="123"/>
    </row>
    <row r="84" spans="1:12">
      <c r="A84" s="33" t="s">
        <v>114</v>
      </c>
      <c r="B84" s="123"/>
      <c r="C84" s="127"/>
      <c r="D84" s="128"/>
      <c r="E84" s="119"/>
      <c r="F84" s="119"/>
      <c r="G84" s="119"/>
      <c r="H84" s="123"/>
      <c r="I84" s="123"/>
      <c r="J84" s="123"/>
      <c r="K84" s="123"/>
      <c r="L84" s="123"/>
    </row>
    <row r="85" spans="1:12">
      <c r="A85" s="34" t="s">
        <v>37</v>
      </c>
      <c r="B85" s="35"/>
      <c r="C85" s="119"/>
      <c r="D85" s="119"/>
      <c r="E85" s="119"/>
      <c r="F85" s="119"/>
      <c r="G85" s="119"/>
      <c r="H85" s="123"/>
      <c r="I85" s="123"/>
      <c r="J85" s="123"/>
      <c r="K85" s="123"/>
      <c r="L85" s="123"/>
    </row>
    <row r="86" spans="1:12">
      <c r="A86" s="123"/>
      <c r="B86" s="123"/>
      <c r="C86" s="119"/>
      <c r="D86" s="119"/>
      <c r="E86" s="119"/>
      <c r="F86" s="119"/>
      <c r="G86" s="119"/>
      <c r="H86" s="123"/>
      <c r="I86" s="123"/>
      <c r="J86" s="123"/>
      <c r="K86" s="123"/>
      <c r="L86" s="123"/>
    </row>
  </sheetData>
  <customSheetViews>
    <customSheetView guid="{5CDC6F58-B038-4A0E-A13D-C643B013E119}" hiddenColumns="1">
      <selection activeCell="E42" sqref="E42"/>
      <pageMargins left="0.18" right="0.7" top="0.31" bottom="0.3" header="0.31" footer="0.22"/>
      <pageSetup orientation="portrait" r:id="rId1"/>
    </customSheetView>
  </customSheetViews>
  <mergeCells count="19">
    <mergeCell ref="A18:H18"/>
    <mergeCell ref="A22:F22"/>
    <mergeCell ref="C42:D42"/>
    <mergeCell ref="A56:G56"/>
    <mergeCell ref="H56:M56"/>
    <mergeCell ref="A52:G52"/>
    <mergeCell ref="A54:G54"/>
    <mergeCell ref="C19:H19"/>
    <mergeCell ref="A51:G51"/>
    <mergeCell ref="H54:M54"/>
    <mergeCell ref="A57:G57"/>
    <mergeCell ref="H57:M57"/>
    <mergeCell ref="B69:E69"/>
    <mergeCell ref="B70:E70"/>
    <mergeCell ref="B74:E74"/>
    <mergeCell ref="H58:M58"/>
    <mergeCell ref="A62:G62"/>
    <mergeCell ref="A63:G63"/>
    <mergeCell ref="A58:G58"/>
  </mergeCells>
  <printOptions horizontalCentered="1" verticalCentered="1"/>
  <pageMargins left="0.19685039370078741" right="0.70866141732283472" top="0.31496062992125984" bottom="0.31496062992125984" header="0.31496062992125984" footer="0.23622047244094491"/>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8"/>
  <sheetViews>
    <sheetView zoomScaleNormal="100" workbookViewId="0">
      <selection activeCell="L11" sqref="L11"/>
    </sheetView>
  </sheetViews>
  <sheetFormatPr baseColWidth="10" defaultColWidth="9.6328125" defaultRowHeight="12"/>
  <cols>
    <col min="1" max="1" width="11.26953125" style="2" customWidth="1"/>
    <col min="2" max="2" width="8.08984375" style="2" customWidth="1"/>
    <col min="3" max="3" width="7.81640625" style="2" customWidth="1"/>
    <col min="4" max="4" width="8.1796875" style="2" customWidth="1"/>
    <col min="5" max="6" width="8.6328125" style="2" customWidth="1"/>
    <col min="7" max="7" width="8.36328125" style="2" customWidth="1"/>
    <col min="8" max="9" width="2.1796875" style="2" customWidth="1"/>
    <col min="10" max="10" width="7.36328125" style="2" customWidth="1"/>
    <col min="11" max="11" width="7.54296875" style="2" customWidth="1"/>
    <col min="12" max="16384" width="9.6328125" style="2"/>
  </cols>
  <sheetData>
    <row r="1" spans="1:10" s="57" customFormat="1" ht="12.75">
      <c r="B1" s="65"/>
      <c r="C1" s="65"/>
      <c r="D1" s="65" t="s">
        <v>178</v>
      </c>
      <c r="E1" s="65"/>
      <c r="G1" s="65"/>
    </row>
    <row r="2" spans="1:10" s="57" customFormat="1" ht="12.75"/>
    <row r="3" spans="1:10" s="57" customFormat="1" ht="12.75">
      <c r="A3" s="536" t="s">
        <v>190</v>
      </c>
      <c r="B3" s="536"/>
      <c r="C3" s="536"/>
      <c r="D3" s="536"/>
      <c r="E3" s="536"/>
      <c r="F3" s="536"/>
      <c r="G3" s="536"/>
    </row>
    <row r="4" spans="1:10" s="57" customFormat="1" ht="12.75">
      <c r="A4" s="536" t="s">
        <v>144</v>
      </c>
      <c r="B4" s="536"/>
      <c r="C4" s="536"/>
      <c r="D4" s="536"/>
      <c r="E4" s="536"/>
      <c r="F4" s="536"/>
      <c r="G4" s="536"/>
    </row>
    <row r="5" spans="1:10" s="57" customFormat="1" ht="12.75">
      <c r="A5" s="535" t="s">
        <v>12</v>
      </c>
      <c r="B5" s="535"/>
      <c r="C5" s="535"/>
      <c r="D5" s="535"/>
      <c r="E5" s="535"/>
      <c r="F5" s="535"/>
      <c r="G5" s="535"/>
    </row>
    <row r="6" spans="1:10" s="36" customFormat="1" ht="28.5" customHeight="1">
      <c r="A6" s="537" t="s">
        <v>5</v>
      </c>
      <c r="B6" s="539" t="s">
        <v>6</v>
      </c>
      <c r="C6" s="116" t="s">
        <v>62</v>
      </c>
      <c r="D6" s="537" t="s">
        <v>14</v>
      </c>
      <c r="E6" s="116" t="s">
        <v>62</v>
      </c>
      <c r="F6" s="287" t="s">
        <v>95</v>
      </c>
      <c r="G6" s="116" t="s">
        <v>62</v>
      </c>
    </row>
    <row r="7" spans="1:10" s="36" customFormat="1" ht="12.75">
      <c r="A7" s="537"/>
      <c r="B7" s="540"/>
      <c r="C7" s="117" t="s">
        <v>63</v>
      </c>
      <c r="D7" s="538"/>
      <c r="E7" s="117" t="s">
        <v>63</v>
      </c>
      <c r="F7" s="294"/>
      <c r="G7" s="295" t="s">
        <v>63</v>
      </c>
      <c r="I7" s="91"/>
    </row>
    <row r="8" spans="1:10" s="36" customFormat="1" ht="18" customHeight="1">
      <c r="A8" s="143">
        <v>2007</v>
      </c>
      <c r="B8" s="423">
        <v>1119696.54</v>
      </c>
      <c r="C8" s="424"/>
      <c r="D8" s="425">
        <v>1751929.3</v>
      </c>
      <c r="E8" s="424"/>
      <c r="F8" s="426">
        <f t="shared" ref="F8:F13" si="0">B8+D8</f>
        <v>2871625.84</v>
      </c>
      <c r="G8" s="99"/>
    </row>
    <row r="9" spans="1:10" s="36" customFormat="1" ht="18" customHeight="1">
      <c r="A9" s="143">
        <v>2008</v>
      </c>
      <c r="B9" s="62">
        <v>1293088.2000000002</v>
      </c>
      <c r="C9" s="99">
        <f t="shared" ref="C9:C15" si="1">(B9-B8)/B8</f>
        <v>0.15485593980669096</v>
      </c>
      <c r="D9" s="63">
        <v>1438072.6</v>
      </c>
      <c r="E9" s="99">
        <f t="shared" ref="E9:E15" si="2">(D9-D8)/D8</f>
        <v>-0.17914918141959263</v>
      </c>
      <c r="F9" s="115">
        <f t="shared" si="0"/>
        <v>2731160.8000000003</v>
      </c>
      <c r="G9" s="99">
        <f t="shared" ref="G9:G14" si="3">(F9-F8)/F8</f>
        <v>-4.8914812662362576E-2</v>
      </c>
      <c r="I9" s="91"/>
    </row>
    <row r="10" spans="1:10" s="36" customFormat="1" ht="18" customHeight="1">
      <c r="A10" s="143">
        <v>2009</v>
      </c>
      <c r="B10" s="62">
        <v>1261215.3</v>
      </c>
      <c r="C10" s="99">
        <f t="shared" si="1"/>
        <v>-2.4648666657077326E-2</v>
      </c>
      <c r="D10" s="63">
        <v>739900.79999999993</v>
      </c>
      <c r="E10" s="99">
        <f t="shared" si="2"/>
        <v>-0.48549134445646214</v>
      </c>
      <c r="F10" s="115">
        <f t="shared" si="0"/>
        <v>2001116.1</v>
      </c>
      <c r="G10" s="99">
        <f t="shared" si="3"/>
        <v>-0.26730198383046511</v>
      </c>
    </row>
    <row r="11" spans="1:10" s="36" customFormat="1" ht="18" customHeight="1">
      <c r="A11" s="143">
        <v>2010</v>
      </c>
      <c r="B11" s="62">
        <v>1292649.96</v>
      </c>
      <c r="C11" s="99">
        <f t="shared" si="1"/>
        <v>2.4924102966400675E-2</v>
      </c>
      <c r="D11" s="63">
        <v>596477.79999999993</v>
      </c>
      <c r="E11" s="99">
        <f t="shared" si="2"/>
        <v>-0.19384085001665091</v>
      </c>
      <c r="F11" s="115">
        <f t="shared" si="0"/>
        <v>1889127.7599999998</v>
      </c>
      <c r="G11" s="99">
        <f t="shared" si="3"/>
        <v>-5.5962939881399339E-2</v>
      </c>
      <c r="I11" s="91"/>
    </row>
    <row r="12" spans="1:10" s="36" customFormat="1" ht="18" customHeight="1">
      <c r="A12" s="144">
        <v>2011</v>
      </c>
      <c r="B12" s="62">
        <v>1379698.1595000001</v>
      </c>
      <c r="C12" s="99">
        <f t="shared" si="1"/>
        <v>6.734089056870439E-2</v>
      </c>
      <c r="D12" s="129">
        <v>666016</v>
      </c>
      <c r="E12" s="99">
        <f t="shared" si="2"/>
        <v>0.11658137151122822</v>
      </c>
      <c r="F12" s="115">
        <f t="shared" si="0"/>
        <v>2045714.1595000001</v>
      </c>
      <c r="G12" s="99">
        <f t="shared" si="3"/>
        <v>8.2888199948954383E-2</v>
      </c>
    </row>
    <row r="13" spans="1:10" s="36" customFormat="1" ht="18" customHeight="1">
      <c r="A13" s="144">
        <v>2012</v>
      </c>
      <c r="B13" s="62">
        <v>1413644</v>
      </c>
      <c r="C13" s="99">
        <f t="shared" si="1"/>
        <v>2.4603816614716539E-2</v>
      </c>
      <c r="D13" s="129">
        <v>873303.54399999999</v>
      </c>
      <c r="E13" s="99">
        <f t="shared" si="2"/>
        <v>0.31123508143948492</v>
      </c>
      <c r="F13" s="115">
        <f t="shared" si="0"/>
        <v>2286947.5439999998</v>
      </c>
      <c r="G13" s="99">
        <f t="shared" si="3"/>
        <v>0.11792135444717279</v>
      </c>
      <c r="J13" s="199"/>
    </row>
    <row r="14" spans="1:10" s="36" customFormat="1" ht="18" customHeight="1">
      <c r="A14" s="144">
        <v>2013</v>
      </c>
      <c r="B14" s="62">
        <v>1411057.0441826645</v>
      </c>
      <c r="C14" s="99">
        <f t="shared" si="1"/>
        <v>-1.8299910142408682E-3</v>
      </c>
      <c r="D14" s="129">
        <v>1092902</v>
      </c>
      <c r="E14" s="99">
        <f t="shared" si="2"/>
        <v>0.25145719092604529</v>
      </c>
      <c r="F14" s="115">
        <f>B14+D14</f>
        <v>2503959.0441826647</v>
      </c>
      <c r="G14" s="99">
        <f t="shared" si="3"/>
        <v>9.4891332663931433E-2</v>
      </c>
      <c r="J14" s="199"/>
    </row>
    <row r="15" spans="1:10" s="36" customFormat="1" ht="18" customHeight="1">
      <c r="A15" s="144" t="s">
        <v>143</v>
      </c>
      <c r="B15" s="375">
        <v>1115732</v>
      </c>
      <c r="C15" s="99">
        <f t="shared" si="1"/>
        <v>-0.20929348349182261</v>
      </c>
      <c r="D15" s="406">
        <v>1500000</v>
      </c>
      <c r="E15" s="99">
        <f t="shared" si="2"/>
        <v>0.37249268461399099</v>
      </c>
      <c r="F15" s="115">
        <f>B15+D15</f>
        <v>2615732</v>
      </c>
      <c r="G15" s="99">
        <f>(F15-F14)/F14</f>
        <v>4.4638492022068953E-2</v>
      </c>
      <c r="J15" s="79"/>
    </row>
    <row r="16" spans="1:10" s="36" customFormat="1" ht="12.75">
      <c r="A16" s="157" t="s">
        <v>127</v>
      </c>
      <c r="B16" s="64"/>
      <c r="C16" s="64"/>
      <c r="D16" s="64"/>
      <c r="E16" s="64"/>
      <c r="F16" s="64"/>
      <c r="G16" s="64"/>
    </row>
    <row r="17" spans="1:12" ht="3.75" customHeight="1">
      <c r="A17" s="5"/>
      <c r="B17" s="5"/>
      <c r="C17" s="5"/>
      <c r="D17" s="5"/>
      <c r="E17" s="5"/>
      <c r="F17" s="5"/>
      <c r="G17" s="5"/>
    </row>
    <row r="18" spans="1:12" ht="3" customHeight="1"/>
    <row r="19" spans="1:12" ht="15" customHeight="1"/>
    <row r="20" spans="1:12" ht="15.75" customHeight="1"/>
    <row r="21" spans="1:12" ht="15" customHeight="1"/>
    <row r="22" spans="1:12" ht="15" customHeight="1"/>
    <row r="23" spans="1:12" ht="15" customHeight="1"/>
    <row r="24" spans="1:12" ht="15" customHeight="1"/>
    <row r="25" spans="1:12" ht="15" customHeight="1"/>
    <row r="26" spans="1:12" ht="15" customHeight="1">
      <c r="G26" s="28"/>
    </row>
    <row r="27" spans="1:12" ht="15" customHeight="1">
      <c r="G27" s="29"/>
      <c r="L27" s="4"/>
    </row>
    <row r="28" spans="1:12" ht="15" customHeight="1">
      <c r="L28" s="4"/>
    </row>
    <row r="29" spans="1:12" ht="15" customHeight="1">
      <c r="L29" s="4"/>
    </row>
    <row r="30" spans="1:12" ht="15" customHeight="1"/>
    <row r="31" spans="1:12" ht="15" customHeight="1"/>
    <row r="32" spans="1:12" ht="15" customHeight="1"/>
    <row r="33" spans="1:11" ht="15" customHeight="1">
      <c r="I33" s="92"/>
    </row>
    <row r="34" spans="1:11" ht="7.5" customHeight="1"/>
    <row r="35" spans="1:11" ht="42.6" customHeight="1">
      <c r="A35" s="533" t="s">
        <v>242</v>
      </c>
      <c r="B35" s="534"/>
      <c r="C35" s="534"/>
      <c r="D35" s="534"/>
      <c r="E35" s="534"/>
      <c r="F35" s="534"/>
      <c r="G35" s="534"/>
    </row>
    <row r="48" spans="1:11">
      <c r="A48" s="24"/>
      <c r="B48" s="24"/>
      <c r="C48" s="24"/>
      <c r="D48" s="24"/>
      <c r="E48" s="24"/>
      <c r="F48" s="24"/>
      <c r="G48" s="24"/>
      <c r="H48" s="24"/>
      <c r="I48" s="24"/>
      <c r="J48" s="24"/>
      <c r="K48" s="24"/>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7">
    <mergeCell ref="A35:G35"/>
    <mergeCell ref="A5:G5"/>
    <mergeCell ref="A3:G3"/>
    <mergeCell ref="A4:G4"/>
    <mergeCell ref="A6:A7"/>
    <mergeCell ref="D6:D7"/>
    <mergeCell ref="B6:B7"/>
  </mergeCells>
  <printOptions horizontalCentered="1"/>
  <pageMargins left="0.39370078740157483" right="0.39370078740157483" top="1.299212598425197" bottom="0.78740157480314965" header="0.51181102362204722" footer="0.59055118110236227"/>
  <pageSetup firstPageNumber="0" orientation="portrait" horizontalDpi="4294967294" verticalDpi="4294967294" r:id="rId2"/>
  <headerFooter alignWithMargins="0">
    <oddFooter>&amp;C&amp;10 11</oddFooter>
  </headerFooter>
  <ignoredErrors>
    <ignoredError sqref="F15 F9:F14" formula="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8"/>
  <sheetViews>
    <sheetView zoomScaleNormal="100" workbookViewId="0">
      <selection activeCell="I39" sqref="I39"/>
    </sheetView>
  </sheetViews>
  <sheetFormatPr baseColWidth="10" defaultColWidth="10.90625" defaultRowHeight="18"/>
  <cols>
    <col min="1" max="1" width="1.36328125" style="2" customWidth="1"/>
    <col min="2" max="6" width="11.81640625" customWidth="1"/>
    <col min="7" max="7" width="1.26953125" style="2" customWidth="1"/>
    <col min="8" max="11" width="7.90625" style="2" customWidth="1"/>
    <col min="12" max="16384" width="10.90625" style="2"/>
  </cols>
  <sheetData>
    <row r="1" spans="1:11" s="57" customFormat="1" ht="16.5" customHeight="1">
      <c r="B1" s="463" t="s">
        <v>4</v>
      </c>
      <c r="C1" s="463"/>
      <c r="D1" s="463"/>
      <c r="E1" s="463"/>
      <c r="F1" s="58"/>
    </row>
    <row r="2" spans="1:11" s="57" customFormat="1" ht="11.25" customHeight="1">
      <c r="A2" s="59"/>
      <c r="B2" s="59"/>
      <c r="C2" s="59"/>
      <c r="D2" s="59"/>
      <c r="E2" s="58"/>
      <c r="F2" s="58"/>
    </row>
    <row r="3" spans="1:11" s="57" customFormat="1" ht="15.75" customHeight="1">
      <c r="B3" s="463" t="s">
        <v>100</v>
      </c>
      <c r="C3" s="463"/>
      <c r="D3" s="463"/>
      <c r="E3" s="463"/>
      <c r="F3" s="463"/>
    </row>
    <row r="4" spans="1:11" s="57" customFormat="1" ht="15.75" customHeight="1">
      <c r="B4" s="544" t="s">
        <v>216</v>
      </c>
      <c r="C4" s="544"/>
      <c r="D4" s="544"/>
      <c r="E4" s="544"/>
      <c r="F4" s="544"/>
    </row>
    <row r="5" spans="1:11" s="36" customFormat="1" ht="15.75" customHeight="1">
      <c r="B5" s="155" t="s">
        <v>27</v>
      </c>
      <c r="C5" s="376">
        <v>2011</v>
      </c>
      <c r="D5" s="156">
        <v>2012</v>
      </c>
      <c r="E5" s="156">
        <v>2013</v>
      </c>
      <c r="F5" s="335">
        <v>2014</v>
      </c>
    </row>
    <row r="6" spans="1:11" s="36" customFormat="1" ht="15.75" customHeight="1">
      <c r="B6" s="141" t="str">
        <f>'13'!A7</f>
        <v>Enero</v>
      </c>
      <c r="C6" s="176">
        <v>68978.400000000009</v>
      </c>
      <c r="D6" s="378">
        <v>59380.799999999996</v>
      </c>
      <c r="E6" s="235">
        <v>88575.596999999994</v>
      </c>
      <c r="F6" s="236">
        <v>138606.98699999999</v>
      </c>
      <c r="G6" s="114"/>
      <c r="H6" s="114"/>
    </row>
    <row r="7" spans="1:11" s="36" customFormat="1" ht="15.75" customHeight="1">
      <c r="B7" s="141" t="str">
        <f>'13'!A8</f>
        <v>Febrero</v>
      </c>
      <c r="C7" s="176">
        <v>68833.100000000006</v>
      </c>
      <c r="D7" s="378">
        <v>92956.2</v>
      </c>
      <c r="E7" s="37">
        <v>79269.97</v>
      </c>
      <c r="F7" s="204">
        <v>131932.671</v>
      </c>
      <c r="G7" s="114"/>
      <c r="H7" s="227"/>
      <c r="I7" s="114"/>
    </row>
    <row r="8" spans="1:11" s="36" customFormat="1" ht="15.75" customHeight="1">
      <c r="B8" s="141" t="str">
        <f>'13'!A9</f>
        <v>Marzo</v>
      </c>
      <c r="C8" s="176">
        <v>41801.199999999997</v>
      </c>
      <c r="D8" s="378">
        <v>70583</v>
      </c>
      <c r="E8" s="37">
        <v>81179.076000000001</v>
      </c>
      <c r="F8" s="204">
        <v>117161.11199999999</v>
      </c>
      <c r="G8" s="114"/>
      <c r="H8" s="195"/>
      <c r="I8" s="195"/>
    </row>
    <row r="9" spans="1:11" s="36" customFormat="1" ht="15.75" customHeight="1">
      <c r="B9" s="141" t="str">
        <f>'13'!A10</f>
        <v>Abril</v>
      </c>
      <c r="C9" s="176">
        <v>2162.7999999999997</v>
      </c>
      <c r="D9" s="378">
        <v>29849.100000000002</v>
      </c>
      <c r="E9" s="37">
        <v>3501.9580000000001</v>
      </c>
      <c r="F9" s="204">
        <v>26344.278999999999</v>
      </c>
      <c r="G9" s="79"/>
      <c r="H9" s="79"/>
    </row>
    <row r="10" spans="1:11" s="36" customFormat="1" ht="15.75" customHeight="1">
      <c r="B10" s="141" t="str">
        <f>'13'!A11</f>
        <v>Mayo</v>
      </c>
      <c r="C10" s="176">
        <v>1758.2</v>
      </c>
      <c r="D10" s="378">
        <v>15456.991999999998</v>
      </c>
      <c r="E10" s="37">
        <v>37709.46</v>
      </c>
      <c r="F10" s="204">
        <v>17379.217000000001</v>
      </c>
      <c r="G10" s="224"/>
      <c r="K10" s="190"/>
    </row>
    <row r="11" spans="1:11" s="36" customFormat="1" ht="15.75" customHeight="1">
      <c r="B11" s="141" t="str">
        <f>'13'!A12</f>
        <v>Junio</v>
      </c>
      <c r="C11" s="176">
        <v>2204.7999999999997</v>
      </c>
      <c r="D11" s="378">
        <v>38923.752</v>
      </c>
      <c r="E11" s="37">
        <v>46294.122000000003</v>
      </c>
      <c r="F11" s="204">
        <v>254.809</v>
      </c>
      <c r="G11" s="101"/>
      <c r="H11" s="101"/>
      <c r="I11" s="377"/>
      <c r="J11" s="101"/>
      <c r="K11" s="190"/>
    </row>
    <row r="12" spans="1:11" s="36" customFormat="1" ht="15.75" customHeight="1">
      <c r="B12" s="141" t="str">
        <f>'13'!A13</f>
        <v>Julio</v>
      </c>
      <c r="C12" s="176">
        <v>16446.599999999999</v>
      </c>
      <c r="D12" s="378">
        <v>80359.701000000001</v>
      </c>
      <c r="E12" s="37">
        <v>676.625</v>
      </c>
      <c r="F12" s="204">
        <v>157937.78099999999</v>
      </c>
      <c r="G12" s="101"/>
      <c r="H12" s="101"/>
      <c r="K12" s="190"/>
    </row>
    <row r="13" spans="1:11" s="36" customFormat="1" ht="15.75" customHeight="1">
      <c r="B13" s="141" t="str">
        <f>'13'!A14</f>
        <v>Agosto</v>
      </c>
      <c r="C13" s="176">
        <v>56042.5</v>
      </c>
      <c r="D13" s="378">
        <v>118369.25199999999</v>
      </c>
      <c r="E13" s="37">
        <v>36043.544999999998</v>
      </c>
      <c r="F13" s="204">
        <v>120339.098</v>
      </c>
      <c r="G13" s="114"/>
      <c r="K13" s="190"/>
    </row>
    <row r="14" spans="1:11" s="36" customFormat="1" ht="15.75" customHeight="1">
      <c r="B14" s="141" t="str">
        <f>'13'!A15</f>
        <v>Septiembre</v>
      </c>
      <c r="C14" s="176">
        <v>67899.899999999994</v>
      </c>
      <c r="D14" s="378">
        <v>57623.383000000002</v>
      </c>
      <c r="E14" s="37">
        <v>158074.33599999998</v>
      </c>
      <c r="F14" s="204">
        <v>179568.231</v>
      </c>
      <c r="H14" s="101"/>
      <c r="I14" s="101"/>
      <c r="J14" s="101"/>
      <c r="K14" s="134"/>
    </row>
    <row r="15" spans="1:11" s="36" customFormat="1" ht="15.75" customHeight="1">
      <c r="B15" s="141" t="str">
        <f>'13'!A16</f>
        <v>Octubre</v>
      </c>
      <c r="C15" s="176">
        <v>70290.100000000006</v>
      </c>
      <c r="D15" s="378">
        <v>134035.16500000001</v>
      </c>
      <c r="E15" s="37">
        <v>202056.63099999999</v>
      </c>
      <c r="F15" s="204">
        <v>175663.88400000002</v>
      </c>
    </row>
    <row r="16" spans="1:11" s="36" customFormat="1" ht="15.75" customHeight="1">
      <c r="B16" s="141" t="str">
        <f>'13'!A17</f>
        <v>Noviembre</v>
      </c>
      <c r="C16" s="176">
        <v>132131.70000000001</v>
      </c>
      <c r="D16" s="378">
        <v>120589.51700000001</v>
      </c>
      <c r="E16" s="37">
        <v>238319.74300000002</v>
      </c>
      <c r="F16" s="204"/>
    </row>
    <row r="17" spans="2:12" s="36" customFormat="1" ht="15.75" customHeight="1">
      <c r="B17" s="142" t="str">
        <f>'13'!A18</f>
        <v>Diciembre</v>
      </c>
      <c r="C17" s="379">
        <v>137466.70000000001</v>
      </c>
      <c r="D17" s="380">
        <v>55176.682000000001</v>
      </c>
      <c r="E17" s="38">
        <v>121200.928</v>
      </c>
      <c r="F17" s="205"/>
    </row>
    <row r="18" spans="2:12" s="36" customFormat="1" ht="15.75" customHeight="1">
      <c r="B18" s="104" t="s">
        <v>121</v>
      </c>
      <c r="C18" s="381">
        <f>SUM(C6:C17)</f>
        <v>666016</v>
      </c>
      <c r="D18" s="381">
        <f>SUM(D6:D17)</f>
        <v>873303.54399999999</v>
      </c>
      <c r="E18" s="277">
        <f>SUM(E6:E17)</f>
        <v>1092901.9909999999</v>
      </c>
      <c r="F18" s="277">
        <f>SUM(F6:F17)</f>
        <v>1065188.0690000001</v>
      </c>
    </row>
    <row r="19" spans="2:12" s="36" customFormat="1" ht="15.75" customHeight="1">
      <c r="B19" s="104" t="s">
        <v>243</v>
      </c>
      <c r="C19" s="381">
        <f>SUM(C6:C15)</f>
        <v>396417.6</v>
      </c>
      <c r="D19" s="381">
        <f t="shared" ref="D19:F19" si="0">SUM(D6:D15)</f>
        <v>697537.34499999997</v>
      </c>
      <c r="E19" s="381">
        <f t="shared" si="0"/>
        <v>733381.31999999983</v>
      </c>
      <c r="F19" s="381">
        <f t="shared" si="0"/>
        <v>1065188.0690000001</v>
      </c>
      <c r="H19" s="29"/>
    </row>
    <row r="20" spans="2:12" ht="15" customHeight="1">
      <c r="B20" s="174" t="s">
        <v>109</v>
      </c>
      <c r="C20" s="2"/>
      <c r="D20" s="2"/>
      <c r="E20" s="2"/>
      <c r="F20" s="31"/>
      <c r="G20" s="6"/>
      <c r="H20" s="6"/>
      <c r="I20" s="6"/>
    </row>
    <row r="21" spans="2:12" ht="12">
      <c r="B21" s="2"/>
      <c r="C21" s="2"/>
      <c r="D21" s="2"/>
      <c r="E21" s="2"/>
      <c r="F21" s="2"/>
    </row>
    <row r="22" spans="2:12" ht="12" customHeight="1">
      <c r="B22" s="2"/>
      <c r="C22" s="2"/>
      <c r="D22" s="2"/>
      <c r="E22" s="2"/>
      <c r="F22" s="2"/>
    </row>
    <row r="23" spans="2:12" ht="12">
      <c r="B23" s="2"/>
      <c r="C23" s="2"/>
      <c r="D23" s="2"/>
      <c r="E23" s="2"/>
      <c r="F23" s="2"/>
    </row>
    <row r="24" spans="2:12" ht="12">
      <c r="B24" s="2"/>
      <c r="C24" s="2"/>
      <c r="D24" s="2"/>
      <c r="E24" s="2"/>
      <c r="F24" s="2"/>
    </row>
    <row r="25" spans="2:12" ht="12">
      <c r="B25" s="2"/>
      <c r="C25" s="2"/>
      <c r="D25" s="2"/>
      <c r="E25" s="2"/>
      <c r="F25" s="2"/>
    </row>
    <row r="26" spans="2:12" ht="12">
      <c r="B26" s="2"/>
      <c r="C26" s="2"/>
      <c r="D26" s="2"/>
      <c r="E26" s="2"/>
      <c r="F26" s="2"/>
    </row>
    <row r="27" spans="2:12" ht="12">
      <c r="B27" s="2"/>
      <c r="C27" s="2"/>
      <c r="D27" s="2"/>
      <c r="E27" s="2"/>
      <c r="F27" s="2"/>
    </row>
    <row r="28" spans="2:12" ht="12">
      <c r="B28" s="2"/>
      <c r="C28" s="2"/>
      <c r="D28" s="2"/>
      <c r="E28" s="2"/>
      <c r="F28" s="2"/>
      <c r="L28" s="31"/>
    </row>
    <row r="29" spans="2:12" ht="12">
      <c r="B29" s="2"/>
      <c r="C29" s="2"/>
      <c r="D29" s="2"/>
      <c r="E29" s="2"/>
      <c r="F29" s="2"/>
    </row>
    <row r="30" spans="2:12" ht="12">
      <c r="B30" s="2"/>
      <c r="C30" s="2"/>
      <c r="D30" s="2"/>
      <c r="E30" s="2"/>
      <c r="F30" s="2"/>
    </row>
    <row r="31" spans="2:12" ht="12">
      <c r="B31" s="2"/>
      <c r="C31" s="2"/>
      <c r="D31" s="2"/>
      <c r="E31" s="2"/>
      <c r="F31" s="2"/>
    </row>
    <row r="32" spans="2:12" ht="12">
      <c r="B32" s="2"/>
      <c r="C32" s="2"/>
      <c r="D32" s="2"/>
      <c r="E32" s="2"/>
      <c r="F32" s="2"/>
    </row>
    <row r="33" spans="1:12" ht="12">
      <c r="B33" s="2"/>
      <c r="C33" s="2"/>
      <c r="D33" s="2"/>
      <c r="E33" s="2"/>
      <c r="F33" s="2"/>
    </row>
    <row r="34" spans="1:12" ht="12">
      <c r="B34" s="2"/>
      <c r="C34" s="2"/>
      <c r="D34" s="2"/>
      <c r="E34" s="2"/>
      <c r="F34" s="2"/>
    </row>
    <row r="35" spans="1:12" ht="12">
      <c r="B35" s="2"/>
      <c r="C35" s="2"/>
      <c r="D35" s="2"/>
      <c r="E35" s="2"/>
      <c r="F35" s="2"/>
    </row>
    <row r="36" spans="1:12" ht="12">
      <c r="B36" s="2"/>
      <c r="C36" s="2"/>
      <c r="D36" s="2"/>
      <c r="E36" s="2"/>
      <c r="F36" s="2"/>
    </row>
    <row r="37" spans="1:12" ht="12">
      <c r="B37" s="2"/>
      <c r="C37" s="2"/>
      <c r="D37" s="2"/>
      <c r="E37" s="2"/>
      <c r="F37" s="2"/>
    </row>
    <row r="38" spans="1:12" ht="12">
      <c r="B38" s="2"/>
      <c r="C38" s="2"/>
      <c r="D38" s="2"/>
      <c r="E38" s="2"/>
      <c r="F38" s="2"/>
      <c r="I38" s="6"/>
      <c r="J38" s="6"/>
      <c r="K38" s="6"/>
      <c r="L38" s="6"/>
    </row>
    <row r="39" spans="1:12" ht="50.25" customHeight="1">
      <c r="B39" s="541" t="s">
        <v>272</v>
      </c>
      <c r="C39" s="542"/>
      <c r="D39" s="542"/>
      <c r="E39" s="542"/>
      <c r="F39" s="543"/>
    </row>
    <row r="40" spans="1:12" ht="12">
      <c r="B40" s="2"/>
      <c r="C40" s="2"/>
      <c r="D40" s="2"/>
      <c r="E40" s="2"/>
      <c r="F40" s="2"/>
    </row>
    <row r="41" spans="1:12" ht="12">
      <c r="B41" s="2"/>
      <c r="C41" s="2"/>
      <c r="D41" s="2"/>
      <c r="E41" s="2"/>
      <c r="F41" s="2"/>
    </row>
    <row r="42" spans="1:12" ht="12">
      <c r="B42" s="2"/>
      <c r="C42" s="2"/>
      <c r="D42" s="2"/>
      <c r="E42" s="2"/>
      <c r="F42" s="2"/>
    </row>
    <row r="43" spans="1:12" ht="12">
      <c r="B43" s="2"/>
      <c r="C43" s="2"/>
      <c r="D43" s="2"/>
      <c r="E43" s="2"/>
      <c r="F43" s="2"/>
    </row>
    <row r="44" spans="1:12" ht="5.25" customHeight="1">
      <c r="G44" s="27"/>
      <c r="H44" s="27"/>
    </row>
    <row r="45" spans="1:12" ht="12">
      <c r="B45" s="2"/>
      <c r="C45" s="2"/>
      <c r="D45" s="2"/>
      <c r="E45" s="2"/>
      <c r="F45" s="2"/>
    </row>
    <row r="48" spans="1:12" ht="18" customHeight="1">
      <c r="A48" s="24"/>
      <c r="B48" s="24"/>
      <c r="C48" s="24"/>
      <c r="D48" s="24"/>
      <c r="E48" s="24"/>
      <c r="F48" s="24"/>
      <c r="G48" s="24"/>
      <c r="H48" s="24"/>
      <c r="I48" s="24"/>
      <c r="J48" s="24"/>
      <c r="K48" s="24"/>
      <c r="L48" s="24"/>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4">
    <mergeCell ref="B1:E1"/>
    <mergeCell ref="B39:F39"/>
    <mergeCell ref="B3:F3"/>
    <mergeCell ref="B4:F4"/>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ignoredErrors>
    <ignoredError sqref="C18:F18 C19:F19" formulaRange="1"/>
  </ignoredError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43"/>
  <sheetViews>
    <sheetView zoomScaleNormal="100" workbookViewId="0">
      <selection activeCell="O41" sqref="O41"/>
    </sheetView>
  </sheetViews>
  <sheetFormatPr baseColWidth="10" defaultColWidth="10.90625" defaultRowHeight="12"/>
  <cols>
    <col min="1" max="1" width="13" style="2" customWidth="1"/>
    <col min="2" max="4" width="5.453125" style="2" customWidth="1"/>
    <col min="5" max="5" width="5.1796875" style="2" customWidth="1"/>
    <col min="6" max="7" width="5.453125" style="2" customWidth="1"/>
    <col min="8" max="8" width="6.1796875" style="2" customWidth="1"/>
    <col min="9" max="9" width="6.453125" style="2" customWidth="1"/>
    <col min="10" max="10" width="5.7265625" style="2" customWidth="1"/>
    <col min="11" max="11" width="1.453125" style="24" customWidth="1"/>
    <col min="12" max="12" width="5.54296875" style="24" customWidth="1"/>
    <col min="13" max="13" width="2.1796875" style="24" customWidth="1"/>
    <col min="14" max="21" width="5.90625" style="24" customWidth="1"/>
    <col min="22" max="23" width="5.81640625" style="24" customWidth="1"/>
    <col min="24" max="24" width="7.6328125" style="24" customWidth="1"/>
    <col min="25" max="25" width="5.81640625" style="24" customWidth="1"/>
    <col min="26" max="26" width="6.26953125" style="24" bestFit="1" customWidth="1"/>
    <col min="27" max="27" width="5.26953125" style="24" customWidth="1"/>
    <col min="28" max="28" width="10.90625" style="24"/>
    <col min="29" max="33" width="10.90625" style="2"/>
    <col min="34" max="34" width="4.7265625" style="2" customWidth="1"/>
    <col min="35" max="16384" width="10.90625" style="2"/>
  </cols>
  <sheetData>
    <row r="1" spans="1:28" s="57" customFormat="1" ht="12.75">
      <c r="A1" s="463" t="s">
        <v>67</v>
      </c>
      <c r="B1" s="463"/>
      <c r="C1" s="463"/>
      <c r="D1" s="463"/>
      <c r="E1" s="463"/>
      <c r="F1" s="463"/>
      <c r="G1" s="463"/>
      <c r="H1" s="463"/>
      <c r="I1" s="463"/>
      <c r="J1" s="463"/>
      <c r="K1" s="60"/>
      <c r="L1" s="60"/>
      <c r="M1" s="60"/>
      <c r="N1" s="60"/>
      <c r="O1" s="60"/>
      <c r="P1" s="60"/>
      <c r="Q1" s="60"/>
      <c r="R1" s="97"/>
      <c r="S1" s="60"/>
      <c r="T1" s="60"/>
      <c r="U1" s="60"/>
      <c r="V1" s="60"/>
      <c r="X1" s="57" t="str">
        <f>B5</f>
        <v>Argentina</v>
      </c>
      <c r="Y1" s="57" t="str">
        <f>D5</f>
        <v>Brasil</v>
      </c>
      <c r="Z1" s="57" t="str">
        <f>F5</f>
        <v>Paraguay</v>
      </c>
      <c r="AA1" s="60" t="s">
        <v>97</v>
      </c>
      <c r="AB1" s="60"/>
    </row>
    <row r="2" spans="1:28" s="57" customFormat="1" ht="12.75">
      <c r="A2" s="59"/>
      <c r="B2" s="59"/>
      <c r="C2" s="59"/>
      <c r="D2" s="59"/>
      <c r="E2" s="59"/>
      <c r="F2" s="59"/>
      <c r="G2" s="59"/>
      <c r="K2" s="60"/>
      <c r="L2" s="60"/>
      <c r="M2" s="60"/>
      <c r="N2" s="60"/>
      <c r="O2" s="60"/>
      <c r="P2" s="60"/>
      <c r="Q2" s="60"/>
      <c r="R2" s="60"/>
      <c r="S2" s="60"/>
      <c r="T2" s="60"/>
      <c r="U2" s="60"/>
      <c r="V2" s="60"/>
      <c r="W2" s="57">
        <v>2013</v>
      </c>
      <c r="X2" s="61">
        <f>C21</f>
        <v>436600.88399999996</v>
      </c>
      <c r="Y2" s="61">
        <f>E21</f>
        <v>0</v>
      </c>
      <c r="Z2" s="61">
        <f>G21</f>
        <v>614073.223</v>
      </c>
      <c r="AA2" s="184">
        <f>I21-G21-E21-C21</f>
        <v>14513.962000000174</v>
      </c>
      <c r="AB2" s="60"/>
    </row>
    <row r="3" spans="1:28" s="57" customFormat="1" ht="12.75">
      <c r="A3" s="463" t="s">
        <v>99</v>
      </c>
      <c r="B3" s="463"/>
      <c r="C3" s="463"/>
      <c r="D3" s="463"/>
      <c r="E3" s="463"/>
      <c r="F3" s="463"/>
      <c r="G3" s="463"/>
      <c r="H3" s="463"/>
      <c r="I3" s="463"/>
      <c r="J3" s="463"/>
      <c r="K3" s="60"/>
      <c r="V3" s="60"/>
      <c r="W3" s="60"/>
      <c r="X3" s="60"/>
      <c r="Y3" s="60"/>
      <c r="Z3" s="60"/>
      <c r="AA3" s="60"/>
      <c r="AB3" s="60"/>
    </row>
    <row r="4" spans="1:28" s="57" customFormat="1" ht="12.75">
      <c r="A4" s="544" t="s">
        <v>137</v>
      </c>
      <c r="B4" s="544"/>
      <c r="C4" s="544"/>
      <c r="D4" s="544"/>
      <c r="E4" s="544"/>
      <c r="F4" s="544"/>
      <c r="G4" s="544"/>
      <c r="H4" s="544"/>
      <c r="I4" s="544"/>
      <c r="J4" s="544"/>
      <c r="K4" s="60"/>
      <c r="V4" s="60"/>
      <c r="W4" s="60"/>
      <c r="X4" s="60"/>
      <c r="Y4" s="60"/>
      <c r="Z4" s="60"/>
      <c r="AA4" s="60"/>
      <c r="AB4" s="60"/>
    </row>
    <row r="5" spans="1:28" s="36" customFormat="1" ht="24" customHeight="1">
      <c r="A5" s="150" t="s">
        <v>7</v>
      </c>
      <c r="B5" s="545" t="s">
        <v>11</v>
      </c>
      <c r="C5" s="546"/>
      <c r="D5" s="547" t="s">
        <v>136</v>
      </c>
      <c r="E5" s="546"/>
      <c r="F5" s="545" t="s">
        <v>25</v>
      </c>
      <c r="G5" s="546"/>
      <c r="H5" s="548" t="s">
        <v>121</v>
      </c>
      <c r="I5" s="549"/>
      <c r="J5" s="550"/>
      <c r="K5" s="39"/>
      <c r="V5" s="39"/>
      <c r="W5" s="39"/>
      <c r="X5" s="39"/>
      <c r="Y5" s="39"/>
      <c r="Z5" s="39"/>
      <c r="AA5" s="39"/>
      <c r="AB5" s="39"/>
    </row>
    <row r="6" spans="1:28" s="36" customFormat="1" ht="12.75">
      <c r="A6" s="40"/>
      <c r="B6" s="171">
        <v>2013</v>
      </c>
      <c r="C6" s="171">
        <v>2014</v>
      </c>
      <c r="D6" s="42">
        <v>2013</v>
      </c>
      <c r="E6" s="171">
        <v>2014</v>
      </c>
      <c r="F6" s="41">
        <v>2013</v>
      </c>
      <c r="G6" s="238">
        <v>2014</v>
      </c>
      <c r="H6" s="42">
        <v>2013</v>
      </c>
      <c r="I6" s="171">
        <v>2014</v>
      </c>
      <c r="J6" s="44" t="s">
        <v>9</v>
      </c>
      <c r="K6" s="39"/>
      <c r="V6" s="39"/>
      <c r="W6" s="39"/>
      <c r="X6" s="39"/>
      <c r="Y6" s="39"/>
      <c r="Z6" s="39"/>
      <c r="AA6" s="39"/>
      <c r="AB6" s="39"/>
    </row>
    <row r="7" spans="1:28" s="36" customFormat="1" ht="15.75" customHeight="1">
      <c r="A7" s="141" t="s">
        <v>82</v>
      </c>
      <c r="B7" s="46">
        <v>63.738999999999997</v>
      </c>
      <c r="C7" s="208">
        <v>8900.0679999999993</v>
      </c>
      <c r="D7" s="47">
        <v>0</v>
      </c>
      <c r="E7" s="207">
        <v>0</v>
      </c>
      <c r="F7" s="45">
        <v>87393.002999999997</v>
      </c>
      <c r="G7" s="208">
        <v>129690.96799999999</v>
      </c>
      <c r="H7" s="48">
        <v>88575.596999999994</v>
      </c>
      <c r="I7" s="206">
        <v>138606.98699999999</v>
      </c>
      <c r="J7" s="49">
        <f t="shared" ref="J7:J16" si="0">I7/H7*100-100</f>
        <v>56.484394906195206</v>
      </c>
      <c r="K7" s="39"/>
      <c r="L7" s="101"/>
      <c r="N7" s="101"/>
      <c r="V7" s="39"/>
      <c r="W7" s="39"/>
      <c r="X7" s="39"/>
      <c r="Y7" s="39"/>
      <c r="Z7" s="39"/>
      <c r="AA7" s="39"/>
      <c r="AB7" s="39"/>
    </row>
    <row r="8" spans="1:28" s="36" customFormat="1" ht="15.75" customHeight="1">
      <c r="A8" s="141" t="s">
        <v>83</v>
      </c>
      <c r="B8" s="176">
        <v>78661.755000000005</v>
      </c>
      <c r="C8" s="209">
        <v>392</v>
      </c>
      <c r="D8" s="47">
        <v>0</v>
      </c>
      <c r="E8" s="207">
        <v>0</v>
      </c>
      <c r="F8" s="47">
        <v>336</v>
      </c>
      <c r="G8" s="209">
        <v>131535.215</v>
      </c>
      <c r="H8" s="48">
        <v>79269.97</v>
      </c>
      <c r="I8" s="206">
        <v>131932.671</v>
      </c>
      <c r="J8" s="49">
        <f t="shared" si="0"/>
        <v>66.434617043503351</v>
      </c>
      <c r="K8" s="39"/>
      <c r="L8" s="101"/>
      <c r="N8" s="101"/>
      <c r="V8" s="39"/>
      <c r="W8" s="39"/>
      <c r="X8" s="39"/>
      <c r="Y8" s="39"/>
      <c r="Z8" s="39"/>
      <c r="AA8" s="39"/>
      <c r="AB8" s="39"/>
    </row>
    <row r="9" spans="1:28" s="36" customFormat="1" ht="15.75" customHeight="1">
      <c r="A9" s="141" t="s">
        <v>84</v>
      </c>
      <c r="B9" s="50">
        <v>45281.639000000003</v>
      </c>
      <c r="C9" s="209">
        <v>38550</v>
      </c>
      <c r="D9" s="47">
        <v>0</v>
      </c>
      <c r="E9" s="207">
        <v>0</v>
      </c>
      <c r="F9" s="47">
        <v>33673.839999999997</v>
      </c>
      <c r="G9" s="209">
        <v>78603.774999999994</v>
      </c>
      <c r="H9" s="48">
        <v>81179.076000000001</v>
      </c>
      <c r="I9" s="206">
        <v>117161.11199999999</v>
      </c>
      <c r="J9" s="49">
        <f t="shared" si="0"/>
        <v>44.324273905260981</v>
      </c>
      <c r="K9" s="39"/>
      <c r="L9" s="101"/>
      <c r="N9" s="101"/>
      <c r="V9" s="39"/>
      <c r="W9" s="39"/>
      <c r="X9" s="39"/>
      <c r="Y9" s="39"/>
      <c r="Z9" s="39"/>
      <c r="AA9" s="39"/>
      <c r="AB9" s="39"/>
    </row>
    <row r="10" spans="1:28" s="36" customFormat="1" ht="15.75" customHeight="1">
      <c r="A10" s="141" t="s">
        <v>92</v>
      </c>
      <c r="B10" s="50">
        <v>219.47800000000001</v>
      </c>
      <c r="C10" s="209">
        <v>19743.099999999999</v>
      </c>
      <c r="D10" s="47">
        <v>0</v>
      </c>
      <c r="E10" s="207">
        <v>0</v>
      </c>
      <c r="F10" s="47">
        <v>335.62</v>
      </c>
      <c r="G10" s="209">
        <v>168</v>
      </c>
      <c r="H10" s="48">
        <v>3501.9580000000001</v>
      </c>
      <c r="I10" s="206">
        <v>26344.278999999999</v>
      </c>
      <c r="J10" s="49">
        <f t="shared" si="0"/>
        <v>652.27284279251774</v>
      </c>
      <c r="K10" s="39"/>
      <c r="L10" s="101"/>
      <c r="N10" s="101"/>
      <c r="V10" s="39"/>
      <c r="W10" s="39"/>
      <c r="X10" s="39"/>
      <c r="Y10" s="39"/>
      <c r="Z10" s="39"/>
      <c r="AA10" s="39"/>
      <c r="AB10" s="39"/>
    </row>
    <row r="11" spans="1:28" s="36" customFormat="1" ht="15.75" customHeight="1">
      <c r="A11" s="141" t="s">
        <v>96</v>
      </c>
      <c r="B11" s="50">
        <v>36504.53</v>
      </c>
      <c r="C11" s="209">
        <v>12057.04</v>
      </c>
      <c r="D11" s="47">
        <v>0</v>
      </c>
      <c r="E11" s="207">
        <v>0</v>
      </c>
      <c r="F11" s="47">
        <v>0</v>
      </c>
      <c r="G11" s="209">
        <v>5294.15</v>
      </c>
      <c r="H11" s="48">
        <v>37709.46</v>
      </c>
      <c r="I11" s="206">
        <v>17379.217000000001</v>
      </c>
      <c r="J11" s="49">
        <f t="shared" si="0"/>
        <v>-53.912845742155945</v>
      </c>
      <c r="K11" s="39"/>
      <c r="L11" s="29"/>
      <c r="N11" s="249"/>
      <c r="V11" s="39"/>
      <c r="W11" s="39"/>
      <c r="X11" s="39"/>
      <c r="Y11" s="39"/>
      <c r="Z11" s="39"/>
      <c r="AA11" s="39"/>
      <c r="AB11" s="39"/>
    </row>
    <row r="12" spans="1:28" s="36" customFormat="1" ht="15.75" customHeight="1">
      <c r="A12" s="141" t="s">
        <v>85</v>
      </c>
      <c r="B12" s="113">
        <v>44939</v>
      </c>
      <c r="C12" s="210">
        <v>158</v>
      </c>
      <c r="D12" s="48">
        <v>0</v>
      </c>
      <c r="E12" s="206">
        <v>0</v>
      </c>
      <c r="F12" s="112">
        <v>392</v>
      </c>
      <c r="G12" s="209">
        <v>82.85</v>
      </c>
      <c r="H12" s="48">
        <v>46294.122000000003</v>
      </c>
      <c r="I12" s="206">
        <v>254.809</v>
      </c>
      <c r="J12" s="49">
        <f t="shared" si="0"/>
        <v>-99.449586709949912</v>
      </c>
      <c r="K12" s="39"/>
      <c r="L12" s="101"/>
      <c r="N12" s="101"/>
      <c r="V12" s="39"/>
      <c r="W12" s="39"/>
      <c r="X12" s="39"/>
      <c r="Y12" s="39"/>
      <c r="Z12" s="39"/>
      <c r="AA12" s="39"/>
      <c r="AB12" s="39"/>
    </row>
    <row r="13" spans="1:28" s="36" customFormat="1" ht="15.75" customHeight="1">
      <c r="A13" s="141" t="s">
        <v>86</v>
      </c>
      <c r="B13" s="113">
        <v>325</v>
      </c>
      <c r="C13" s="210">
        <v>151214.478</v>
      </c>
      <c r="D13" s="48">
        <v>0</v>
      </c>
      <c r="E13" s="206">
        <v>0</v>
      </c>
      <c r="F13" s="47">
        <v>336</v>
      </c>
      <c r="G13" s="209">
        <v>112</v>
      </c>
      <c r="H13" s="48">
        <v>676.625</v>
      </c>
      <c r="I13" s="206">
        <v>157937.78099999999</v>
      </c>
      <c r="J13" s="49">
        <f t="shared" si="0"/>
        <v>23241.996083502676</v>
      </c>
      <c r="K13" s="39"/>
      <c r="L13" s="101"/>
      <c r="N13" s="101"/>
      <c r="V13" s="39"/>
      <c r="W13" s="39"/>
      <c r="X13" s="39"/>
      <c r="Y13" s="39"/>
      <c r="Z13" s="39"/>
      <c r="AA13" s="39"/>
      <c r="AB13" s="39"/>
    </row>
    <row r="14" spans="1:28" s="36" customFormat="1" ht="15.75" customHeight="1">
      <c r="A14" s="256" t="s">
        <v>87</v>
      </c>
      <c r="B14" s="113">
        <v>35642.269999999997</v>
      </c>
      <c r="C14" s="210">
        <v>120318.329</v>
      </c>
      <c r="D14" s="47">
        <v>0</v>
      </c>
      <c r="E14" s="207">
        <v>0</v>
      </c>
      <c r="F14" s="47">
        <v>390</v>
      </c>
      <c r="G14" s="209">
        <v>0</v>
      </c>
      <c r="H14" s="48">
        <v>36043.544999999998</v>
      </c>
      <c r="I14" s="206">
        <v>120339.098</v>
      </c>
      <c r="J14" s="49">
        <f t="shared" si="0"/>
        <v>233.8714269087572</v>
      </c>
      <c r="K14" s="39"/>
      <c r="L14" s="193"/>
      <c r="N14" s="101"/>
      <c r="O14" s="101"/>
      <c r="V14" s="39"/>
      <c r="W14" s="39"/>
      <c r="X14" s="39"/>
      <c r="Y14" s="39"/>
      <c r="Z14" s="39"/>
      <c r="AA14" s="39"/>
      <c r="AB14" s="39"/>
    </row>
    <row r="15" spans="1:28" s="36" customFormat="1" ht="15.75" customHeight="1">
      <c r="A15" s="141" t="s">
        <v>88</v>
      </c>
      <c r="B15" s="113">
        <v>159.87</v>
      </c>
      <c r="C15" s="210">
        <v>40867.649000000005</v>
      </c>
      <c r="D15" s="47">
        <v>0</v>
      </c>
      <c r="E15" s="207">
        <v>0</v>
      </c>
      <c r="F15" s="47">
        <v>157902.995</v>
      </c>
      <c r="G15" s="209">
        <v>138693.76500000001</v>
      </c>
      <c r="H15" s="48">
        <v>158074.33599999998</v>
      </c>
      <c r="I15" s="206">
        <v>179568.231</v>
      </c>
      <c r="J15" s="49">
        <f t="shared" si="0"/>
        <v>13.597333725317711</v>
      </c>
      <c r="K15" s="39"/>
      <c r="L15" s="101"/>
      <c r="N15" s="101"/>
      <c r="O15" s="24"/>
      <c r="V15" s="39"/>
      <c r="W15" s="39"/>
      <c r="X15" s="39"/>
      <c r="Y15" s="39"/>
      <c r="Z15" s="39"/>
      <c r="AA15" s="39"/>
      <c r="AB15" s="39"/>
    </row>
    <row r="16" spans="1:28" s="36" customFormat="1" ht="15.75" customHeight="1">
      <c r="A16" s="141" t="s">
        <v>89</v>
      </c>
      <c r="B16" s="113">
        <v>263.95</v>
      </c>
      <c r="C16" s="210">
        <v>44400.22</v>
      </c>
      <c r="D16" s="47">
        <v>0</v>
      </c>
      <c r="E16" s="207">
        <v>0</v>
      </c>
      <c r="F16" s="47">
        <v>201717.96799999999</v>
      </c>
      <c r="G16" s="209">
        <v>129892.50000000001</v>
      </c>
      <c r="H16" s="48">
        <v>202056.63099999999</v>
      </c>
      <c r="I16" s="206">
        <v>175663.88400000002</v>
      </c>
      <c r="J16" s="49">
        <f t="shared" si="0"/>
        <v>-13.062054370291847</v>
      </c>
      <c r="K16" s="39"/>
      <c r="L16" s="101"/>
      <c r="N16" s="101"/>
      <c r="V16" s="39"/>
      <c r="W16" s="39"/>
      <c r="X16" s="39"/>
      <c r="Y16" s="39"/>
      <c r="Z16" s="39"/>
      <c r="AA16" s="39"/>
      <c r="AB16" s="39"/>
    </row>
    <row r="17" spans="1:33" s="36" customFormat="1" ht="15.75" customHeight="1">
      <c r="A17" s="141" t="s">
        <v>90</v>
      </c>
      <c r="B17" s="113">
        <v>6136.5</v>
      </c>
      <c r="C17" s="210"/>
      <c r="D17" s="47">
        <v>74958.33</v>
      </c>
      <c r="E17" s="207"/>
      <c r="F17" s="47">
        <v>157208.65700000001</v>
      </c>
      <c r="G17" s="209"/>
      <c r="H17" s="48">
        <v>238319.74300000002</v>
      </c>
      <c r="I17" s="206"/>
      <c r="J17" s="49"/>
      <c r="K17" s="39"/>
      <c r="L17" s="101"/>
      <c r="N17" s="101"/>
      <c r="V17" s="39"/>
      <c r="W17" s="39"/>
      <c r="X17" s="39"/>
      <c r="Y17" s="39"/>
      <c r="Z17" s="39"/>
      <c r="AA17" s="39"/>
      <c r="AB17" s="39"/>
    </row>
    <row r="18" spans="1:33" s="36" customFormat="1" ht="15.75" customHeight="1">
      <c r="A18" s="141" t="s">
        <v>91</v>
      </c>
      <c r="B18" s="52">
        <v>8894.7999999999993</v>
      </c>
      <c r="C18" s="211"/>
      <c r="D18" s="47">
        <v>0</v>
      </c>
      <c r="E18" s="207"/>
      <c r="F18" s="52">
        <v>112287.30499999999</v>
      </c>
      <c r="G18" s="239"/>
      <c r="H18" s="48">
        <v>121200.928</v>
      </c>
      <c r="I18" s="206"/>
      <c r="J18" s="49"/>
      <c r="K18" s="39"/>
      <c r="L18" s="101"/>
      <c r="N18" s="101"/>
      <c r="V18" s="39"/>
      <c r="W18" s="39"/>
      <c r="X18" s="39"/>
      <c r="Y18" s="39"/>
      <c r="Z18" s="39"/>
      <c r="AA18" s="39"/>
      <c r="AB18" s="39"/>
    </row>
    <row r="19" spans="1:33" s="36" customFormat="1" ht="16.5" customHeight="1">
      <c r="A19" s="53" t="s">
        <v>13</v>
      </c>
      <c r="B19" s="88">
        <f>SUM(B7:B18)</f>
        <v>257092.53099999999</v>
      </c>
      <c r="C19" s="88">
        <f t="shared" ref="C19:I19" si="1">SUM(C7:C18)</f>
        <v>436600.88399999996</v>
      </c>
      <c r="D19" s="88">
        <f t="shared" si="1"/>
        <v>74958.33</v>
      </c>
      <c r="E19" s="88">
        <f t="shared" si="1"/>
        <v>0</v>
      </c>
      <c r="F19" s="88">
        <f t="shared" si="1"/>
        <v>751973.38800000004</v>
      </c>
      <c r="G19" s="88">
        <f t="shared" si="1"/>
        <v>614073.223</v>
      </c>
      <c r="H19" s="88">
        <f t="shared" si="1"/>
        <v>1092901.9909999999</v>
      </c>
      <c r="I19" s="88">
        <f t="shared" si="1"/>
        <v>1065188.0690000001</v>
      </c>
      <c r="J19" s="54"/>
      <c r="K19" s="39"/>
      <c r="L19" s="31"/>
      <c r="V19" s="39"/>
      <c r="W19" s="39"/>
      <c r="X19" s="39"/>
      <c r="Y19" s="39"/>
      <c r="Z19" s="39"/>
      <c r="AA19" s="39"/>
      <c r="AB19" s="39"/>
    </row>
    <row r="20" spans="1:33" s="36" customFormat="1" ht="16.5" customHeight="1">
      <c r="A20" s="98" t="s">
        <v>52</v>
      </c>
      <c r="B20" s="408">
        <f>B19/$H19</f>
        <v>0.23523841398144182</v>
      </c>
      <c r="C20" s="408"/>
      <c r="D20" s="408">
        <f>D19/$H19</f>
        <v>6.8586506948727852E-2</v>
      </c>
      <c r="E20" s="408"/>
      <c r="F20" s="408">
        <f>F19/$H19</f>
        <v>0.68805198836901016</v>
      </c>
      <c r="G20" s="90"/>
      <c r="H20" s="55"/>
      <c r="I20" s="55"/>
      <c r="J20" s="55"/>
      <c r="K20" s="39"/>
      <c r="L20" s="24"/>
      <c r="M20" s="24"/>
      <c r="N20" s="24"/>
      <c r="O20" s="24"/>
      <c r="P20" s="24"/>
      <c r="Q20" s="24"/>
      <c r="R20" s="24"/>
      <c r="S20" s="24"/>
      <c r="T20" s="24"/>
      <c r="U20" s="24"/>
      <c r="V20" s="39"/>
      <c r="W20" s="39"/>
      <c r="X20" s="39"/>
      <c r="Y20" s="39"/>
      <c r="Z20" s="39"/>
      <c r="AA20" s="39"/>
      <c r="AB20" s="39"/>
    </row>
    <row r="21" spans="1:33" s="36" customFormat="1" ht="17.45" customHeight="1">
      <c r="A21" s="212" t="s">
        <v>267</v>
      </c>
      <c r="B21" s="89">
        <f>SUM(B7:B16)</f>
        <v>242061.231</v>
      </c>
      <c r="C21" s="89">
        <f t="shared" ref="C21:I21" si="2">SUM(C7:C16)</f>
        <v>436600.88399999996</v>
      </c>
      <c r="D21" s="89">
        <f t="shared" si="2"/>
        <v>0</v>
      </c>
      <c r="E21" s="89">
        <f t="shared" si="2"/>
        <v>0</v>
      </c>
      <c r="F21" s="89">
        <f t="shared" si="2"/>
        <v>482477.42599999998</v>
      </c>
      <c r="G21" s="89">
        <f t="shared" si="2"/>
        <v>614073.223</v>
      </c>
      <c r="H21" s="89">
        <f t="shared" si="2"/>
        <v>733381.31999999983</v>
      </c>
      <c r="I21" s="89">
        <f t="shared" si="2"/>
        <v>1065188.0690000001</v>
      </c>
      <c r="J21" s="56">
        <f>I21/H21*100-100</f>
        <v>45.243414299126187</v>
      </c>
      <c r="K21" s="39"/>
      <c r="L21" s="243"/>
      <c r="M21" s="24"/>
      <c r="N21" s="392"/>
      <c r="O21" s="24"/>
      <c r="P21" s="24"/>
      <c r="Q21" s="24"/>
      <c r="R21" s="24"/>
      <c r="S21" s="24"/>
      <c r="T21" s="24"/>
      <c r="U21" s="24"/>
      <c r="V21" s="39"/>
      <c r="W21" s="39"/>
      <c r="X21" s="39"/>
      <c r="Y21" s="39"/>
      <c r="Z21" s="39"/>
      <c r="AA21" s="39"/>
      <c r="AB21" s="39"/>
    </row>
    <row r="22" spans="1:33" s="36" customFormat="1" ht="16.899999999999999" customHeight="1">
      <c r="A22" s="213" t="s">
        <v>268</v>
      </c>
      <c r="B22" s="409">
        <f>B21/$H21</f>
        <v>0.3300618987677516</v>
      </c>
      <c r="C22" s="409">
        <f>C21/$I21</f>
        <v>0.40988150046581107</v>
      </c>
      <c r="D22" s="409">
        <f>D21/$H21</f>
        <v>0</v>
      </c>
      <c r="E22" s="409">
        <f>E21/$I21</f>
        <v>0</v>
      </c>
      <c r="F22" s="409">
        <f>F21/$H21</f>
        <v>0.65788071340568111</v>
      </c>
      <c r="G22" s="409">
        <f>G21/$I21</f>
        <v>0.57649277237633045</v>
      </c>
      <c r="H22" s="151"/>
      <c r="I22" s="152"/>
      <c r="J22" s="152"/>
      <c r="K22" s="39"/>
      <c r="L22" s="24"/>
      <c r="M22" s="24"/>
      <c r="N22" s="24"/>
      <c r="O22" s="24"/>
      <c r="P22" s="24"/>
      <c r="Q22" s="24"/>
      <c r="R22" s="24"/>
      <c r="S22" s="24"/>
      <c r="T22" s="24"/>
      <c r="U22" s="24"/>
      <c r="V22" s="39"/>
      <c r="W22" s="39"/>
      <c r="X22" s="39"/>
      <c r="Y22" s="39"/>
      <c r="Z22" s="39"/>
      <c r="AA22" s="39"/>
      <c r="AB22" s="39"/>
    </row>
    <row r="23" spans="1:33" s="36" customFormat="1" ht="15.75" customHeight="1">
      <c r="A23" s="153" t="s">
        <v>109</v>
      </c>
      <c r="B23" s="154"/>
      <c r="C23" s="154"/>
      <c r="D23" s="154"/>
      <c r="E23" s="154"/>
      <c r="F23" s="154"/>
      <c r="G23" s="154"/>
      <c r="H23" s="154"/>
      <c r="I23" s="154"/>
      <c r="J23" s="154"/>
      <c r="K23" s="39"/>
      <c r="L23" s="24"/>
      <c r="M23" s="24"/>
      <c r="N23" s="24"/>
      <c r="O23" s="24"/>
      <c r="P23" s="24"/>
      <c r="Q23" s="24"/>
      <c r="R23" s="24"/>
      <c r="S23" s="24"/>
      <c r="T23" s="24"/>
      <c r="U23" s="24"/>
      <c r="V23" s="39"/>
      <c r="W23" s="39"/>
      <c r="X23" s="39"/>
      <c r="Y23" s="39"/>
      <c r="Z23" s="39"/>
      <c r="AA23" s="39"/>
      <c r="AB23" s="39"/>
    </row>
    <row r="24" spans="1:33" ht="17.25" customHeight="1">
      <c r="A24" s="551" t="s">
        <v>128</v>
      </c>
      <c r="B24" s="552"/>
      <c r="C24" s="552"/>
      <c r="D24" s="552"/>
      <c r="E24" s="552"/>
      <c r="F24" s="552"/>
      <c r="G24" s="552"/>
      <c r="H24" s="552"/>
      <c r="I24" s="552"/>
      <c r="J24" s="552"/>
    </row>
    <row r="25" spans="1:33" ht="15" customHeight="1">
      <c r="A25" s="183"/>
      <c r="B25" s="183"/>
      <c r="C25" s="183"/>
      <c r="D25" s="183"/>
      <c r="E25" s="183"/>
      <c r="F25" s="183"/>
      <c r="G25" s="183"/>
      <c r="H25" s="183"/>
      <c r="I25" s="183"/>
      <c r="J25" s="183"/>
      <c r="K25" s="2"/>
      <c r="L25" s="2"/>
      <c r="M25" s="2"/>
      <c r="N25" s="2"/>
      <c r="O25" s="2"/>
      <c r="P25" s="2"/>
      <c r="Q25" s="2"/>
      <c r="R25" s="2"/>
      <c r="S25" s="2"/>
      <c r="T25" s="2"/>
      <c r="U25" s="2"/>
      <c r="V25" s="2"/>
      <c r="W25" s="2"/>
      <c r="X25" s="2"/>
      <c r="Y25" s="2"/>
      <c r="Z25" s="2"/>
      <c r="AD25" s="24"/>
      <c r="AE25" s="24"/>
      <c r="AF25" s="24"/>
      <c r="AG25" s="24"/>
    </row>
    <row r="26" spans="1:33" ht="15" customHeight="1">
      <c r="K26" s="2"/>
      <c r="L26" s="2"/>
      <c r="M26" s="2"/>
      <c r="N26" s="2"/>
      <c r="O26" s="2"/>
      <c r="P26" s="2"/>
      <c r="Q26" s="2"/>
      <c r="R26" s="2"/>
      <c r="S26" s="2"/>
      <c r="T26" s="2"/>
      <c r="U26" s="2"/>
      <c r="V26" s="2"/>
      <c r="W26" s="2"/>
      <c r="X26" s="2"/>
      <c r="Y26" s="2"/>
      <c r="Z26" s="2"/>
    </row>
    <row r="27" spans="1:33" ht="15" customHeight="1">
      <c r="K27" s="2"/>
      <c r="L27" s="2"/>
      <c r="M27" s="2"/>
      <c r="N27" s="2"/>
      <c r="O27" s="2"/>
      <c r="P27" s="2"/>
      <c r="Q27" s="2"/>
      <c r="R27" s="2"/>
      <c r="S27" s="2"/>
      <c r="T27" s="2"/>
      <c r="U27" s="2"/>
      <c r="V27" s="2"/>
      <c r="W27" s="2"/>
      <c r="X27" s="2"/>
      <c r="Y27" s="2"/>
      <c r="Z27" s="2"/>
    </row>
    <row r="28" spans="1:33" ht="15" customHeight="1">
      <c r="K28" s="2"/>
      <c r="L28" s="2"/>
      <c r="M28" s="2"/>
      <c r="N28" s="2"/>
      <c r="O28" s="2"/>
      <c r="P28" s="2"/>
      <c r="Q28" s="2"/>
      <c r="R28" s="2"/>
      <c r="S28" s="2"/>
      <c r="T28" s="2"/>
      <c r="U28" s="2"/>
      <c r="V28" s="2"/>
      <c r="W28" s="2"/>
      <c r="X28" s="2"/>
      <c r="Y28" s="2"/>
      <c r="Z28" s="2"/>
      <c r="AD28" s="24"/>
      <c r="AE28" s="24"/>
      <c r="AF28" s="24"/>
      <c r="AG28" s="24"/>
    </row>
    <row r="29" spans="1:33" ht="15" customHeight="1">
      <c r="K29" s="2"/>
      <c r="L29" s="2"/>
      <c r="M29" s="2"/>
      <c r="N29" s="2"/>
      <c r="O29" s="2"/>
      <c r="P29" s="2"/>
      <c r="Q29" s="2"/>
      <c r="R29" s="2"/>
      <c r="S29" s="2"/>
      <c r="T29" s="2"/>
      <c r="U29" s="2"/>
      <c r="V29" s="2"/>
      <c r="W29" s="2"/>
      <c r="X29" s="2"/>
      <c r="Y29" s="2"/>
      <c r="Z29" s="2"/>
    </row>
    <row r="30" spans="1:33" ht="15" customHeight="1">
      <c r="K30" s="2"/>
      <c r="L30" s="2"/>
      <c r="M30" s="2"/>
      <c r="N30" s="2"/>
      <c r="O30" s="2"/>
      <c r="P30" s="2"/>
      <c r="Q30" s="2"/>
      <c r="R30" s="2"/>
      <c r="S30" s="2"/>
      <c r="T30" s="2"/>
      <c r="U30" s="2"/>
      <c r="V30" s="2"/>
      <c r="W30" s="2"/>
      <c r="X30" s="2"/>
      <c r="Y30" s="2"/>
      <c r="Z30" s="2"/>
    </row>
    <row r="31" spans="1:33" ht="15" customHeight="1">
      <c r="K31" s="2"/>
      <c r="L31" s="2"/>
      <c r="M31" s="2"/>
      <c r="N31" s="2"/>
      <c r="O31" s="2"/>
      <c r="P31" s="2"/>
      <c r="Q31" s="2"/>
      <c r="R31" s="2"/>
      <c r="S31" s="2"/>
      <c r="T31" s="2"/>
      <c r="U31" s="2"/>
      <c r="V31" s="2"/>
      <c r="W31" s="2"/>
      <c r="X31" s="2"/>
      <c r="Y31" s="2"/>
      <c r="Z31" s="2"/>
    </row>
    <row r="32" spans="1:33" ht="15" customHeight="1">
      <c r="K32" s="2"/>
      <c r="L32" s="2"/>
      <c r="M32" s="2"/>
      <c r="N32" s="2"/>
      <c r="O32" s="2"/>
      <c r="P32" s="2"/>
      <c r="Q32" s="2"/>
      <c r="R32" s="2"/>
      <c r="S32" s="2"/>
      <c r="T32" s="2"/>
      <c r="U32" s="2"/>
      <c r="V32" s="2"/>
      <c r="W32" s="2"/>
      <c r="X32" s="2"/>
      <c r="Y32" s="2"/>
      <c r="Z32" s="2"/>
    </row>
    <row r="33" spans="1:34" ht="15" customHeight="1">
      <c r="K33" s="2"/>
      <c r="L33" s="2"/>
      <c r="M33" s="2"/>
      <c r="N33" s="2"/>
      <c r="O33" s="2"/>
      <c r="P33" s="2"/>
      <c r="Q33" s="2"/>
      <c r="R33" s="2"/>
      <c r="S33" s="2"/>
      <c r="T33" s="2"/>
      <c r="U33" s="2"/>
      <c r="V33" s="2"/>
      <c r="W33" s="2"/>
      <c r="X33" s="2"/>
      <c r="Y33" s="2"/>
      <c r="Z33" s="2"/>
    </row>
    <row r="34" spans="1:34" ht="15" customHeight="1">
      <c r="K34" s="2"/>
      <c r="L34" s="2"/>
      <c r="M34" s="2"/>
      <c r="N34" s="2"/>
      <c r="O34" s="2"/>
      <c r="P34" s="2"/>
      <c r="Q34" s="2"/>
      <c r="R34" s="2"/>
      <c r="S34" s="2"/>
      <c r="T34" s="2"/>
      <c r="U34" s="2"/>
      <c r="V34" s="2"/>
      <c r="W34" s="2"/>
      <c r="X34" s="2"/>
      <c r="Y34" s="2"/>
      <c r="Z34" s="2"/>
    </row>
    <row r="35" spans="1:34" ht="15" customHeight="1">
      <c r="K35" s="2"/>
      <c r="L35" s="2"/>
      <c r="M35" s="2"/>
      <c r="N35" s="2"/>
      <c r="O35" s="2"/>
      <c r="P35" s="2"/>
      <c r="Q35" s="2"/>
      <c r="R35" s="2"/>
      <c r="S35" s="2"/>
      <c r="T35" s="2"/>
      <c r="U35" s="2"/>
      <c r="V35" s="2"/>
      <c r="W35" s="2"/>
      <c r="X35" s="2"/>
      <c r="Y35" s="2"/>
      <c r="Z35" s="2"/>
    </row>
    <row r="36" spans="1:34" ht="15" customHeight="1">
      <c r="K36" s="2"/>
      <c r="L36" s="2"/>
      <c r="M36" s="2"/>
      <c r="N36" s="2"/>
      <c r="O36" s="2"/>
      <c r="P36" s="2"/>
      <c r="Q36" s="2"/>
      <c r="R36" s="2"/>
      <c r="S36" s="2"/>
      <c r="T36" s="2"/>
      <c r="U36" s="2"/>
      <c r="V36" s="2"/>
      <c r="W36" s="2"/>
      <c r="X36" s="2"/>
      <c r="Y36" s="2"/>
      <c r="Z36" s="2"/>
      <c r="AH36" s="23">
        <f>G19</f>
        <v>614073.223</v>
      </c>
    </row>
    <row r="37" spans="1:34" ht="15" customHeight="1">
      <c r="K37" s="2"/>
      <c r="L37" s="2"/>
      <c r="M37" s="2"/>
      <c r="N37" s="2"/>
      <c r="O37" s="2"/>
      <c r="P37" s="2"/>
      <c r="Q37" s="2"/>
      <c r="R37" s="2"/>
      <c r="S37" s="2"/>
      <c r="T37" s="2"/>
      <c r="U37" s="2"/>
      <c r="V37" s="2"/>
      <c r="W37" s="2"/>
      <c r="X37" s="2"/>
      <c r="Y37" s="2"/>
      <c r="Z37" s="2"/>
    </row>
    <row r="38" spans="1:34" ht="15" customHeight="1">
      <c r="K38" s="2"/>
      <c r="L38" s="2"/>
      <c r="M38" s="2"/>
      <c r="N38" s="2"/>
      <c r="O38" s="2"/>
      <c r="P38" s="2"/>
      <c r="Q38" s="2"/>
      <c r="R38" s="2"/>
      <c r="S38" s="2"/>
      <c r="T38" s="2"/>
      <c r="U38" s="2"/>
      <c r="V38" s="2"/>
      <c r="W38" s="2"/>
      <c r="X38" s="2"/>
      <c r="Y38" s="2"/>
      <c r="Z38" s="2"/>
    </row>
    <row r="39" spans="1:34" ht="15" customHeight="1">
      <c r="K39" s="2"/>
      <c r="L39" s="2"/>
      <c r="M39" s="2"/>
      <c r="N39" s="2"/>
      <c r="O39" s="2"/>
      <c r="P39" s="2"/>
      <c r="Q39" s="2"/>
      <c r="R39" s="2"/>
      <c r="S39" s="2"/>
      <c r="T39" s="2"/>
      <c r="U39" s="2"/>
      <c r="V39" s="2"/>
      <c r="W39" s="2"/>
      <c r="X39" s="2"/>
      <c r="Y39" s="2"/>
      <c r="Z39" s="2"/>
    </row>
    <row r="40" spans="1:34" ht="15" customHeight="1">
      <c r="K40" s="2"/>
      <c r="L40" s="2"/>
      <c r="M40" s="2"/>
      <c r="N40" s="2"/>
      <c r="O40" s="2"/>
      <c r="P40" s="2"/>
      <c r="Q40" s="2"/>
      <c r="R40" s="2"/>
      <c r="S40" s="2"/>
      <c r="T40" s="2"/>
      <c r="U40" s="2"/>
      <c r="V40" s="2"/>
      <c r="W40" s="2"/>
      <c r="X40" s="2"/>
      <c r="Y40" s="2"/>
      <c r="Z40" s="2"/>
    </row>
    <row r="41" spans="1:34" ht="37.9" customHeight="1">
      <c r="A41" s="453" t="s">
        <v>273</v>
      </c>
      <c r="B41" s="461"/>
      <c r="C41" s="461"/>
      <c r="D41" s="461"/>
      <c r="E41" s="461"/>
      <c r="F41" s="461"/>
      <c r="G41" s="461"/>
      <c r="H41" s="461"/>
      <c r="I41" s="461"/>
      <c r="J41" s="462"/>
    </row>
    <row r="43" spans="1:34" ht="15.75" customHeight="1"/>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9">
    <mergeCell ref="A41:J41"/>
    <mergeCell ref="A1:J1"/>
    <mergeCell ref="B5:C5"/>
    <mergeCell ref="D5:E5"/>
    <mergeCell ref="F5:G5"/>
    <mergeCell ref="A3:J3"/>
    <mergeCell ref="A4:J4"/>
    <mergeCell ref="H5:J5"/>
    <mergeCell ref="A24:J24"/>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ignoredErrors>
    <ignoredError sqref="B19:I19" formulaRange="1"/>
    <ignoredError sqref="C22 D22:F22" formula="1"/>
    <ignoredError sqref="B21:I21" formula="1"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7"/>
  <sheetViews>
    <sheetView zoomScaleNormal="100" workbookViewId="0">
      <selection activeCell="J34" sqref="J34"/>
    </sheetView>
  </sheetViews>
  <sheetFormatPr baseColWidth="10" defaultColWidth="10.90625" defaultRowHeight="12"/>
  <cols>
    <col min="1" max="1" width="11.26953125" style="2" customWidth="1"/>
    <col min="2" max="6" width="10" style="2" customWidth="1"/>
    <col min="7" max="7" width="1.81640625" style="2" customWidth="1"/>
    <col min="8" max="8" width="7.90625" style="2" customWidth="1"/>
    <col min="9" max="9" width="6.26953125" style="2" customWidth="1"/>
    <col min="10" max="10" width="7.08984375" style="2" customWidth="1"/>
    <col min="11" max="11" width="5.1796875" style="2" customWidth="1"/>
    <col min="12" max="12" width="7.7265625" style="2" customWidth="1"/>
    <col min="13" max="13" width="7.1796875" style="2" customWidth="1"/>
    <col min="14" max="14" width="7" style="2" customWidth="1"/>
    <col min="15" max="20" width="2.90625" style="2" customWidth="1"/>
    <col min="21" max="24" width="3.54296875" style="2" customWidth="1"/>
    <col min="25" max="25" width="7.81640625" style="2" customWidth="1"/>
    <col min="26" max="26" width="2" style="2" customWidth="1"/>
    <col min="27" max="32" width="3" style="7" customWidth="1"/>
    <col min="33" max="16384" width="10.90625" style="2"/>
  </cols>
  <sheetData>
    <row r="1" spans="1:14" s="36" customFormat="1" ht="12.75" customHeight="1">
      <c r="A1" s="457" t="s">
        <v>179</v>
      </c>
      <c r="B1" s="457"/>
      <c r="C1" s="457"/>
      <c r="D1" s="457"/>
      <c r="E1" s="457"/>
    </row>
    <row r="2" spans="1:14" s="36" customFormat="1" ht="6" customHeight="1">
      <c r="A2" s="134"/>
      <c r="B2" s="134"/>
      <c r="C2" s="134"/>
      <c r="D2" s="134"/>
      <c r="E2" s="134"/>
    </row>
    <row r="3" spans="1:14" s="36" customFormat="1" ht="12.75">
      <c r="A3" s="463" t="s">
        <v>102</v>
      </c>
      <c r="B3" s="463"/>
      <c r="C3" s="463"/>
      <c r="D3" s="463"/>
      <c r="E3" s="463"/>
    </row>
    <row r="4" spans="1:14" s="36" customFormat="1" ht="12.75">
      <c r="A4" s="556" t="s">
        <v>138</v>
      </c>
      <c r="B4" s="556"/>
      <c r="C4" s="556"/>
      <c r="D4" s="556"/>
      <c r="E4" s="556"/>
    </row>
    <row r="5" spans="1:14" s="36" customFormat="1" ht="15" customHeight="1">
      <c r="A5" s="463" t="s">
        <v>77</v>
      </c>
      <c r="B5" s="463"/>
      <c r="C5" s="463"/>
      <c r="D5" s="463"/>
      <c r="E5" s="463"/>
    </row>
    <row r="6" spans="1:14" s="36" customFormat="1" ht="52.5" customHeight="1">
      <c r="A6" s="103" t="s">
        <v>101</v>
      </c>
      <c r="B6" s="170" t="s">
        <v>94</v>
      </c>
      <c r="C6" s="67">
        <v>11042300</v>
      </c>
      <c r="D6" s="170" t="s">
        <v>93</v>
      </c>
      <c r="E6" s="170" t="s">
        <v>117</v>
      </c>
      <c r="F6" s="170" t="s">
        <v>118</v>
      </c>
    </row>
    <row r="7" spans="1:14" s="36" customFormat="1" ht="39" customHeight="1">
      <c r="A7" s="72" t="s">
        <v>10</v>
      </c>
      <c r="B7" s="93" t="s">
        <v>64</v>
      </c>
      <c r="C7" s="66" t="s">
        <v>26</v>
      </c>
      <c r="D7" s="67" t="s">
        <v>28</v>
      </c>
      <c r="E7" s="67" t="s">
        <v>60</v>
      </c>
      <c r="F7" s="170" t="s">
        <v>120</v>
      </c>
      <c r="H7" s="177"/>
      <c r="I7" s="177"/>
      <c r="J7" s="177"/>
      <c r="K7" s="94"/>
    </row>
    <row r="8" spans="1:14" s="36" customFormat="1" ht="16.5" customHeight="1">
      <c r="A8" s="131">
        <v>2009</v>
      </c>
      <c r="B8" s="417">
        <v>739901</v>
      </c>
      <c r="C8" s="68">
        <v>89868.546000000002</v>
      </c>
      <c r="D8" s="69">
        <v>536382.75930000003</v>
      </c>
      <c r="E8" s="69">
        <v>429610.59470000002</v>
      </c>
      <c r="F8" s="225" t="s">
        <v>119</v>
      </c>
      <c r="G8" s="101"/>
      <c r="H8" s="177"/>
      <c r="I8" s="177"/>
      <c r="J8" s="177"/>
      <c r="K8" s="172"/>
    </row>
    <row r="9" spans="1:14" s="36" customFormat="1" ht="16.5" customHeight="1">
      <c r="A9" s="410">
        <v>2010</v>
      </c>
      <c r="B9" s="418">
        <v>596478</v>
      </c>
      <c r="C9" s="68">
        <v>186676.77799999999</v>
      </c>
      <c r="D9" s="69">
        <v>622617.75210000004</v>
      </c>
      <c r="E9" s="69">
        <v>537789.94500000007</v>
      </c>
      <c r="F9" s="225" t="s">
        <v>119</v>
      </c>
      <c r="G9" s="101"/>
      <c r="H9" s="177"/>
      <c r="I9" s="177"/>
      <c r="J9" s="177"/>
      <c r="K9" s="172"/>
    </row>
    <row r="10" spans="1:14" s="36" customFormat="1" ht="16.5" customHeight="1">
      <c r="A10" s="410">
        <v>2011</v>
      </c>
      <c r="B10" s="418">
        <v>666016</v>
      </c>
      <c r="C10" s="68">
        <v>302003.22399999999</v>
      </c>
      <c r="D10" s="69">
        <v>636168.99140000006</v>
      </c>
      <c r="E10" s="69">
        <v>509038.76549999998</v>
      </c>
      <c r="F10" s="225" t="s">
        <v>119</v>
      </c>
      <c r="G10" s="101"/>
      <c r="H10" s="177"/>
      <c r="I10" s="177"/>
      <c r="J10" s="177"/>
      <c r="K10" s="172"/>
    </row>
    <row r="11" spans="1:14" s="36" customFormat="1" ht="16.5" customHeight="1">
      <c r="A11" s="410">
        <v>2012</v>
      </c>
      <c r="B11" s="418">
        <v>873304</v>
      </c>
      <c r="C11" s="68">
        <v>221607.44600000003</v>
      </c>
      <c r="D11" s="69">
        <v>597179.63740000001</v>
      </c>
      <c r="E11" s="69">
        <v>620493.98219999997</v>
      </c>
      <c r="F11" s="225" t="s">
        <v>119</v>
      </c>
      <c r="G11" s="101"/>
      <c r="H11" s="177"/>
      <c r="I11" s="177"/>
      <c r="J11" s="177"/>
      <c r="K11" s="172"/>
    </row>
    <row r="12" spans="1:14" s="36" customFormat="1" ht="16.5" customHeight="1">
      <c r="A12" s="411">
        <v>2013</v>
      </c>
      <c r="B12" s="418">
        <v>1092902</v>
      </c>
      <c r="C12" s="70">
        <v>39977.849000000002</v>
      </c>
      <c r="D12" s="71">
        <v>266842.52799999999</v>
      </c>
      <c r="E12" s="69">
        <v>710894.04500000004</v>
      </c>
      <c r="F12" s="280">
        <v>512495.23699999996</v>
      </c>
      <c r="G12" s="101"/>
      <c r="H12" s="177"/>
      <c r="I12" s="101"/>
      <c r="J12" s="101"/>
      <c r="K12" s="172"/>
    </row>
    <row r="13" spans="1:14" s="36" customFormat="1" ht="19.149999999999999" customHeight="1">
      <c r="A13" s="412" t="s">
        <v>244</v>
      </c>
      <c r="B13" s="427">
        <v>1063816.905</v>
      </c>
      <c r="C13" s="414">
        <v>22917.47</v>
      </c>
      <c r="D13" s="214">
        <v>146921.58999999997</v>
      </c>
      <c r="E13" s="214">
        <v>417087.91899999999</v>
      </c>
      <c r="F13" s="214">
        <v>280866.56799999997</v>
      </c>
      <c r="G13" s="101"/>
      <c r="H13" s="177"/>
      <c r="I13" s="421"/>
      <c r="J13" s="420"/>
      <c r="K13" s="420"/>
      <c r="L13" s="420"/>
      <c r="M13" s="420"/>
      <c r="N13" s="420"/>
    </row>
    <row r="14" spans="1:14" s="36" customFormat="1" ht="19.149999999999999" customHeight="1">
      <c r="A14" s="413" t="s">
        <v>245</v>
      </c>
      <c r="B14" s="419">
        <v>733381.32000000007</v>
      </c>
      <c r="C14" s="415">
        <v>39948.349000000002</v>
      </c>
      <c r="D14" s="215">
        <v>265597.53599999996</v>
      </c>
      <c r="E14" s="215">
        <v>595898.26</v>
      </c>
      <c r="F14" s="214">
        <v>427273.04899999994</v>
      </c>
      <c r="G14" s="101"/>
      <c r="H14" s="177"/>
      <c r="I14" s="172"/>
      <c r="J14" s="79"/>
      <c r="K14" s="172"/>
      <c r="L14" s="172"/>
      <c r="M14" s="172"/>
      <c r="N14" s="172"/>
    </row>
    <row r="15" spans="1:14" s="91" customFormat="1" ht="18" hidden="1" customHeight="1">
      <c r="A15" s="246"/>
      <c r="B15" s="416"/>
      <c r="C15" s="254"/>
      <c r="D15" s="254"/>
      <c r="E15" s="254"/>
      <c r="F15" s="247"/>
      <c r="G15" s="224"/>
      <c r="H15" s="224"/>
      <c r="I15" s="248"/>
      <c r="J15" s="248"/>
      <c r="K15" s="248"/>
      <c r="L15" s="248"/>
      <c r="M15" s="248"/>
      <c r="N15" s="248"/>
    </row>
    <row r="16" spans="1:14" s="36" customFormat="1" ht="12.75" customHeight="1">
      <c r="A16" s="557" t="s">
        <v>109</v>
      </c>
      <c r="B16" s="558"/>
      <c r="C16" s="558"/>
      <c r="D16" s="558"/>
      <c r="E16" s="558"/>
      <c r="G16" s="101"/>
      <c r="H16" s="101"/>
      <c r="I16" s="101"/>
      <c r="J16" s="101"/>
    </row>
    <row r="17" spans="1:32" ht="6.75" customHeight="1">
      <c r="A17" s="559"/>
      <c r="B17" s="559"/>
      <c r="C17" s="559"/>
      <c r="D17" s="559"/>
      <c r="E17" s="559"/>
      <c r="H17" s="36"/>
      <c r="I17" s="36"/>
      <c r="J17" s="36"/>
      <c r="K17" s="36"/>
      <c r="L17" s="36"/>
      <c r="M17" s="36"/>
      <c r="N17" s="36"/>
      <c r="O17" s="36"/>
      <c r="P17" s="36"/>
      <c r="Q17" s="36"/>
      <c r="R17" s="36"/>
      <c r="S17" s="36"/>
      <c r="T17" s="36"/>
      <c r="U17" s="36"/>
      <c r="V17" s="36"/>
      <c r="W17" s="36"/>
    </row>
    <row r="18" spans="1:32" ht="12.75">
      <c r="B18" s="31"/>
      <c r="C18" s="31"/>
      <c r="D18" s="31"/>
      <c r="E18" s="31"/>
      <c r="F18" s="31"/>
      <c r="G18" s="232"/>
      <c r="I18" s="232"/>
      <c r="K18" s="36"/>
      <c r="L18" s="36"/>
      <c r="M18" s="36"/>
      <c r="N18" s="36"/>
      <c r="O18" s="36"/>
      <c r="P18" s="36"/>
      <c r="Q18" s="36"/>
      <c r="R18" s="36"/>
      <c r="S18" s="36"/>
      <c r="T18" s="36"/>
      <c r="U18" s="36"/>
      <c r="V18" s="36"/>
      <c r="W18" s="36"/>
    </row>
    <row r="19" spans="1:32" ht="12.75">
      <c r="B19" s="6"/>
      <c r="C19" s="6"/>
      <c r="D19" s="6"/>
      <c r="J19" s="36"/>
      <c r="K19" s="36"/>
      <c r="L19" s="36"/>
      <c r="M19" s="36"/>
      <c r="N19" s="36"/>
      <c r="O19" s="36"/>
      <c r="P19" s="36"/>
      <c r="Q19" s="36"/>
      <c r="R19" s="36"/>
      <c r="S19" s="36"/>
      <c r="T19" s="36"/>
      <c r="U19" s="36"/>
      <c r="V19" s="36"/>
      <c r="W19" s="36"/>
    </row>
    <row r="20" spans="1:32" ht="12.75">
      <c r="B20" s="6"/>
      <c r="C20" s="6"/>
      <c r="D20" s="6"/>
      <c r="G20" s="6"/>
      <c r="H20" s="6"/>
      <c r="I20" s="6"/>
      <c r="J20" s="36"/>
      <c r="K20" s="36"/>
      <c r="L20" s="36"/>
      <c r="M20" s="36"/>
      <c r="N20" s="36"/>
      <c r="O20" s="36"/>
      <c r="P20" s="36"/>
      <c r="Q20" s="36"/>
      <c r="R20" s="36"/>
      <c r="S20" s="36"/>
      <c r="T20" s="36"/>
      <c r="U20" s="36"/>
      <c r="V20" s="36"/>
      <c r="W20" s="36"/>
    </row>
    <row r="21" spans="1:32">
      <c r="B21" s="6"/>
      <c r="C21" s="6"/>
      <c r="D21" s="6"/>
    </row>
    <row r="23" spans="1:32" ht="15" customHeight="1">
      <c r="B23" s="22"/>
      <c r="D23" s="22"/>
    </row>
    <row r="24" spans="1:32" ht="15" customHeight="1">
      <c r="A24" s="11"/>
      <c r="B24" s="11"/>
      <c r="C24" s="11"/>
      <c r="D24" s="11"/>
      <c r="H24" s="179"/>
    </row>
    <row r="25" spans="1:32" ht="15" customHeight="1"/>
    <row r="26" spans="1:32" ht="15" customHeight="1"/>
    <row r="27" spans="1:32" ht="27" customHeight="1">
      <c r="H27" s="194"/>
      <c r="I27" s="194"/>
      <c r="J27" s="195"/>
    </row>
    <row r="28" spans="1:32" ht="15" customHeight="1">
      <c r="J28" s="195"/>
    </row>
    <row r="29" spans="1:32" ht="15" customHeight="1"/>
    <row r="30" spans="1:32" ht="15" customHeight="1"/>
    <row r="31" spans="1:32" ht="15" customHeight="1">
      <c r="AA31" s="2"/>
      <c r="AB31" s="2"/>
      <c r="AC31" s="2"/>
      <c r="AD31" s="2"/>
      <c r="AE31" s="2"/>
      <c r="AF31" s="2"/>
    </row>
    <row r="32" spans="1:32" ht="15" customHeight="1"/>
    <row r="33" spans="1:32" ht="15" customHeight="1"/>
    <row r="34" spans="1:32" ht="66.75" customHeight="1">
      <c r="A34" s="553" t="s">
        <v>274</v>
      </c>
      <c r="B34" s="554"/>
      <c r="C34" s="554"/>
      <c r="D34" s="554"/>
      <c r="E34" s="554"/>
      <c r="F34" s="555"/>
      <c r="AA34" s="9"/>
      <c r="AB34" s="10"/>
      <c r="AC34" s="10"/>
      <c r="AD34" s="10"/>
    </row>
    <row r="35" spans="1:32" ht="15" customHeight="1">
      <c r="AA35" s="9"/>
      <c r="AB35" s="10"/>
      <c r="AC35" s="10"/>
      <c r="AD35" s="10"/>
    </row>
    <row r="36" spans="1:32" ht="15" customHeight="1">
      <c r="AA36" s="9"/>
      <c r="AB36" s="10"/>
      <c r="AC36" s="10"/>
      <c r="AD36" s="10"/>
    </row>
    <row r="37" spans="1:32" ht="15" customHeight="1">
      <c r="AA37" s="9"/>
      <c r="AB37" s="10"/>
      <c r="AC37" s="10"/>
      <c r="AD37" s="10"/>
    </row>
    <row r="38" spans="1:32" ht="15" customHeight="1">
      <c r="AA38" s="19"/>
      <c r="AB38" s="19"/>
      <c r="AC38" s="19"/>
      <c r="AD38" s="19"/>
    </row>
    <row r="39" spans="1:32" ht="15" customHeight="1">
      <c r="Z39" s="3"/>
      <c r="AA39" s="9"/>
      <c r="AB39" s="9"/>
      <c r="AC39" s="9"/>
      <c r="AD39" s="9"/>
      <c r="AE39" s="8"/>
      <c r="AF39" s="8"/>
    </row>
    <row r="40" spans="1:32" ht="15" customHeight="1">
      <c r="Z40" s="3"/>
      <c r="AA40" s="9"/>
      <c r="AB40" s="9"/>
      <c r="AC40" s="9"/>
      <c r="AD40" s="9"/>
      <c r="AE40" s="8"/>
      <c r="AF40" s="8"/>
    </row>
    <row r="41" spans="1:32" ht="15" customHeight="1">
      <c r="Z41" s="3"/>
      <c r="AA41" s="9"/>
      <c r="AB41" s="9"/>
      <c r="AC41" s="9"/>
      <c r="AD41" s="9"/>
      <c r="AE41" s="8"/>
      <c r="AF41" s="8"/>
    </row>
    <row r="42" spans="1:32" ht="15" customHeight="1">
      <c r="Z42" s="3"/>
      <c r="AA42" s="9"/>
      <c r="AB42" s="9"/>
      <c r="AC42" s="9"/>
      <c r="AD42" s="9"/>
      <c r="AE42" s="8"/>
      <c r="AF42" s="8"/>
    </row>
    <row r="43" spans="1:32" ht="15" customHeight="1">
      <c r="Z43" s="3"/>
      <c r="AA43" s="9"/>
      <c r="AB43" s="9"/>
      <c r="AC43" s="9"/>
      <c r="AD43" s="9"/>
      <c r="AE43" s="8"/>
      <c r="AF43" s="8"/>
    </row>
    <row r="44" spans="1:32" ht="15" customHeight="1">
      <c r="Z44" s="3"/>
      <c r="AA44" s="9"/>
      <c r="AB44" s="9"/>
      <c r="AC44" s="9"/>
      <c r="AD44" s="9"/>
      <c r="AE44" s="8"/>
      <c r="AF44" s="8"/>
    </row>
    <row r="45" spans="1:32" ht="15" customHeight="1">
      <c r="Z45" s="3"/>
      <c r="AA45" s="9"/>
      <c r="AB45" s="9"/>
      <c r="AC45" s="9"/>
      <c r="AD45" s="9"/>
      <c r="AE45" s="8"/>
      <c r="AF45" s="8"/>
    </row>
    <row r="46" spans="1:32" ht="15" customHeight="1">
      <c r="A46" s="24"/>
      <c r="B46" s="24"/>
      <c r="C46" s="24"/>
      <c r="D46" s="24"/>
      <c r="E46" s="24"/>
      <c r="F46" s="24"/>
      <c r="G46" s="24"/>
      <c r="Z46" s="3"/>
      <c r="AA46" s="9"/>
      <c r="AB46" s="9"/>
      <c r="AC46" s="9"/>
      <c r="AD46" s="9"/>
      <c r="AE46" s="8"/>
      <c r="AF46" s="8"/>
    </row>
    <row r="47" spans="1:32" ht="15" customHeight="1">
      <c r="Z47" s="3"/>
      <c r="AA47" s="9"/>
      <c r="AB47" s="9"/>
      <c r="AC47" s="9"/>
      <c r="AD47" s="9"/>
      <c r="AE47" s="8"/>
      <c r="AF47" s="8"/>
    </row>
    <row r="48" spans="1:32" ht="15" customHeight="1">
      <c r="Z48" s="3"/>
      <c r="AA48" s="9"/>
      <c r="AB48" s="9"/>
      <c r="AC48" s="9"/>
      <c r="AD48" s="9"/>
      <c r="AE48" s="8"/>
      <c r="AF48" s="8"/>
    </row>
    <row r="49" spans="26:32" ht="15" customHeight="1">
      <c r="Z49" s="3"/>
      <c r="AA49" s="9"/>
      <c r="AB49" s="9"/>
      <c r="AC49" s="9"/>
      <c r="AD49" s="9"/>
      <c r="AE49" s="8"/>
      <c r="AF49" s="8"/>
    </row>
    <row r="50" spans="26:32" ht="15" customHeight="1">
      <c r="Z50" s="3"/>
      <c r="AA50" s="9"/>
      <c r="AB50" s="9"/>
      <c r="AC50" s="9"/>
      <c r="AD50" s="9"/>
      <c r="AE50" s="8"/>
      <c r="AF50" s="8"/>
    </row>
    <row r="51" spans="26:32" ht="15" customHeight="1">
      <c r="AA51" s="9"/>
      <c r="AB51" s="10"/>
      <c r="AC51" s="10"/>
      <c r="AD51" s="10"/>
    </row>
    <row r="52" spans="26:32" ht="15" customHeight="1"/>
    <row r="53" spans="26:32" ht="15" customHeight="1"/>
    <row r="54" spans="26:32" ht="15" customHeight="1"/>
    <row r="55" spans="26:32" ht="15" customHeight="1"/>
    <row r="56" spans="26:32" ht="15" customHeight="1"/>
    <row r="57" spans="26:32" ht="15" customHeight="1"/>
  </sheetData>
  <customSheetViews>
    <customSheetView guid="{5CDC6F58-B038-4A0E-A13D-C643B013E119}" topLeftCell="A15">
      <selection activeCell="A33" sqref="A33:E33"/>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6">
    <mergeCell ref="A34:F34"/>
    <mergeCell ref="A1:E1"/>
    <mergeCell ref="A4:E4"/>
    <mergeCell ref="A16:E17"/>
    <mergeCell ref="A3:E3"/>
    <mergeCell ref="A5:E5"/>
  </mergeCells>
  <printOptions horizontalCentered="1"/>
  <pageMargins left="0.19685039370078741" right="0.27559055118110237" top="1.2204724409448819" bottom="0.78740157480314965" header="0.51181102362204722" footer="0.59055118110236227"/>
  <pageSetup scale="90" firstPageNumber="0" orientation="portrait" r:id="rId2"/>
  <headerFooter alignWithMargins="0">
    <oddFooter>&amp;C&amp;10&amp;A</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58"/>
  <sheetViews>
    <sheetView zoomScaleNormal="100" workbookViewId="0">
      <selection activeCell="K29" sqref="K29"/>
    </sheetView>
  </sheetViews>
  <sheetFormatPr baseColWidth="10" defaultColWidth="10.90625" defaultRowHeight="12"/>
  <cols>
    <col min="1" max="1" width="1" style="2" customWidth="1"/>
    <col min="2" max="2" width="11.54296875" style="2" customWidth="1"/>
    <col min="3" max="6" width="8.36328125" style="2" customWidth="1"/>
    <col min="7" max="7" width="9.26953125" style="2" customWidth="1"/>
    <col min="8" max="8" width="1.54296875" style="2" customWidth="1"/>
    <col min="9" max="9" width="4.453125" style="2" customWidth="1"/>
    <col min="10" max="11" width="4" style="2" customWidth="1"/>
    <col min="12" max="12" width="4.26953125" style="2" customWidth="1"/>
    <col min="13" max="13" width="4.7265625" style="2" customWidth="1"/>
    <col min="14" max="25" width="3.54296875" style="2" customWidth="1"/>
    <col min="26" max="26" width="7.81640625" style="2" customWidth="1"/>
    <col min="27" max="27" width="2" style="2" customWidth="1"/>
    <col min="28" max="33" width="3" style="7" customWidth="1"/>
    <col min="34" max="16384" width="10.90625" style="2"/>
  </cols>
  <sheetData>
    <row r="1" spans="2:12" s="36" customFormat="1" ht="12.75" customHeight="1">
      <c r="B1" s="457" t="s">
        <v>180</v>
      </c>
      <c r="C1" s="457"/>
      <c r="D1" s="457"/>
      <c r="E1" s="457"/>
      <c r="F1" s="457"/>
      <c r="G1" s="457"/>
    </row>
    <row r="2" spans="2:12" s="36" customFormat="1" ht="6" customHeight="1"/>
    <row r="3" spans="2:12" s="36" customFormat="1" ht="12.75">
      <c r="B3" s="463" t="s">
        <v>102</v>
      </c>
      <c r="C3" s="463"/>
      <c r="D3" s="463"/>
      <c r="E3" s="463"/>
      <c r="F3" s="463"/>
      <c r="G3" s="463"/>
    </row>
    <row r="4" spans="2:12" s="36" customFormat="1" ht="15" customHeight="1">
      <c r="B4" s="463" t="s">
        <v>98</v>
      </c>
      <c r="C4" s="463"/>
      <c r="D4" s="463"/>
      <c r="E4" s="463"/>
      <c r="F4" s="463"/>
      <c r="G4" s="463"/>
    </row>
    <row r="5" spans="2:12" s="36" customFormat="1" ht="12.75">
      <c r="B5" s="556" t="s">
        <v>139</v>
      </c>
      <c r="C5" s="556"/>
      <c r="D5" s="556"/>
      <c r="E5" s="556"/>
      <c r="F5" s="556"/>
      <c r="G5" s="556"/>
    </row>
    <row r="6" spans="2:12" s="36" customFormat="1" ht="12.75">
      <c r="B6" s="544" t="s">
        <v>108</v>
      </c>
      <c r="C6" s="544"/>
      <c r="D6" s="544"/>
      <c r="E6" s="544"/>
      <c r="F6" s="544"/>
      <c r="G6" s="544"/>
    </row>
    <row r="7" spans="2:12" s="36" customFormat="1" ht="57" customHeight="1">
      <c r="B7" s="170" t="str">
        <f>'14'!A6</f>
        <v>Código aduanas</v>
      </c>
      <c r="C7" s="170" t="str">
        <f>'14'!B6</f>
        <v>10059000 10059020 10059090</v>
      </c>
      <c r="D7" s="170">
        <f>'14'!C6</f>
        <v>11042300</v>
      </c>
      <c r="E7" s="170" t="str">
        <f>'14'!D6</f>
        <v>10070090 10079010 10079090</v>
      </c>
      <c r="F7" s="93" t="str">
        <f>'14'!E6</f>
        <v>23099090 23099060 23099070 23099080</v>
      </c>
      <c r="G7" s="170" t="str">
        <f>'14'!F6</f>
        <v>23099060 23099080</v>
      </c>
    </row>
    <row r="8" spans="2:12" s="36" customFormat="1" ht="45" customHeight="1">
      <c r="B8" s="72" t="s">
        <v>10</v>
      </c>
      <c r="C8" s="93" t="str">
        <f>'14'!B7</f>
        <v>Maíz grano</v>
      </c>
      <c r="D8" s="93" t="str">
        <f>'14'!C7</f>
        <v>Maíz partido</v>
      </c>
      <c r="E8" s="93" t="str">
        <f>'14'!D7</f>
        <v>Sorgo</v>
      </c>
      <c r="F8" s="93" t="str">
        <f>'14'!E7</f>
        <v>Alimentos preparados</v>
      </c>
      <c r="G8" s="170" t="str">
        <f>'14'!F7</f>
        <v>Preparaciones que contienen maíz</v>
      </c>
    </row>
    <row r="9" spans="2:12" s="36" customFormat="1" ht="18.75" customHeight="1">
      <c r="B9" s="131">
        <v>2009</v>
      </c>
      <c r="C9" s="191">
        <v>195.08868878098255</v>
      </c>
      <c r="D9" s="191">
        <v>185.10418984635623</v>
      </c>
      <c r="E9" s="191">
        <v>152.62385690180776</v>
      </c>
      <c r="F9" s="240">
        <v>412.20974199591825</v>
      </c>
      <c r="G9" s="242" t="s">
        <v>119</v>
      </c>
      <c r="J9" s="179"/>
    </row>
    <row r="10" spans="2:12" s="36" customFormat="1" ht="18.75" customHeight="1">
      <c r="B10" s="131">
        <v>2010</v>
      </c>
      <c r="C10" s="191">
        <v>232.34345363838543</v>
      </c>
      <c r="D10" s="191">
        <v>204.49192132510456</v>
      </c>
      <c r="E10" s="191">
        <v>178.25945313260846</v>
      </c>
      <c r="F10" s="240">
        <v>448.88785713537277</v>
      </c>
      <c r="G10" s="242" t="s">
        <v>119</v>
      </c>
      <c r="J10" s="179"/>
    </row>
    <row r="11" spans="2:12" s="36" customFormat="1" ht="18.75" customHeight="1">
      <c r="B11" s="131">
        <v>2011</v>
      </c>
      <c r="C11" s="191">
        <v>319.28196920194108</v>
      </c>
      <c r="D11" s="191">
        <v>279.43765924829995</v>
      </c>
      <c r="E11" s="191">
        <v>253.54033626355081</v>
      </c>
      <c r="F11" s="240">
        <v>536.47250171951794</v>
      </c>
      <c r="G11" s="242" t="s">
        <v>119</v>
      </c>
      <c r="J11" s="179"/>
    </row>
    <row r="12" spans="2:12" s="36" customFormat="1" ht="18.75" customHeight="1">
      <c r="B12" s="131">
        <v>2012</v>
      </c>
      <c r="C12" s="191">
        <v>297.46456977621057</v>
      </c>
      <c r="D12" s="191">
        <v>261.08719740400784</v>
      </c>
      <c r="E12" s="191">
        <v>234.99562143643848</v>
      </c>
      <c r="F12" s="240">
        <v>560.2800510125561</v>
      </c>
      <c r="G12" s="242" t="s">
        <v>119</v>
      </c>
      <c r="J12" s="179"/>
    </row>
    <row r="13" spans="2:12" s="36" customFormat="1" ht="18.75" customHeight="1">
      <c r="B13" s="132">
        <v>2013</v>
      </c>
      <c r="C13" s="191">
        <v>253.42735238918596</v>
      </c>
      <c r="D13" s="191">
        <v>254.65887371779306</v>
      </c>
      <c r="E13" s="191">
        <v>243.05352481145738</v>
      </c>
      <c r="F13" s="240">
        <v>587.36077329217176</v>
      </c>
      <c r="G13" s="242">
        <v>439.57440135194867</v>
      </c>
      <c r="J13" s="179"/>
    </row>
    <row r="14" spans="2:12" s="36" customFormat="1" ht="17.45" customHeight="1">
      <c r="B14" s="136" t="str">
        <f>'14'!A13</f>
        <v>A oct 2014</v>
      </c>
      <c r="C14" s="216">
        <v>227.77706375684429</v>
      </c>
      <c r="D14" s="216">
        <v>228.27492423193033</v>
      </c>
      <c r="E14" s="216">
        <v>202.94261247803027</v>
      </c>
      <c r="F14" s="241">
        <v>677.60308693629793</v>
      </c>
      <c r="G14" s="216">
        <v>482.27771143967965</v>
      </c>
      <c r="H14" s="29"/>
      <c r="I14" s="177"/>
      <c r="J14" s="179"/>
      <c r="L14" s="179"/>
    </row>
    <row r="15" spans="2:12" s="36" customFormat="1" ht="16.899999999999999" customHeight="1">
      <c r="B15" s="279" t="str">
        <f>'14'!A14</f>
        <v>A oct 2013</v>
      </c>
      <c r="C15" s="216">
        <v>276.93749988719236</v>
      </c>
      <c r="D15" s="216">
        <v>254.61466550136495</v>
      </c>
      <c r="E15" s="216">
        <v>243.48499768516564</v>
      </c>
      <c r="F15" s="241">
        <v>587.96568487055799</v>
      </c>
      <c r="G15" s="216">
        <v>436.88894479103897</v>
      </c>
      <c r="I15" s="31"/>
      <c r="J15" s="179"/>
    </row>
    <row r="16" spans="2:12" s="36" customFormat="1" ht="17.45" hidden="1" customHeight="1">
      <c r="B16" s="557" t="s">
        <v>109</v>
      </c>
      <c r="C16" s="558"/>
      <c r="D16" s="558"/>
      <c r="E16" s="558"/>
      <c r="F16" s="558"/>
      <c r="G16" s="558"/>
    </row>
    <row r="17" spans="2:33" ht="17.45" customHeight="1">
      <c r="B17" s="559"/>
      <c r="C17" s="559"/>
      <c r="D17" s="559"/>
      <c r="E17" s="559"/>
      <c r="F17" s="559"/>
      <c r="G17" s="559"/>
      <c r="I17" s="31"/>
      <c r="J17" s="31"/>
      <c r="K17" s="31"/>
      <c r="L17" s="31"/>
    </row>
    <row r="18" spans="2:33">
      <c r="C18" s="172"/>
      <c r="D18" s="172"/>
      <c r="E18" s="172"/>
      <c r="F18" s="172"/>
      <c r="G18" s="172"/>
      <c r="I18" s="31"/>
      <c r="J18" s="31"/>
      <c r="K18" s="31"/>
    </row>
    <row r="19" spans="2:33">
      <c r="C19" s="6"/>
      <c r="I19" s="31"/>
      <c r="J19" s="31"/>
      <c r="K19" s="31"/>
    </row>
    <row r="20" spans="2:33">
      <c r="I20" s="31"/>
      <c r="J20" s="31"/>
      <c r="K20" s="31"/>
    </row>
    <row r="21" spans="2:33">
      <c r="I21" s="31"/>
      <c r="J21" s="31"/>
      <c r="K21" s="31"/>
    </row>
    <row r="23" spans="2:33" ht="15" customHeight="1"/>
    <row r="24" spans="2:33" ht="15" customHeight="1"/>
    <row r="25" spans="2:33" ht="15" customHeight="1"/>
    <row r="26" spans="2:33" ht="15" customHeight="1"/>
    <row r="27" spans="2:33" ht="27" customHeight="1"/>
    <row r="28" spans="2:33" ht="15" customHeight="1"/>
    <row r="29" spans="2:33" ht="15" customHeight="1"/>
    <row r="30" spans="2:33" ht="15" customHeight="1"/>
    <row r="31" spans="2:33" ht="15" customHeight="1">
      <c r="AB31" s="2"/>
      <c r="AC31" s="2"/>
      <c r="AD31" s="2"/>
      <c r="AE31" s="2"/>
      <c r="AF31" s="2"/>
      <c r="AG31" s="2"/>
    </row>
    <row r="32" spans="2:33" ht="15" customHeight="1"/>
    <row r="33" spans="1:33" ht="39" customHeight="1"/>
    <row r="34" spans="1:33" ht="41.45" customHeight="1">
      <c r="A34" s="344"/>
      <c r="B34" s="554" t="s">
        <v>275</v>
      </c>
      <c r="C34" s="554"/>
      <c r="D34" s="554"/>
      <c r="E34" s="554"/>
      <c r="F34" s="554"/>
      <c r="G34" s="555"/>
      <c r="H34" s="237"/>
    </row>
    <row r="35" spans="1:33" ht="15" customHeight="1">
      <c r="AB35" s="9"/>
      <c r="AC35" s="10"/>
      <c r="AD35" s="10"/>
      <c r="AE35" s="10"/>
    </row>
    <row r="36" spans="1:33" ht="15" customHeight="1">
      <c r="E36" s="31"/>
      <c r="F36" s="31"/>
      <c r="AB36" s="9"/>
      <c r="AC36" s="10"/>
      <c r="AD36" s="10"/>
      <c r="AE36" s="10"/>
    </row>
    <row r="37" spans="1:33" ht="15" customHeight="1">
      <c r="AB37" s="9"/>
      <c r="AC37" s="10"/>
      <c r="AD37" s="10"/>
      <c r="AE37" s="10"/>
    </row>
    <row r="38" spans="1:33" ht="15" customHeight="1">
      <c r="AB38" s="9"/>
      <c r="AC38" s="10"/>
      <c r="AD38" s="10"/>
      <c r="AE38" s="10"/>
    </row>
    <row r="39" spans="1:33" ht="15" customHeight="1">
      <c r="AB39" s="19"/>
      <c r="AC39" s="19"/>
      <c r="AD39" s="19"/>
      <c r="AE39" s="19"/>
    </row>
    <row r="40" spans="1:33" ht="15" customHeight="1">
      <c r="AA40" s="3"/>
      <c r="AB40" s="9"/>
      <c r="AC40" s="9"/>
      <c r="AD40" s="9"/>
      <c r="AE40" s="9"/>
      <c r="AF40" s="8"/>
      <c r="AG40" s="8"/>
    </row>
    <row r="41" spans="1:33" ht="15" customHeight="1">
      <c r="AA41" s="3"/>
      <c r="AB41" s="9"/>
      <c r="AC41" s="9"/>
      <c r="AD41" s="9"/>
      <c r="AE41" s="9"/>
      <c r="AF41" s="8"/>
      <c r="AG41" s="8"/>
    </row>
    <row r="42" spans="1:33" ht="15" customHeight="1">
      <c r="AA42" s="3"/>
      <c r="AB42" s="9"/>
      <c r="AC42" s="9"/>
      <c r="AD42" s="9"/>
      <c r="AE42" s="9"/>
      <c r="AF42" s="8"/>
      <c r="AG42" s="8"/>
    </row>
    <row r="43" spans="1:33" ht="15" customHeight="1">
      <c r="AA43" s="3"/>
      <c r="AB43" s="9"/>
      <c r="AC43" s="9"/>
      <c r="AD43" s="9"/>
      <c r="AE43" s="9"/>
      <c r="AF43" s="8"/>
      <c r="AG43" s="8"/>
    </row>
    <row r="44" spans="1:33" ht="15" customHeight="1">
      <c r="AA44" s="3"/>
      <c r="AB44" s="9"/>
      <c r="AC44" s="9"/>
      <c r="AD44" s="9"/>
      <c r="AE44" s="9"/>
      <c r="AF44" s="8"/>
      <c r="AG44" s="8"/>
    </row>
    <row r="45" spans="1:33" ht="15" customHeight="1">
      <c r="AA45" s="3"/>
      <c r="AB45" s="9"/>
      <c r="AC45" s="9"/>
      <c r="AD45" s="9"/>
      <c r="AE45" s="9"/>
      <c r="AF45" s="8"/>
      <c r="AG45" s="8"/>
    </row>
    <row r="46" spans="1:33" ht="15" customHeight="1">
      <c r="AA46" s="3"/>
      <c r="AB46" s="9"/>
      <c r="AC46" s="9"/>
      <c r="AD46" s="9"/>
      <c r="AE46" s="9"/>
      <c r="AF46" s="8"/>
      <c r="AG46" s="8"/>
    </row>
    <row r="47" spans="1:33" ht="15" customHeight="1">
      <c r="A47" s="24"/>
      <c r="B47" s="24"/>
      <c r="C47" s="24"/>
      <c r="D47" s="24"/>
      <c r="E47" s="24"/>
      <c r="F47" s="24"/>
      <c r="G47" s="24"/>
      <c r="H47" s="24"/>
      <c r="AA47" s="3"/>
      <c r="AB47" s="9"/>
      <c r="AC47" s="9"/>
      <c r="AD47" s="9"/>
      <c r="AE47" s="9"/>
      <c r="AF47" s="8"/>
      <c r="AG47" s="8"/>
    </row>
    <row r="48" spans="1:33" ht="15" customHeight="1">
      <c r="AA48" s="3"/>
      <c r="AB48" s="9"/>
      <c r="AC48" s="9"/>
      <c r="AD48" s="9"/>
      <c r="AE48" s="9"/>
      <c r="AF48" s="8"/>
      <c r="AG48" s="8"/>
    </row>
    <row r="49" spans="27:33" ht="15" customHeight="1">
      <c r="AA49" s="3"/>
      <c r="AB49" s="9"/>
      <c r="AC49" s="9"/>
      <c r="AD49" s="9"/>
      <c r="AE49" s="9"/>
      <c r="AF49" s="8"/>
      <c r="AG49" s="8"/>
    </row>
    <row r="50" spans="27:33" ht="15" customHeight="1">
      <c r="AA50" s="3"/>
      <c r="AB50" s="9"/>
      <c r="AC50" s="9"/>
      <c r="AD50" s="9"/>
      <c r="AE50" s="9"/>
      <c r="AF50" s="8"/>
      <c r="AG50" s="8"/>
    </row>
    <row r="51" spans="27:33" ht="15" customHeight="1">
      <c r="AA51" s="3"/>
      <c r="AB51" s="9"/>
      <c r="AC51" s="9"/>
      <c r="AD51" s="9"/>
      <c r="AE51" s="9"/>
      <c r="AF51" s="8"/>
      <c r="AG51" s="8"/>
    </row>
    <row r="52" spans="27:33" ht="15" customHeight="1">
      <c r="AB52" s="9"/>
      <c r="AC52" s="10"/>
      <c r="AD52" s="10"/>
      <c r="AE52" s="10"/>
    </row>
    <row r="53" spans="27:33" ht="15" customHeight="1"/>
    <row r="54" spans="27:33" ht="15" customHeight="1"/>
    <row r="55" spans="27:33" ht="15" customHeight="1"/>
    <row r="56" spans="27:33" ht="15" customHeight="1"/>
    <row r="57" spans="27:33" ht="15" customHeight="1"/>
    <row r="58" spans="27:33"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7">
    <mergeCell ref="B34:G34"/>
    <mergeCell ref="B1:G1"/>
    <mergeCell ref="B16:G17"/>
    <mergeCell ref="B3:G3"/>
    <mergeCell ref="B5:G5"/>
    <mergeCell ref="B4:G4"/>
    <mergeCell ref="B6:G6"/>
  </mergeCells>
  <printOptions horizontalCentered="1"/>
  <pageMargins left="0.19685039370078741" right="0.27559055118110237" top="1.2204724409448819" bottom="0.78740157480314965" header="0.51181102362204722" footer="0.59055118110236227"/>
  <pageSetup scale="90" firstPageNumber="0" orientation="portrait" r:id="rId2"/>
  <headerFooter alignWithMargins="0">
    <oddFooter>&amp;C&amp;10&amp;A</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93"/>
  <sheetViews>
    <sheetView zoomScaleNormal="100" zoomScaleSheetLayoutView="75" workbookViewId="0">
      <selection activeCell="J25" sqref="J25"/>
    </sheetView>
  </sheetViews>
  <sheetFormatPr baseColWidth="10" defaultColWidth="10.90625" defaultRowHeight="12"/>
  <cols>
    <col min="1" max="1" width="8.6328125" style="2" customWidth="1"/>
    <col min="2" max="7" width="8.36328125" style="2" customWidth="1"/>
    <col min="8" max="8" width="1.08984375" style="2" customWidth="1"/>
    <col min="9" max="9" width="6.08984375" style="2" customWidth="1"/>
    <col min="10" max="10" width="9.36328125" style="2" customWidth="1"/>
    <col min="11" max="11" width="5.54296875" style="2" customWidth="1"/>
    <col min="12" max="13" width="6.1796875" style="2" customWidth="1"/>
    <col min="14" max="14" width="4.90625" style="2" customWidth="1"/>
    <col min="15" max="15" width="5.36328125" style="2" customWidth="1"/>
    <col min="16" max="16" width="4.6328125" style="2" customWidth="1"/>
    <col min="17" max="16384" width="10.90625" style="2"/>
  </cols>
  <sheetData>
    <row r="1" spans="1:11" s="57" customFormat="1" ht="12.75">
      <c r="A1" s="463" t="s">
        <v>181</v>
      </c>
      <c r="B1" s="463"/>
      <c r="C1" s="463"/>
      <c r="D1" s="463"/>
      <c r="E1" s="463"/>
      <c r="F1" s="463"/>
      <c r="G1" s="463"/>
    </row>
    <row r="2" spans="1:11" s="57" customFormat="1" ht="12.75">
      <c r="A2" s="82"/>
      <c r="B2" s="83"/>
      <c r="G2" s="83"/>
    </row>
    <row r="3" spans="1:11" s="57" customFormat="1" ht="12.75">
      <c r="A3" s="463" t="s">
        <v>192</v>
      </c>
      <c r="B3" s="463"/>
      <c r="C3" s="463"/>
      <c r="D3" s="463"/>
      <c r="E3" s="463"/>
      <c r="F3" s="463"/>
      <c r="G3" s="463"/>
    </row>
    <row r="4" spans="1:11" s="57" customFormat="1" ht="12.75">
      <c r="A4" s="463" t="s">
        <v>139</v>
      </c>
      <c r="B4" s="463"/>
      <c r="C4" s="463"/>
      <c r="D4" s="463"/>
      <c r="E4" s="463"/>
      <c r="F4" s="463"/>
      <c r="G4" s="463"/>
    </row>
    <row r="5" spans="1:11" s="57" customFormat="1" ht="12.75">
      <c r="A5" s="458" t="s">
        <v>217</v>
      </c>
      <c r="B5" s="458"/>
      <c r="C5" s="458"/>
      <c r="D5" s="458"/>
      <c r="E5" s="458"/>
      <c r="F5" s="458"/>
      <c r="G5" s="458"/>
    </row>
    <row r="6" spans="1:11" s="36" customFormat="1" ht="12.75">
      <c r="A6" s="40"/>
      <c r="B6" s="42">
        <v>2009</v>
      </c>
      <c r="C6" s="42">
        <v>2010</v>
      </c>
      <c r="D6" s="42">
        <v>2011</v>
      </c>
      <c r="E6" s="42">
        <v>2012</v>
      </c>
      <c r="F6" s="42">
        <v>2013</v>
      </c>
      <c r="G6" s="42">
        <v>2014</v>
      </c>
    </row>
    <row r="7" spans="1:11" s="36" customFormat="1" ht="12.75">
      <c r="A7" s="141" t="s">
        <v>82</v>
      </c>
      <c r="B7" s="345">
        <v>131840.27777777778</v>
      </c>
      <c r="C7" s="345">
        <v>109790.32258064517</v>
      </c>
      <c r="D7" s="345">
        <v>139474.19354838712</v>
      </c>
      <c r="E7" s="345">
        <v>141931.81818181821</v>
      </c>
      <c r="F7" s="345">
        <v>146000.00000000003</v>
      </c>
      <c r="G7" s="346">
        <v>130677.41935483873</v>
      </c>
    </row>
    <row r="8" spans="1:11" s="36" customFormat="1" ht="12.75">
      <c r="A8" s="141" t="s">
        <v>83</v>
      </c>
      <c r="B8" s="345">
        <v>130000</v>
      </c>
      <c r="C8" s="345">
        <v>120000.00000000001</v>
      </c>
      <c r="D8" s="345">
        <v>143071.42857142855</v>
      </c>
      <c r="E8" s="345"/>
      <c r="F8" s="345">
        <v>146000</v>
      </c>
      <c r="G8" s="346">
        <v>131416.66666666669</v>
      </c>
    </row>
    <row r="9" spans="1:11" s="36" customFormat="1" ht="12.75">
      <c r="A9" s="141" t="s">
        <v>84</v>
      </c>
      <c r="B9" s="345">
        <v>120534.40860215056</v>
      </c>
      <c r="C9" s="345">
        <v>111200.00000000001</v>
      </c>
      <c r="D9" s="345">
        <v>142972.70471464019</v>
      </c>
      <c r="E9" s="345"/>
      <c r="F9" s="345">
        <v>142400</v>
      </c>
      <c r="G9" s="346">
        <v>133429.54159592529</v>
      </c>
    </row>
    <row r="10" spans="1:11" s="36" customFormat="1" ht="12.75">
      <c r="A10" s="348" t="s">
        <v>92</v>
      </c>
      <c r="B10" s="349">
        <v>107584.09090909091</v>
      </c>
      <c r="C10" s="349">
        <v>103481.81818181819</v>
      </c>
      <c r="D10" s="349">
        <v>144207.17948717947</v>
      </c>
      <c r="E10" s="349">
        <v>130864.84956051386</v>
      </c>
      <c r="F10" s="349">
        <v>128052.48133509004</v>
      </c>
      <c r="G10" s="350">
        <v>134623.09970413518</v>
      </c>
      <c r="I10" s="293"/>
      <c r="J10" s="293"/>
      <c r="K10" s="94"/>
    </row>
    <row r="11" spans="1:11" s="36" customFormat="1" ht="12.75">
      <c r="A11" s="351" t="s">
        <v>96</v>
      </c>
      <c r="B11" s="352">
        <v>101503.23802541543</v>
      </c>
      <c r="C11" s="352">
        <v>101681.85483870968</v>
      </c>
      <c r="D11" s="352">
        <v>144325.26881720431</v>
      </c>
      <c r="E11" s="352">
        <v>127867.58624045151</v>
      </c>
      <c r="F11" s="352">
        <v>122366.39359938797</v>
      </c>
      <c r="G11" s="350">
        <v>135632.26585631911</v>
      </c>
    </row>
    <row r="12" spans="1:11" s="36" customFormat="1" ht="12.75">
      <c r="A12" s="351" t="s">
        <v>85</v>
      </c>
      <c r="B12" s="352">
        <v>103720.17676767679</v>
      </c>
      <c r="C12" s="352">
        <v>102024.86467236467</v>
      </c>
      <c r="D12" s="352">
        <v>142122.22222222225</v>
      </c>
      <c r="E12" s="352">
        <v>125467.27272727271</v>
      </c>
      <c r="F12" s="352">
        <v>125016.18357487922</v>
      </c>
      <c r="G12" s="350">
        <v>131223.83838383836</v>
      </c>
    </row>
    <row r="13" spans="1:11" s="36" customFormat="1" ht="12.75">
      <c r="A13" s="141" t="s">
        <v>86</v>
      </c>
      <c r="B13" s="345">
        <v>104171.10215053763</v>
      </c>
      <c r="C13" s="345">
        <v>101457.50128008191</v>
      </c>
      <c r="D13" s="345">
        <v>141438.17204301074</v>
      </c>
      <c r="E13" s="345">
        <v>131131.36200716847</v>
      </c>
      <c r="F13" s="345">
        <v>126195.16129032258</v>
      </c>
      <c r="G13" s="346">
        <v>128164.51612903229</v>
      </c>
    </row>
    <row r="14" spans="1:11" s="36" customFormat="1" ht="12.75">
      <c r="A14" s="141" t="s">
        <v>87</v>
      </c>
      <c r="B14" s="345">
        <v>104280.47122074636</v>
      </c>
      <c r="C14" s="345">
        <v>107546.97900665643</v>
      </c>
      <c r="D14" s="345">
        <v>139662.18637992832</v>
      </c>
      <c r="E14" s="345">
        <v>151809.13978494622</v>
      </c>
      <c r="F14" s="345">
        <v>125779.5698924731</v>
      </c>
      <c r="G14" s="346">
        <v>129056.45161290324</v>
      </c>
    </row>
    <row r="15" spans="1:11" s="36" customFormat="1" ht="12.75">
      <c r="A15" s="141" t="s">
        <v>88</v>
      </c>
      <c r="B15" s="345">
        <v>105725.92592592591</v>
      </c>
      <c r="C15" s="345">
        <v>112588.88888888889</v>
      </c>
      <c r="D15" s="345">
        <v>138777.77777777778</v>
      </c>
      <c r="E15" s="345">
        <v>152788.88888888891</v>
      </c>
      <c r="F15" s="345">
        <v>125499.99999999999</v>
      </c>
      <c r="G15" s="346">
        <v>129783.33333333333</v>
      </c>
    </row>
    <row r="16" spans="1:11" s="36" customFormat="1" ht="12.75">
      <c r="A16" s="141" t="s">
        <v>89</v>
      </c>
      <c r="B16" s="345">
        <v>105903.22580645162</v>
      </c>
      <c r="C16" s="345">
        <v>117251.34408602149</v>
      </c>
      <c r="D16" s="345">
        <v>138777.77777777772</v>
      </c>
      <c r="E16" s="345">
        <v>146129.03225806449</v>
      </c>
      <c r="F16" s="345">
        <v>122774.19354838709</v>
      </c>
      <c r="G16" s="346">
        <v>130932.79569892499</v>
      </c>
    </row>
    <row r="17" spans="1:9" s="36" customFormat="1" ht="12.75">
      <c r="A17" s="141" t="s">
        <v>90</v>
      </c>
      <c r="B17" s="345">
        <v>104607.29166666666</v>
      </c>
      <c r="C17" s="345">
        <v>128423.14814814812</v>
      </c>
      <c r="D17" s="345">
        <v>140955.55555555553</v>
      </c>
      <c r="E17" s="345">
        <v>141016.66666666666</v>
      </c>
      <c r="F17" s="345">
        <v>120591.66666666666</v>
      </c>
      <c r="G17" s="346"/>
    </row>
    <row r="18" spans="1:9" s="36" customFormat="1" ht="12.75">
      <c r="A18" s="141" t="s">
        <v>91</v>
      </c>
      <c r="B18" s="345">
        <v>106556.45161290321</v>
      </c>
      <c r="C18" s="345">
        <v>135505.10752688174</v>
      </c>
      <c r="D18" s="345">
        <v>141500</v>
      </c>
      <c r="E18" s="345">
        <v>142620.96774193548</v>
      </c>
      <c r="F18" s="345">
        <v>124290.32258064517</v>
      </c>
      <c r="G18" s="346"/>
    </row>
    <row r="19" spans="1:9" s="36" customFormat="1" ht="12.75">
      <c r="A19" s="108" t="s">
        <v>10</v>
      </c>
      <c r="B19" s="347">
        <f t="shared" ref="B19:G19" si="0">AVERAGE(B7:B18)</f>
        <v>110535.55503877859</v>
      </c>
      <c r="C19" s="347">
        <f t="shared" si="0"/>
        <v>112579.31910085135</v>
      </c>
      <c r="D19" s="347">
        <f t="shared" si="0"/>
        <v>141440.37224125932</v>
      </c>
      <c r="E19" s="347">
        <f t="shared" si="0"/>
        <v>139162.75840577268</v>
      </c>
      <c r="F19" s="347">
        <f t="shared" si="0"/>
        <v>129580.49770732097</v>
      </c>
      <c r="G19" s="347">
        <f t="shared" si="0"/>
        <v>131493.99283359171</v>
      </c>
    </row>
    <row r="20" spans="1:9" s="36" customFormat="1" ht="12.75">
      <c r="A20" s="153" t="s">
        <v>111</v>
      </c>
      <c r="B20" s="154"/>
      <c r="C20" s="154"/>
      <c r="D20" s="154"/>
      <c r="E20" s="154"/>
      <c r="F20" s="154"/>
      <c r="G20" s="154"/>
    </row>
    <row r="21" spans="1:9" s="36" customFormat="1" ht="12.75">
      <c r="A21" s="174" t="s">
        <v>130</v>
      </c>
      <c r="B21" s="134"/>
      <c r="C21" s="134"/>
      <c r="D21" s="134"/>
      <c r="E21" s="134"/>
      <c r="F21" s="134"/>
      <c r="G21" s="284"/>
    </row>
    <row r="22" spans="1:9" s="36" customFormat="1" ht="44.25" customHeight="1">
      <c r="A22" s="174"/>
      <c r="B22" s="134"/>
      <c r="C22" s="134"/>
      <c r="D22" s="134"/>
      <c r="E22" s="134"/>
      <c r="F22" s="134"/>
      <c r="G22" s="134"/>
    </row>
    <row r="23" spans="1:9" s="36" customFormat="1" ht="44.25" customHeight="1">
      <c r="A23" s="174"/>
      <c r="B23" s="134"/>
      <c r="C23" s="134"/>
      <c r="D23" s="134"/>
      <c r="E23" s="134"/>
      <c r="F23" s="134"/>
      <c r="G23" s="134"/>
    </row>
    <row r="24" spans="1:9" s="36" customFormat="1" ht="44.25" customHeight="1">
      <c r="A24" s="174"/>
      <c r="B24" s="134"/>
      <c r="C24" s="134"/>
      <c r="D24" s="134"/>
      <c r="E24" s="134"/>
      <c r="F24" s="134"/>
      <c r="G24" s="134"/>
    </row>
    <row r="25" spans="1:9" s="36" customFormat="1" ht="44.25" customHeight="1">
      <c r="A25" s="174"/>
      <c r="B25" s="134"/>
      <c r="C25" s="134"/>
      <c r="D25" s="134"/>
      <c r="E25" s="134"/>
      <c r="F25" s="134"/>
      <c r="G25" s="134"/>
    </row>
    <row r="26" spans="1:9" s="36" customFormat="1" ht="44.25" customHeight="1">
      <c r="A26" s="174"/>
      <c r="B26" s="134"/>
      <c r="C26" s="134"/>
      <c r="D26" s="134"/>
      <c r="E26" s="134"/>
      <c r="F26" s="134"/>
      <c r="G26" s="134"/>
    </row>
    <row r="27" spans="1:9" s="36" customFormat="1" ht="44.25" customHeight="1">
      <c r="A27" s="174"/>
      <c r="B27" s="134"/>
      <c r="C27" s="134"/>
      <c r="D27" s="134"/>
      <c r="E27" s="134"/>
      <c r="F27" s="134"/>
      <c r="G27" s="134"/>
    </row>
    <row r="28" spans="1:9" s="36" customFormat="1" ht="44.25" customHeight="1">
      <c r="A28" s="174"/>
      <c r="B28" s="134"/>
      <c r="C28" s="134"/>
      <c r="D28" s="134"/>
      <c r="E28" s="134"/>
      <c r="F28" s="134"/>
      <c r="G28" s="134"/>
    </row>
    <row r="29" spans="1:9" s="36" customFormat="1" ht="48" customHeight="1">
      <c r="A29" s="560"/>
      <c r="B29" s="561"/>
      <c r="C29" s="561"/>
      <c r="D29" s="561"/>
      <c r="E29" s="561"/>
      <c r="F29" s="561"/>
      <c r="G29" s="562"/>
    </row>
    <row r="30" spans="1:9" s="36" customFormat="1" ht="12.75">
      <c r="A30" s="174"/>
      <c r="B30" s="134"/>
      <c r="C30" s="134"/>
      <c r="D30" s="134"/>
      <c r="E30" s="134"/>
      <c r="F30" s="134"/>
      <c r="G30" s="134"/>
    </row>
    <row r="31" spans="1:9" s="36" customFormat="1" ht="12.75">
      <c r="A31" s="428" t="s">
        <v>149</v>
      </c>
      <c r="B31" s="429"/>
      <c r="C31" s="429"/>
      <c r="D31" s="429"/>
      <c r="E31" s="429"/>
      <c r="F31" s="429"/>
      <c r="G31" s="429"/>
      <c r="H31" s="430"/>
      <c r="I31" s="430"/>
    </row>
    <row r="32" spans="1:9" ht="13.9" customHeight="1">
      <c r="A32" s="431" t="s">
        <v>145</v>
      </c>
      <c r="B32" s="428"/>
      <c r="C32" s="428"/>
      <c r="D32" s="432"/>
      <c r="E32" s="432"/>
      <c r="F32" s="432"/>
      <c r="G32" s="432"/>
      <c r="H32" s="432"/>
      <c r="I32" s="432"/>
    </row>
    <row r="33" spans="7:16" ht="61.5" customHeight="1">
      <c r="L33" s="22"/>
      <c r="M33" s="22"/>
      <c r="N33" s="22"/>
      <c r="O33" s="22"/>
      <c r="P33" s="22"/>
    </row>
    <row r="34" spans="7:16" ht="61.5" customHeight="1">
      <c r="L34" s="22"/>
      <c r="M34" s="22"/>
      <c r="N34" s="22"/>
      <c r="O34" s="22"/>
    </row>
    <row r="35" spans="7:16" ht="61.5" customHeight="1">
      <c r="L35" s="22"/>
      <c r="M35" s="22"/>
      <c r="N35" s="22"/>
      <c r="O35" s="22"/>
    </row>
    <row r="36" spans="7:16" ht="61.5" customHeight="1">
      <c r="L36" s="22"/>
      <c r="M36" s="22"/>
      <c r="N36" s="22"/>
      <c r="O36" s="22"/>
    </row>
    <row r="37" spans="7:16" ht="61.5" customHeight="1">
      <c r="L37" s="22"/>
      <c r="M37" s="22"/>
      <c r="N37" s="22"/>
      <c r="O37" s="22"/>
    </row>
    <row r="38" spans="7:16">
      <c r="G38" s="18"/>
      <c r="L38" s="22"/>
      <c r="M38" s="22"/>
      <c r="N38" s="22"/>
      <c r="O38" s="22"/>
    </row>
    <row r="39" spans="7:16" ht="55.5" customHeight="1">
      <c r="G39" s="18"/>
      <c r="L39" s="22"/>
      <c r="M39" s="22"/>
      <c r="N39" s="22"/>
      <c r="O39" s="22"/>
    </row>
    <row r="40" spans="7:16">
      <c r="G40" s="18"/>
      <c r="L40" s="22"/>
      <c r="M40" s="22"/>
      <c r="N40" s="22"/>
      <c r="O40" s="22"/>
    </row>
    <row r="41" spans="7:16">
      <c r="G41" s="18"/>
      <c r="L41" s="22"/>
      <c r="M41" s="22"/>
      <c r="N41" s="22"/>
      <c r="O41" s="22"/>
    </row>
    <row r="42" spans="7:16">
      <c r="G42" s="18"/>
      <c r="L42" s="22"/>
      <c r="M42" s="22"/>
      <c r="N42" s="22"/>
      <c r="O42" s="22"/>
    </row>
    <row r="43" spans="7:16">
      <c r="L43" s="22"/>
      <c r="M43" s="22"/>
      <c r="N43" s="22"/>
      <c r="O43" s="22"/>
    </row>
    <row r="44" spans="7:16">
      <c r="L44" s="22"/>
      <c r="M44" s="22"/>
      <c r="N44" s="22"/>
      <c r="O44" s="22"/>
    </row>
    <row r="45" spans="7:16">
      <c r="L45" s="22"/>
      <c r="M45" s="22"/>
      <c r="N45" s="22"/>
      <c r="O45" s="22"/>
    </row>
    <row r="46" spans="7:16">
      <c r="L46" s="22"/>
      <c r="M46" s="22"/>
      <c r="N46" s="22"/>
      <c r="O46" s="22"/>
    </row>
    <row r="47" spans="7:16">
      <c r="L47" s="22"/>
      <c r="M47" s="22"/>
      <c r="N47" s="22"/>
      <c r="O47" s="22"/>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4:14" ht="15" customHeight="1"/>
    <row r="66" spans="14:14" ht="15" customHeight="1"/>
    <row r="67" spans="14:14" ht="15" customHeight="1"/>
    <row r="68" spans="14:14" ht="15" customHeight="1"/>
    <row r="69" spans="14:14" ht="15" customHeight="1"/>
    <row r="70" spans="14:14" ht="15" customHeight="1"/>
    <row r="71" spans="14:14" ht="15" customHeight="1"/>
    <row r="72" spans="14:14" ht="15" customHeight="1"/>
    <row r="73" spans="14:14" ht="15" customHeight="1">
      <c r="N73" s="20"/>
    </row>
    <row r="74" spans="14:14" ht="15" customHeight="1">
      <c r="N74" s="20"/>
    </row>
    <row r="75" spans="14:14" ht="15" customHeight="1">
      <c r="N75" s="20"/>
    </row>
    <row r="76" spans="14:14" ht="15" customHeight="1">
      <c r="N76" s="20"/>
    </row>
    <row r="77" spans="14:14" ht="15" customHeight="1">
      <c r="N77" s="20"/>
    </row>
    <row r="78" spans="14:14" ht="15" customHeight="1">
      <c r="N78" s="20"/>
    </row>
    <row r="79" spans="14:14" ht="15" customHeight="1">
      <c r="N79" s="20"/>
    </row>
    <row r="80" spans="14:14"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5">
    <mergeCell ref="A29:G29"/>
    <mergeCell ref="A1:G1"/>
    <mergeCell ref="A3:G3"/>
    <mergeCell ref="A5:G5"/>
    <mergeCell ref="A4:G4"/>
  </mergeCells>
  <hyperlinks>
    <hyperlink ref="A32" r:id="rId2" xr:uid="{00000000-0004-0000-0E00-000000000000}"/>
  </hyperlinks>
  <printOptions horizontalCentered="1"/>
  <pageMargins left="0.59055118110236227" right="0.59055118110236227" top="0.62992125984251968" bottom="0.78740157480314965" header="0.51181102362204722" footer="0.59055118110236227"/>
  <pageSetup scale="90" firstPageNumber="0" orientation="portrait" r:id="rId3"/>
  <headerFooter alignWithMargins="0">
    <oddFooter>&amp;C&amp;10&amp;A</oddFooter>
  </headerFooter>
  <ignoredErrors>
    <ignoredError sqref="G19 B19:F19" formulaRange="1"/>
  </ignoredError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94"/>
  <sheetViews>
    <sheetView zoomScale="90" zoomScaleNormal="90" zoomScaleSheetLayoutView="75" workbookViewId="0">
      <selection activeCell="O30" sqref="O30"/>
    </sheetView>
  </sheetViews>
  <sheetFormatPr baseColWidth="10" defaultColWidth="10.90625" defaultRowHeight="12"/>
  <cols>
    <col min="1" max="1" width="8" style="2" customWidth="1"/>
    <col min="2" max="11" width="5" style="2" customWidth="1"/>
    <col min="12" max="12" width="4.54296875" style="2" customWidth="1"/>
    <col min="13" max="13" width="3.08984375" style="2" customWidth="1"/>
    <col min="14" max="23" width="5.6328125" style="2" customWidth="1"/>
    <col min="24" max="16384" width="10.90625" style="2"/>
  </cols>
  <sheetData>
    <row r="1" spans="1:23" s="57" customFormat="1" ht="12.75">
      <c r="A1" s="463" t="s">
        <v>182</v>
      </c>
      <c r="B1" s="463"/>
      <c r="C1" s="463"/>
      <c r="D1" s="463"/>
      <c r="E1" s="463"/>
      <c r="F1" s="463"/>
      <c r="G1" s="463"/>
      <c r="H1" s="463"/>
      <c r="I1" s="463"/>
      <c r="J1" s="463"/>
      <c r="K1" s="463"/>
      <c r="L1" s="463"/>
    </row>
    <row r="2" spans="1:23" s="57" customFormat="1" ht="12.75">
      <c r="A2" s="59"/>
      <c r="B2" s="59"/>
      <c r="C2" s="59"/>
      <c r="D2" s="59"/>
      <c r="E2" s="59"/>
      <c r="F2" s="59"/>
      <c r="G2" s="59"/>
      <c r="H2" s="59"/>
      <c r="I2" s="59"/>
      <c r="J2" s="59"/>
      <c r="K2" s="59"/>
      <c r="L2" s="59"/>
    </row>
    <row r="3" spans="1:23" s="57" customFormat="1" ht="12.75">
      <c r="A3" s="463" t="s">
        <v>78</v>
      </c>
      <c r="B3" s="463"/>
      <c r="C3" s="463"/>
      <c r="D3" s="463"/>
      <c r="E3" s="463"/>
      <c r="F3" s="463"/>
      <c r="G3" s="463"/>
      <c r="H3" s="463"/>
      <c r="I3" s="463"/>
      <c r="J3" s="463"/>
      <c r="K3" s="463"/>
      <c r="L3" s="463"/>
    </row>
    <row r="4" spans="1:23" s="57" customFormat="1" ht="12.75">
      <c r="A4" s="458" t="s">
        <v>218</v>
      </c>
      <c r="B4" s="458"/>
      <c r="C4" s="458"/>
      <c r="D4" s="458"/>
      <c r="E4" s="458"/>
      <c r="F4" s="458"/>
      <c r="G4" s="458"/>
      <c r="H4" s="458"/>
      <c r="I4" s="458"/>
      <c r="J4" s="458"/>
      <c r="K4" s="458"/>
      <c r="L4" s="458"/>
    </row>
    <row r="5" spans="1:23" s="36" customFormat="1" ht="30" customHeight="1">
      <c r="A5" s="576" t="s">
        <v>7</v>
      </c>
      <c r="B5" s="573" t="s">
        <v>33</v>
      </c>
      <c r="C5" s="574"/>
      <c r="D5" s="575" t="s">
        <v>56</v>
      </c>
      <c r="E5" s="574"/>
      <c r="F5" s="575" t="s">
        <v>55</v>
      </c>
      <c r="G5" s="574"/>
      <c r="H5" s="575" t="s">
        <v>57</v>
      </c>
      <c r="I5" s="574"/>
      <c r="J5" s="563" t="s">
        <v>8</v>
      </c>
      <c r="K5" s="564"/>
      <c r="L5" s="565"/>
      <c r="N5" s="91"/>
    </row>
    <row r="6" spans="1:23" s="36" customFormat="1" ht="15" customHeight="1">
      <c r="A6" s="577"/>
      <c r="B6" s="165">
        <v>2013</v>
      </c>
      <c r="C6" s="43">
        <v>2014</v>
      </c>
      <c r="D6" s="85">
        <v>2013</v>
      </c>
      <c r="E6" s="43">
        <v>2014</v>
      </c>
      <c r="F6" s="85">
        <v>2013</v>
      </c>
      <c r="G6" s="43">
        <v>2014</v>
      </c>
      <c r="H6" s="85">
        <v>2013</v>
      </c>
      <c r="I6" s="43">
        <v>2014</v>
      </c>
      <c r="J6" s="85">
        <v>2013</v>
      </c>
      <c r="K6" s="43">
        <v>2014</v>
      </c>
      <c r="L6" s="86" t="s">
        <v>9</v>
      </c>
    </row>
    <row r="7" spans="1:23" s="36" customFormat="1" ht="15" customHeight="1">
      <c r="A7" s="141" t="s">
        <v>82</v>
      </c>
      <c r="B7" s="166">
        <v>150</v>
      </c>
      <c r="C7" s="219" t="s">
        <v>65</v>
      </c>
      <c r="D7" s="87">
        <v>146</v>
      </c>
      <c r="E7" s="221">
        <v>126.71</v>
      </c>
      <c r="F7" s="109" t="s">
        <v>65</v>
      </c>
      <c r="G7" s="219" t="s">
        <v>65</v>
      </c>
      <c r="H7" s="87">
        <v>144</v>
      </c>
      <c r="I7" s="219">
        <v>132.66</v>
      </c>
      <c r="J7" s="87">
        <v>146</v>
      </c>
      <c r="K7" s="219">
        <v>130.68</v>
      </c>
      <c r="L7" s="222">
        <f>K7/J7*100-100</f>
        <v>-10.493150684931507</v>
      </c>
    </row>
    <row r="8" spans="1:23" s="36" customFormat="1" ht="15" customHeight="1">
      <c r="A8" s="141" t="s">
        <v>83</v>
      </c>
      <c r="B8" s="167" t="s">
        <v>65</v>
      </c>
      <c r="C8" s="219" t="s">
        <v>65</v>
      </c>
      <c r="D8" s="87" t="s">
        <v>65</v>
      </c>
      <c r="E8" s="221">
        <v>128</v>
      </c>
      <c r="F8" s="109" t="s">
        <v>65</v>
      </c>
      <c r="G8" s="219" t="s">
        <v>65</v>
      </c>
      <c r="H8" s="87" t="s">
        <v>65</v>
      </c>
      <c r="I8" s="219">
        <v>134.75</v>
      </c>
      <c r="J8" s="109" t="s">
        <v>65</v>
      </c>
      <c r="K8" s="219">
        <v>131.41999999999999</v>
      </c>
      <c r="L8" s="222"/>
    </row>
    <row r="9" spans="1:23" s="36" customFormat="1" ht="15" customHeight="1">
      <c r="A9" s="141" t="s">
        <v>84</v>
      </c>
      <c r="B9" s="167">
        <v>143</v>
      </c>
      <c r="C9" s="219">
        <v>142</v>
      </c>
      <c r="D9" s="87">
        <v>143</v>
      </c>
      <c r="E9" s="221">
        <v>132.56</v>
      </c>
      <c r="F9" s="109" t="s">
        <v>65</v>
      </c>
      <c r="G9" s="219">
        <v>134.5</v>
      </c>
      <c r="H9" s="87">
        <v>140</v>
      </c>
      <c r="I9" s="219">
        <v>134.43</v>
      </c>
      <c r="J9" s="109">
        <v>142.4</v>
      </c>
      <c r="K9" s="219">
        <v>133.43</v>
      </c>
      <c r="L9" s="222">
        <f t="shared" ref="L9:L15" si="0">K9/J9*100-100</f>
        <v>-6.2991573033707766</v>
      </c>
    </row>
    <row r="10" spans="1:23" s="36" customFormat="1" ht="15" customHeight="1">
      <c r="A10" s="351" t="s">
        <v>92</v>
      </c>
      <c r="B10" s="353">
        <v>133.03</v>
      </c>
      <c r="C10" s="354">
        <v>140.91999999999999</v>
      </c>
      <c r="D10" s="355">
        <v>130.01</v>
      </c>
      <c r="E10" s="356">
        <v>138.09</v>
      </c>
      <c r="F10" s="357">
        <v>127.24</v>
      </c>
      <c r="G10" s="354">
        <v>133.32</v>
      </c>
      <c r="H10" s="355">
        <v>121.78</v>
      </c>
      <c r="I10" s="354">
        <v>130.59</v>
      </c>
      <c r="J10" s="355">
        <v>128.05000000000001</v>
      </c>
      <c r="K10" s="354">
        <v>134.62</v>
      </c>
      <c r="L10" s="358">
        <f t="shared" si="0"/>
        <v>5.1308082780164028</v>
      </c>
      <c r="N10" s="107"/>
      <c r="O10" s="107"/>
      <c r="P10" s="107"/>
      <c r="Q10" s="107"/>
      <c r="R10" s="107"/>
      <c r="S10" s="107"/>
      <c r="T10" s="107"/>
      <c r="U10" s="107"/>
      <c r="V10" s="107"/>
      <c r="W10" s="107"/>
    </row>
    <row r="11" spans="1:23" s="36" customFormat="1" ht="15" customHeight="1">
      <c r="A11" s="351" t="s">
        <v>96</v>
      </c>
      <c r="B11" s="353">
        <v>130</v>
      </c>
      <c r="C11" s="354">
        <v>140.57</v>
      </c>
      <c r="D11" s="359">
        <v>125.81</v>
      </c>
      <c r="E11" s="360">
        <v>138.72999999999999</v>
      </c>
      <c r="F11" s="361">
        <v>121.83</v>
      </c>
      <c r="G11" s="360">
        <v>133.81</v>
      </c>
      <c r="H11" s="359">
        <v>116.56</v>
      </c>
      <c r="I11" s="360">
        <v>132.07</v>
      </c>
      <c r="J11" s="359">
        <v>122.37</v>
      </c>
      <c r="K11" s="360">
        <v>135.63</v>
      </c>
      <c r="L11" s="358">
        <f t="shared" si="0"/>
        <v>10.83598921304241</v>
      </c>
      <c r="N11" s="107"/>
      <c r="O11" s="107"/>
    </row>
    <row r="12" spans="1:23" s="36" customFormat="1" ht="15" customHeight="1">
      <c r="A12" s="351" t="s">
        <v>85</v>
      </c>
      <c r="B12" s="353">
        <v>134.66999999999999</v>
      </c>
      <c r="C12" s="354">
        <v>140.41999999999999</v>
      </c>
      <c r="D12" s="355">
        <v>128.53</v>
      </c>
      <c r="E12" s="354">
        <v>132.66999999999999</v>
      </c>
      <c r="F12" s="357">
        <v>124.22</v>
      </c>
      <c r="G12" s="354">
        <v>130.36000000000001</v>
      </c>
      <c r="H12" s="355">
        <v>120.15</v>
      </c>
      <c r="I12" s="354">
        <v>129.08000000000001</v>
      </c>
      <c r="J12" s="355">
        <v>125.02</v>
      </c>
      <c r="K12" s="354">
        <v>131.22</v>
      </c>
      <c r="L12" s="358">
        <f t="shared" si="0"/>
        <v>4.9592065269556969</v>
      </c>
      <c r="N12" s="107"/>
      <c r="O12" s="107"/>
    </row>
    <row r="13" spans="1:23" s="36" customFormat="1" ht="15" customHeight="1">
      <c r="A13" s="141" t="s">
        <v>86</v>
      </c>
      <c r="B13" s="168">
        <v>138</v>
      </c>
      <c r="C13" s="220" t="s">
        <v>65</v>
      </c>
      <c r="D13" s="87">
        <v>128</v>
      </c>
      <c r="E13" s="219">
        <v>129.62</v>
      </c>
      <c r="F13" s="51">
        <v>126.8</v>
      </c>
      <c r="G13" s="219">
        <v>128.29</v>
      </c>
      <c r="H13" s="87">
        <v>123.41</v>
      </c>
      <c r="I13" s="219">
        <v>126.75</v>
      </c>
      <c r="J13" s="87">
        <v>126.2</v>
      </c>
      <c r="K13" s="219">
        <v>128.16</v>
      </c>
      <c r="L13" s="222">
        <f t="shared" si="0"/>
        <v>1.5530903328050556</v>
      </c>
      <c r="M13" s="101"/>
      <c r="N13" s="101"/>
      <c r="O13" s="101"/>
    </row>
    <row r="14" spans="1:23" s="36" customFormat="1" ht="15" customHeight="1">
      <c r="A14" s="141" t="s">
        <v>87</v>
      </c>
      <c r="B14" s="167">
        <v>138</v>
      </c>
      <c r="C14" s="220" t="s">
        <v>65</v>
      </c>
      <c r="D14" s="87">
        <v>126.71</v>
      </c>
      <c r="E14" s="219">
        <v>127.81</v>
      </c>
      <c r="F14" s="51">
        <v>127.33</v>
      </c>
      <c r="G14" s="219">
        <v>127.66</v>
      </c>
      <c r="H14" s="87">
        <v>124.21</v>
      </c>
      <c r="I14" s="219">
        <v>131.69999999999999</v>
      </c>
      <c r="J14" s="87">
        <v>125.78</v>
      </c>
      <c r="K14" s="219">
        <v>129.06</v>
      </c>
      <c r="L14" s="222">
        <f t="shared" si="0"/>
        <v>2.6077277786611575</v>
      </c>
      <c r="N14" s="101"/>
    </row>
    <row r="15" spans="1:23" s="36" customFormat="1" ht="15" customHeight="1">
      <c r="A15" s="141" t="s">
        <v>88</v>
      </c>
      <c r="B15" s="167" t="s">
        <v>65</v>
      </c>
      <c r="C15" s="220" t="s">
        <v>65</v>
      </c>
      <c r="D15" s="87">
        <v>126</v>
      </c>
      <c r="E15" s="219">
        <v>128</v>
      </c>
      <c r="F15" s="51" t="s">
        <v>65</v>
      </c>
      <c r="G15" s="219">
        <v>126</v>
      </c>
      <c r="H15" s="87">
        <v>125.39</v>
      </c>
      <c r="I15" s="219">
        <v>132.5</v>
      </c>
      <c r="J15" s="87">
        <v>125.5</v>
      </c>
      <c r="K15" s="219">
        <v>129.78</v>
      </c>
      <c r="L15" s="222">
        <f t="shared" si="0"/>
        <v>3.4103585657370559</v>
      </c>
    </row>
    <row r="16" spans="1:23" s="36" customFormat="1" ht="15" customHeight="1">
      <c r="A16" s="141" t="s">
        <v>89</v>
      </c>
      <c r="B16" s="168" t="s">
        <v>65</v>
      </c>
      <c r="C16" s="219" t="s">
        <v>65</v>
      </c>
      <c r="D16" s="87">
        <v>121.116</v>
      </c>
      <c r="E16" s="219">
        <v>128.54</v>
      </c>
      <c r="F16" s="51" t="s">
        <v>65</v>
      </c>
      <c r="G16" s="219" t="s">
        <v>65</v>
      </c>
      <c r="H16" s="87">
        <v>123.31</v>
      </c>
      <c r="I16" s="219">
        <v>132.5</v>
      </c>
      <c r="J16" s="87">
        <v>122.77</v>
      </c>
      <c r="K16" s="219">
        <v>130.93279569892499</v>
      </c>
      <c r="L16" s="222"/>
    </row>
    <row r="17" spans="1:21" s="36" customFormat="1" ht="15" customHeight="1">
      <c r="A17" s="141" t="s">
        <v>90</v>
      </c>
      <c r="B17" s="168" t="s">
        <v>65</v>
      </c>
      <c r="C17" s="219"/>
      <c r="D17" s="87">
        <v>120</v>
      </c>
      <c r="E17" s="219"/>
      <c r="F17" s="51" t="s">
        <v>65</v>
      </c>
      <c r="G17" s="219"/>
      <c r="H17" s="87">
        <v>120.79</v>
      </c>
      <c r="I17" s="219"/>
      <c r="J17" s="87">
        <v>120.59</v>
      </c>
      <c r="K17" s="219"/>
      <c r="L17" s="222"/>
    </row>
    <row r="18" spans="1:21" s="36" customFormat="1" ht="15" customHeight="1">
      <c r="A18" s="141" t="s">
        <v>91</v>
      </c>
      <c r="B18" s="169" t="s">
        <v>65</v>
      </c>
      <c r="C18" s="219"/>
      <c r="D18" s="87">
        <v>120</v>
      </c>
      <c r="E18" s="219"/>
      <c r="F18" s="51" t="s">
        <v>65</v>
      </c>
      <c r="G18" s="219"/>
      <c r="H18" s="87">
        <v>126.41</v>
      </c>
      <c r="I18" s="219"/>
      <c r="J18" s="87">
        <v>124.29</v>
      </c>
      <c r="K18" s="219"/>
      <c r="L18" s="222"/>
    </row>
    <row r="19" spans="1:21" s="36" customFormat="1" ht="25.9" customHeight="1">
      <c r="A19" s="245" t="s">
        <v>221</v>
      </c>
      <c r="B19" s="196">
        <f>AVERAGE(B10:B12)</f>
        <v>132.56666666666663</v>
      </c>
      <c r="C19" s="196">
        <f t="shared" ref="C19:K19" si="1">AVERAGE(C10:C12)</f>
        <v>140.63666666666666</v>
      </c>
      <c r="D19" s="196">
        <f t="shared" si="1"/>
        <v>128.11666666666667</v>
      </c>
      <c r="E19" s="196">
        <f t="shared" si="1"/>
        <v>136.49666666666667</v>
      </c>
      <c r="F19" s="196">
        <f t="shared" si="1"/>
        <v>124.42999999999999</v>
      </c>
      <c r="G19" s="196">
        <f t="shared" si="1"/>
        <v>132.49666666666667</v>
      </c>
      <c r="H19" s="196">
        <f t="shared" si="1"/>
        <v>119.49666666666667</v>
      </c>
      <c r="I19" s="196">
        <f t="shared" si="1"/>
        <v>130.58000000000001</v>
      </c>
      <c r="J19" s="196">
        <f t="shared" si="1"/>
        <v>125.14666666666666</v>
      </c>
      <c r="K19" s="196">
        <f t="shared" si="1"/>
        <v>133.82333333333335</v>
      </c>
      <c r="L19" s="198">
        <f>K19/J19*100-100</f>
        <v>6.9331983805668358</v>
      </c>
      <c r="M19" s="107"/>
    </row>
    <row r="20" spans="1:21" s="36" customFormat="1" ht="27" hidden="1" customHeight="1">
      <c r="A20" s="223" t="s">
        <v>134</v>
      </c>
      <c r="B20" s="197">
        <f>AVERAGE(B7:B17)</f>
        <v>138.1</v>
      </c>
      <c r="C20" s="197">
        <f t="shared" ref="C20:K20" si="2">AVERAGE(C7:C17)</f>
        <v>140.97749999999999</v>
      </c>
      <c r="D20" s="197">
        <f t="shared" si="2"/>
        <v>129.51759999999999</v>
      </c>
      <c r="E20" s="197">
        <f t="shared" si="2"/>
        <v>131.07300000000001</v>
      </c>
      <c r="F20" s="197">
        <f t="shared" si="2"/>
        <v>125.48399999999999</v>
      </c>
      <c r="G20" s="197">
        <f t="shared" si="2"/>
        <v>130.56285714285713</v>
      </c>
      <c r="H20" s="197">
        <f t="shared" si="2"/>
        <v>125.96</v>
      </c>
      <c r="I20" s="197">
        <f t="shared" si="2"/>
        <v>131.703</v>
      </c>
      <c r="J20" s="197">
        <f t="shared" si="2"/>
        <v>128.46799999999999</v>
      </c>
      <c r="K20" s="197">
        <f t="shared" si="2"/>
        <v>131.49327956989251</v>
      </c>
      <c r="L20" s="198">
        <f>K20/J20*100-100</f>
        <v>2.3548895988826075</v>
      </c>
      <c r="M20" s="107"/>
      <c r="N20" s="107"/>
      <c r="O20" s="107"/>
    </row>
    <row r="21" spans="1:21" s="36" customFormat="1" ht="12.75">
      <c r="A21" s="153" t="s">
        <v>125</v>
      </c>
      <c r="B21" s="159"/>
      <c r="C21" s="159"/>
      <c r="D21" s="159"/>
      <c r="E21" s="159"/>
      <c r="F21" s="159"/>
      <c r="G21" s="159"/>
      <c r="H21" s="159"/>
      <c r="I21" s="159"/>
      <c r="J21" s="159"/>
      <c r="K21" s="159"/>
      <c r="L21" s="160"/>
      <c r="N21" s="107"/>
      <c r="O21" s="107"/>
    </row>
    <row r="22" spans="1:21" ht="15.75" customHeight="1">
      <c r="A22" s="3"/>
      <c r="B22" s="16"/>
      <c r="C22" s="16"/>
      <c r="D22" s="16"/>
      <c r="E22" s="16"/>
      <c r="F22" s="16"/>
      <c r="G22" s="16"/>
      <c r="H22" s="16"/>
      <c r="I22" s="16"/>
      <c r="J22" s="16"/>
      <c r="K22" s="16"/>
      <c r="L22" s="17"/>
      <c r="N22" s="23"/>
      <c r="O22" s="23"/>
    </row>
    <row r="23" spans="1:21" ht="12" customHeight="1">
      <c r="A23" s="566" t="s">
        <v>70</v>
      </c>
      <c r="B23" s="566"/>
      <c r="C23" s="566"/>
      <c r="D23" s="566"/>
      <c r="E23" s="566"/>
      <c r="F23" s="566"/>
      <c r="G23" s="566"/>
      <c r="H23" s="566"/>
      <c r="I23" s="566"/>
      <c r="J23" s="566"/>
      <c r="K23" s="566"/>
      <c r="L23" s="566"/>
    </row>
    <row r="24" spans="1:21">
      <c r="A24" s="2" t="s">
        <v>104</v>
      </c>
      <c r="B24" s="5"/>
      <c r="C24" s="255"/>
      <c r="D24" s="5"/>
      <c r="E24" s="255"/>
      <c r="F24" s="5"/>
      <c r="G24" s="255"/>
      <c r="H24" s="5"/>
      <c r="I24" s="255"/>
      <c r="J24" s="5"/>
      <c r="K24" s="255"/>
      <c r="L24" s="5"/>
    </row>
    <row r="25" spans="1:21" ht="7.5" customHeight="1">
      <c r="K25" s="22"/>
      <c r="L25" s="22"/>
      <c r="N25" s="22"/>
      <c r="O25" s="22"/>
      <c r="P25" s="22"/>
      <c r="Q25" s="22"/>
      <c r="R25" s="22"/>
      <c r="S25" s="22"/>
      <c r="T25" s="22"/>
      <c r="U25" s="22"/>
    </row>
    <row r="26" spans="1:21" ht="37.9" customHeight="1">
      <c r="A26" s="567" t="s">
        <v>277</v>
      </c>
      <c r="B26" s="568"/>
      <c r="C26" s="568"/>
      <c r="D26" s="568"/>
      <c r="E26" s="568"/>
      <c r="F26" s="568"/>
      <c r="G26" s="568"/>
      <c r="H26" s="568"/>
      <c r="I26" s="568"/>
      <c r="J26" s="568"/>
      <c r="K26" s="568"/>
      <c r="L26" s="569"/>
      <c r="M26" s="22"/>
      <c r="N26" s="22"/>
      <c r="O26" s="22"/>
      <c r="P26" s="22"/>
      <c r="Q26" s="22"/>
      <c r="R26" s="22"/>
      <c r="S26" s="22"/>
      <c r="T26" s="22"/>
      <c r="U26" s="22"/>
    </row>
    <row r="27" spans="1:21" ht="3.75" customHeight="1">
      <c r="A27" s="570" t="s">
        <v>276</v>
      </c>
      <c r="B27" s="571"/>
      <c r="C27" s="571"/>
      <c r="D27" s="571"/>
      <c r="E27" s="571"/>
      <c r="F27" s="571"/>
      <c r="G27" s="571"/>
      <c r="H27" s="571"/>
      <c r="I27" s="571"/>
      <c r="J27" s="571"/>
      <c r="K27" s="571"/>
      <c r="L27" s="572"/>
      <c r="Q27" s="22"/>
      <c r="R27" s="22"/>
      <c r="S27" s="22"/>
      <c r="T27" s="22"/>
      <c r="U27" s="22"/>
    </row>
    <row r="28" spans="1:21" ht="24.75" customHeight="1">
      <c r="P28" s="22"/>
      <c r="Q28" s="22"/>
      <c r="R28" s="22"/>
      <c r="S28" s="22"/>
      <c r="T28" s="22"/>
      <c r="U28" s="22"/>
    </row>
    <row r="29" spans="1:21">
      <c r="A29" s="451"/>
      <c r="B29" s="451"/>
      <c r="C29" s="451"/>
      <c r="D29" s="451"/>
      <c r="E29" s="451"/>
      <c r="F29" s="451"/>
      <c r="G29" s="451"/>
      <c r="M29" s="185"/>
      <c r="N29" s="185"/>
      <c r="O29" s="185"/>
      <c r="P29" s="185"/>
      <c r="Q29" s="185"/>
      <c r="R29" s="185"/>
      <c r="S29" s="22"/>
      <c r="T29" s="22"/>
    </row>
    <row r="30" spans="1:21" ht="12.75">
      <c r="B30" s="23"/>
      <c r="C30" s="23"/>
      <c r="D30" s="23"/>
      <c r="E30" s="23"/>
      <c r="F30" s="23"/>
      <c r="G30" s="23"/>
      <c r="H30" s="23"/>
      <c r="I30" s="23"/>
      <c r="J30" s="23"/>
      <c r="K30" s="23"/>
      <c r="M30" s="36"/>
      <c r="N30" s="36"/>
      <c r="O30" s="36"/>
      <c r="P30" s="36"/>
      <c r="Q30" s="36"/>
      <c r="R30" s="36"/>
      <c r="S30" s="22"/>
      <c r="T30" s="22"/>
    </row>
    <row r="31" spans="1:21">
      <c r="B31" s="23"/>
      <c r="C31" s="23"/>
      <c r="D31" s="23"/>
      <c r="E31" s="23"/>
      <c r="F31" s="23"/>
      <c r="Q31" s="22"/>
      <c r="R31" s="22"/>
      <c r="S31" s="22"/>
      <c r="T31" s="22"/>
    </row>
    <row r="32" spans="1:21">
      <c r="B32" s="23"/>
      <c r="C32" s="23"/>
      <c r="D32" s="23"/>
      <c r="E32" s="23"/>
      <c r="F32" s="23"/>
      <c r="I32" s="18"/>
      <c r="P32" s="22"/>
      <c r="Q32" s="22"/>
      <c r="R32" s="22"/>
      <c r="S32" s="22"/>
      <c r="T32" s="22"/>
    </row>
    <row r="33" spans="2:20">
      <c r="B33" s="23"/>
      <c r="C33" s="23"/>
      <c r="D33" s="23"/>
      <c r="E33" s="23"/>
      <c r="F33" s="23"/>
      <c r="I33" s="18"/>
      <c r="Q33" s="22"/>
      <c r="R33" s="22"/>
      <c r="S33" s="22"/>
      <c r="T33" s="22"/>
    </row>
    <row r="34" spans="2:20">
      <c r="I34" s="18"/>
      <c r="P34" s="22"/>
      <c r="Q34" s="22"/>
      <c r="R34" s="22"/>
      <c r="S34" s="22"/>
      <c r="T34" s="22"/>
    </row>
    <row r="35" spans="2:20">
      <c r="I35" s="18"/>
      <c r="Q35" s="22"/>
      <c r="R35" s="22"/>
      <c r="S35" s="22"/>
      <c r="T35" s="22"/>
    </row>
    <row r="36" spans="2:20">
      <c r="I36" s="18"/>
      <c r="P36" s="22"/>
      <c r="Q36" s="22"/>
      <c r="R36" s="22"/>
      <c r="S36" s="22"/>
      <c r="T36" s="22"/>
    </row>
    <row r="37" spans="2:20">
      <c r="I37" s="18"/>
      <c r="Q37" s="22"/>
      <c r="R37" s="22"/>
      <c r="S37" s="22"/>
      <c r="T37" s="22"/>
    </row>
    <row r="38" spans="2:20">
      <c r="I38" s="18"/>
      <c r="P38" s="22"/>
      <c r="Q38" s="22"/>
      <c r="R38" s="22"/>
      <c r="S38" s="22"/>
      <c r="T38" s="22"/>
    </row>
    <row r="39" spans="2:20">
      <c r="I39" s="18"/>
      <c r="Q39" s="22"/>
      <c r="R39" s="22"/>
      <c r="S39" s="22"/>
      <c r="T39" s="22"/>
    </row>
    <row r="40" spans="2:20">
      <c r="I40" s="18"/>
      <c r="P40" s="22"/>
      <c r="Q40" s="22"/>
      <c r="R40" s="22"/>
      <c r="S40" s="22"/>
      <c r="T40" s="22"/>
    </row>
    <row r="41" spans="2:20">
      <c r="I41" s="18"/>
      <c r="Q41" s="22"/>
      <c r="R41" s="22"/>
      <c r="S41" s="22"/>
      <c r="T41" s="22"/>
    </row>
    <row r="42" spans="2:20">
      <c r="I42" s="18"/>
      <c r="P42" s="22"/>
      <c r="Q42" s="22"/>
      <c r="R42" s="22"/>
      <c r="S42" s="22"/>
      <c r="T42" s="22"/>
    </row>
    <row r="43" spans="2:20">
      <c r="I43" s="18"/>
      <c r="Q43" s="22"/>
      <c r="R43" s="22"/>
      <c r="S43" s="22"/>
      <c r="T43" s="22"/>
    </row>
    <row r="44" spans="2:20">
      <c r="P44" s="22"/>
      <c r="Q44" s="22"/>
      <c r="R44" s="22"/>
      <c r="S44" s="22"/>
      <c r="T44" s="22"/>
    </row>
    <row r="45" spans="2:20">
      <c r="Q45" s="22"/>
      <c r="R45" s="22"/>
      <c r="S45" s="22"/>
      <c r="T45" s="22"/>
    </row>
    <row r="46" spans="2:20">
      <c r="P46" s="22"/>
      <c r="Q46" s="22"/>
      <c r="R46" s="22"/>
      <c r="S46" s="22"/>
      <c r="T46" s="22"/>
    </row>
    <row r="47" spans="2:20">
      <c r="Q47" s="22"/>
      <c r="R47" s="22"/>
      <c r="S47" s="22"/>
      <c r="T47" s="22"/>
    </row>
    <row r="48" spans="2:20">
      <c r="P48" s="22"/>
      <c r="Q48" s="22"/>
      <c r="R48" s="22"/>
      <c r="S48" s="22"/>
      <c r="T48" s="22"/>
    </row>
    <row r="50" ht="13.5" customHeight="1"/>
    <row r="51" ht="13.5" customHeight="1"/>
    <row r="52" ht="13.5" customHeight="1"/>
    <row r="53" ht="13.5" customHeight="1"/>
    <row r="54" ht="12.75" customHeight="1"/>
    <row r="55" ht="12.7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row r="74" spans="19:19" ht="15" customHeight="1">
      <c r="S74" s="20"/>
    </row>
    <row r="75" spans="19:19" ht="15" customHeight="1">
      <c r="S75" s="20"/>
    </row>
    <row r="76" spans="19:19" ht="15" customHeight="1">
      <c r="S76" s="20"/>
    </row>
    <row r="77" spans="19:19" ht="15" customHeight="1">
      <c r="S77" s="20"/>
    </row>
    <row r="78" spans="19:19" ht="15" customHeight="1">
      <c r="S78" s="20"/>
    </row>
    <row r="79" spans="19:19" ht="15" customHeight="1">
      <c r="S79" s="20"/>
    </row>
    <row r="80" spans="19:19" ht="15" customHeight="1">
      <c r="S80" s="20"/>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sheetData>
  <mergeCells count="13">
    <mergeCell ref="J5:L5"/>
    <mergeCell ref="A29:G29"/>
    <mergeCell ref="A1:L1"/>
    <mergeCell ref="A3:L3"/>
    <mergeCell ref="A23:L23"/>
    <mergeCell ref="A26:L26"/>
    <mergeCell ref="A27:L27"/>
    <mergeCell ref="A4:L4"/>
    <mergeCell ref="B5:C5"/>
    <mergeCell ref="D5:E5"/>
    <mergeCell ref="F5:G5"/>
    <mergeCell ref="A5:A6"/>
    <mergeCell ref="H5:I5"/>
  </mergeCells>
  <printOptions horizontalCentered="1"/>
  <pageMargins left="0.59055118110236227" right="0.59055118110236227" top="0.62992125984251968" bottom="0.78740157480314965" header="0.51181102362204722" footer="0.59055118110236227"/>
  <pageSetup firstPageNumber="0" orientation="portrait" horizontalDpi="4294967295" verticalDpi="4294967295" r:id="rId1"/>
  <headerFooter alignWithMargins="0">
    <oddFooter>&amp;C&amp;10&amp;A</oddFooter>
  </headerFooter>
  <ignoredErrors>
    <ignoredError sqref="B19:K19"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71"/>
  <sheetViews>
    <sheetView zoomScale="90" zoomScaleNormal="90" zoomScaleSheetLayoutView="75" workbookViewId="0">
      <selection activeCell="I31" sqref="I31"/>
    </sheetView>
  </sheetViews>
  <sheetFormatPr baseColWidth="10" defaultColWidth="10.90625" defaultRowHeight="12"/>
  <cols>
    <col min="1" max="1" width="10" style="12" customWidth="1"/>
    <col min="2" max="6" width="11.1796875" style="2" customWidth="1"/>
    <col min="7" max="7" width="1" style="2" customWidth="1"/>
    <col min="8" max="8" width="3.7265625" style="2" customWidth="1"/>
    <col min="9" max="9" width="5.90625" style="25" customWidth="1"/>
    <col min="10" max="10" width="5.1796875" style="25" customWidth="1"/>
    <col min="11" max="12" width="3.7265625" style="25" customWidth="1"/>
    <col min="13" max="13" width="5.1796875" style="2" customWidth="1"/>
    <col min="14" max="16384" width="10.90625" style="2"/>
  </cols>
  <sheetData>
    <row r="1" spans="1:12" s="73" customFormat="1" ht="12.75">
      <c r="A1" s="463" t="s">
        <v>183</v>
      </c>
      <c r="B1" s="463"/>
      <c r="C1" s="463"/>
      <c r="D1" s="463"/>
      <c r="E1" s="463"/>
      <c r="F1" s="463"/>
      <c r="I1" s="84"/>
      <c r="J1" s="84"/>
      <c r="K1" s="84"/>
      <c r="L1" s="84"/>
    </row>
    <row r="2" spans="1:12" s="73" customFormat="1" ht="12.75">
      <c r="A2" s="59"/>
      <c r="B2" s="83"/>
      <c r="C2" s="57"/>
      <c r="D2" s="57"/>
      <c r="E2" s="57"/>
      <c r="F2" s="57"/>
      <c r="I2" s="84"/>
      <c r="J2" s="84"/>
      <c r="K2" s="84"/>
      <c r="L2" s="84"/>
    </row>
    <row r="3" spans="1:12" s="73" customFormat="1" ht="12.75">
      <c r="A3" s="463" t="s">
        <v>34</v>
      </c>
      <c r="B3" s="463"/>
      <c r="C3" s="463"/>
      <c r="D3" s="463"/>
      <c r="E3" s="463"/>
      <c r="F3" s="463"/>
      <c r="I3" s="84"/>
      <c r="J3" s="84"/>
      <c r="K3" s="84"/>
      <c r="L3" s="84"/>
    </row>
    <row r="4" spans="1:12" s="73" customFormat="1" ht="12.75">
      <c r="A4" s="458" t="s">
        <v>123</v>
      </c>
      <c r="B4" s="458"/>
      <c r="C4" s="458"/>
      <c r="D4" s="458"/>
      <c r="E4" s="458"/>
      <c r="F4" s="458"/>
      <c r="I4" s="84"/>
      <c r="J4" s="84"/>
      <c r="K4" s="84"/>
      <c r="L4" s="84"/>
    </row>
    <row r="5" spans="1:12" s="73" customFormat="1" ht="51">
      <c r="A5" s="161" t="s">
        <v>31</v>
      </c>
      <c r="B5" s="162" t="s">
        <v>29</v>
      </c>
      <c r="C5" s="163" t="s">
        <v>131</v>
      </c>
      <c r="D5" s="162" t="s">
        <v>30</v>
      </c>
      <c r="E5" s="162" t="s">
        <v>220</v>
      </c>
      <c r="F5" s="164" t="s">
        <v>235</v>
      </c>
      <c r="I5" s="84"/>
      <c r="J5" s="84"/>
      <c r="K5" s="84"/>
      <c r="L5" s="84"/>
    </row>
    <row r="6" spans="1:12" ht="15" customHeight="1">
      <c r="A6" s="373">
        <v>41854</v>
      </c>
      <c r="B6" s="110">
        <v>106.76887119999999</v>
      </c>
      <c r="C6" s="370">
        <v>113.60162510400001</v>
      </c>
      <c r="D6" s="110">
        <v>124.91666666666666</v>
      </c>
      <c r="E6" s="369">
        <v>132.30126272002639</v>
      </c>
      <c r="F6" s="371">
        <v>142.10107527579638</v>
      </c>
      <c r="H6" s="31"/>
      <c r="I6" s="179"/>
    </row>
    <row r="7" spans="1:12" ht="15" customHeight="1">
      <c r="A7" s="373">
        <v>41861</v>
      </c>
      <c r="B7" s="110">
        <v>106.70403839999999</v>
      </c>
      <c r="C7" s="370">
        <v>114.397537548</v>
      </c>
      <c r="D7" s="110">
        <v>129.5</v>
      </c>
      <c r="E7" s="369">
        <v>132.55291560993319</v>
      </c>
      <c r="F7" s="371">
        <v>143.25942664184782</v>
      </c>
      <c r="H7" s="31"/>
      <c r="I7" s="179"/>
    </row>
    <row r="8" spans="1:12" ht="15" customHeight="1">
      <c r="A8" s="373">
        <v>41868</v>
      </c>
      <c r="B8" s="110">
        <v>105.13925399999998</v>
      </c>
      <c r="C8" s="370">
        <v>113.27977301999999</v>
      </c>
      <c r="D8" s="110">
        <v>129.5</v>
      </c>
      <c r="E8" s="369">
        <v>131.00990964114663</v>
      </c>
      <c r="F8" s="371">
        <v>142.17124212048017</v>
      </c>
      <c r="H8" s="31"/>
      <c r="I8" s="179"/>
    </row>
    <row r="9" spans="1:12" ht="15" customHeight="1">
      <c r="A9" s="373">
        <v>41875</v>
      </c>
      <c r="B9" s="110">
        <v>105.16218899999998</v>
      </c>
      <c r="C9" s="370">
        <v>113.28314349599999</v>
      </c>
      <c r="D9" s="110">
        <v>129.5</v>
      </c>
      <c r="E9" s="369">
        <v>131.18237063706391</v>
      </c>
      <c r="F9" s="371">
        <v>142.34252058359615</v>
      </c>
      <c r="H9" s="31"/>
      <c r="I9" s="179"/>
    </row>
    <row r="10" spans="1:12" ht="15" customHeight="1">
      <c r="A10" s="373">
        <v>41882</v>
      </c>
      <c r="B10" s="111">
        <v>103.9504816</v>
      </c>
      <c r="C10" s="371">
        <v>112.4326531776</v>
      </c>
      <c r="D10" s="371">
        <v>129.5</v>
      </c>
      <c r="E10" s="369">
        <v>130.26044088460094</v>
      </c>
      <c r="F10" s="371">
        <v>141.82173851668148</v>
      </c>
      <c r="H10" s="31"/>
      <c r="I10" s="179"/>
    </row>
    <row r="11" spans="1:12" ht="15" customHeight="1">
      <c r="A11" s="373">
        <v>41889</v>
      </c>
      <c r="B11" s="111">
        <v>102.59205440000001</v>
      </c>
      <c r="C11" s="371">
        <v>111.56738344</v>
      </c>
      <c r="D11" s="371">
        <v>129.5</v>
      </c>
      <c r="E11" s="369">
        <v>127.437693882936</v>
      </c>
      <c r="F11" s="371">
        <v>139.75550313704392</v>
      </c>
      <c r="H11" s="31"/>
      <c r="I11" s="179"/>
    </row>
    <row r="12" spans="1:12" ht="15" customHeight="1">
      <c r="A12" s="373">
        <v>41896</v>
      </c>
      <c r="B12" s="111">
        <v>100.01220000000001</v>
      </c>
      <c r="C12" s="371">
        <v>108.77180799999998</v>
      </c>
      <c r="D12" s="371">
        <v>129</v>
      </c>
      <c r="E12" s="369">
        <v>124.78783176596016</v>
      </c>
      <c r="F12" s="371">
        <v>136.88109317733151</v>
      </c>
      <c r="G12" s="182"/>
      <c r="H12" s="31"/>
      <c r="I12" s="179"/>
      <c r="J12" s="177"/>
      <c r="K12" s="177"/>
      <c r="L12" s="177"/>
    </row>
    <row r="13" spans="1:12" ht="15" customHeight="1">
      <c r="A13" s="373">
        <v>41903</v>
      </c>
      <c r="B13" s="111">
        <v>98.323268666666664</v>
      </c>
      <c r="C13" s="371">
        <v>108.83757236666666</v>
      </c>
      <c r="D13" s="371">
        <v>130.25</v>
      </c>
      <c r="E13" s="369">
        <v>123.24136899772007</v>
      </c>
      <c r="F13" s="371">
        <v>137.12534938339871</v>
      </c>
      <c r="G13" s="182"/>
      <c r="H13" s="31"/>
      <c r="I13" s="179"/>
      <c r="J13" s="177"/>
      <c r="K13" s="177"/>
      <c r="L13" s="177"/>
    </row>
    <row r="14" spans="1:12" ht="15" customHeight="1">
      <c r="A14" s="373">
        <v>41910</v>
      </c>
      <c r="B14" s="111">
        <v>97.197374400000001</v>
      </c>
      <c r="C14" s="371">
        <v>106.59152457599998</v>
      </c>
      <c r="D14" s="371">
        <v>130.25</v>
      </c>
      <c r="E14" s="369">
        <v>122.31881126032933</v>
      </c>
      <c r="F14" s="371">
        <v>135.10427340607703</v>
      </c>
      <c r="G14" s="182"/>
      <c r="H14" s="31"/>
      <c r="I14" s="179"/>
      <c r="J14" s="177"/>
      <c r="K14" s="177"/>
      <c r="L14" s="177"/>
    </row>
    <row r="15" spans="1:12" ht="15" customHeight="1">
      <c r="A15" s="373">
        <v>41917</v>
      </c>
      <c r="B15" s="111">
        <v>95.32513920000001</v>
      </c>
      <c r="C15" s="371">
        <v>107.79644572800002</v>
      </c>
      <c r="D15" s="371">
        <v>130.25</v>
      </c>
      <c r="E15" s="369">
        <v>120.41</v>
      </c>
      <c r="F15" s="371">
        <v>136.29</v>
      </c>
      <c r="G15" s="182"/>
      <c r="H15" s="31"/>
      <c r="I15" s="179"/>
      <c r="J15" s="177"/>
      <c r="K15" s="177"/>
      <c r="L15" s="177"/>
    </row>
    <row r="16" spans="1:12" ht="15" customHeight="1">
      <c r="A16" s="373">
        <v>41924</v>
      </c>
      <c r="B16" s="111">
        <v>97.987332000000023</v>
      </c>
      <c r="C16" s="371">
        <v>109.47163804000003</v>
      </c>
      <c r="D16" s="371">
        <v>130.25</v>
      </c>
      <c r="E16" s="369">
        <v>123.34</v>
      </c>
      <c r="F16" s="371">
        <v>138.74</v>
      </c>
      <c r="G16" s="182"/>
      <c r="H16" s="31"/>
      <c r="I16" s="179"/>
      <c r="J16" s="177"/>
      <c r="K16" s="177"/>
      <c r="L16" s="177"/>
    </row>
    <row r="17" spans="1:12" ht="15" customHeight="1">
      <c r="A17" s="373">
        <v>41931</v>
      </c>
      <c r="B17" s="111">
        <v>97.77322079999999</v>
      </c>
      <c r="C17" s="371">
        <v>111.03046657200001</v>
      </c>
      <c r="D17" s="371">
        <v>130.25</v>
      </c>
      <c r="E17" s="369">
        <v>122.89</v>
      </c>
      <c r="F17" s="371">
        <v>140.03</v>
      </c>
      <c r="G17" s="182"/>
      <c r="H17" s="31"/>
      <c r="I17" s="179"/>
      <c r="J17" s="177"/>
      <c r="K17" s="177"/>
      <c r="L17" s="177"/>
    </row>
    <row r="18" spans="1:12" ht="15" customHeight="1">
      <c r="A18" s="373">
        <v>41938</v>
      </c>
      <c r="B18" s="111">
        <v>100.81242359999999</v>
      </c>
      <c r="C18" s="371">
        <v>107.986380852</v>
      </c>
      <c r="D18" s="371">
        <v>131.66666666666666</v>
      </c>
      <c r="E18" s="369">
        <v>125.74</v>
      </c>
      <c r="F18" s="371">
        <v>136.72</v>
      </c>
      <c r="G18" s="182"/>
      <c r="H18" s="31"/>
      <c r="I18" s="179"/>
      <c r="J18" s="177"/>
      <c r="K18" s="177"/>
      <c r="L18" s="177"/>
    </row>
    <row r="19" spans="1:12" ht="15" customHeight="1">
      <c r="A19" s="373">
        <v>41945</v>
      </c>
      <c r="B19" s="111">
        <v>103.46048650000002</v>
      </c>
      <c r="C19" s="371">
        <v>112.89994663500001</v>
      </c>
      <c r="D19" s="371">
        <v>132.5</v>
      </c>
      <c r="E19" s="278">
        <v>128.30000000000001</v>
      </c>
      <c r="F19" s="371">
        <v>141.55000000000001</v>
      </c>
      <c r="G19" s="182"/>
      <c r="H19" s="31"/>
      <c r="I19" s="179"/>
      <c r="J19" s="177"/>
      <c r="K19" s="177"/>
      <c r="L19" s="177"/>
    </row>
    <row r="20" spans="1:12" ht="15" customHeight="1">
      <c r="A20" s="373">
        <v>41952</v>
      </c>
      <c r="B20" s="111">
        <v>103.90667559999999</v>
      </c>
      <c r="C20" s="371">
        <v>114.33240728</v>
      </c>
      <c r="D20" s="371">
        <v>133</v>
      </c>
      <c r="E20" s="278">
        <v>128.80000000000001</v>
      </c>
      <c r="F20" s="371">
        <v>143.25</v>
      </c>
      <c r="G20" s="182"/>
      <c r="H20" s="31"/>
      <c r="I20" s="179"/>
      <c r="J20" s="177"/>
      <c r="K20" s="177"/>
      <c r="L20" s="177"/>
    </row>
    <row r="21" spans="1:12" ht="15" customHeight="1">
      <c r="A21" s="373"/>
      <c r="B21" s="111"/>
      <c r="C21" s="371"/>
      <c r="D21" s="371"/>
      <c r="E21" s="278"/>
      <c r="F21" s="371"/>
      <c r="H21" s="31"/>
      <c r="I21" s="179"/>
      <c r="J21" s="177"/>
      <c r="K21" s="177"/>
      <c r="L21" s="177"/>
    </row>
    <row r="22" spans="1:12" ht="15" customHeight="1">
      <c r="A22" s="374" t="s">
        <v>105</v>
      </c>
      <c r="B22" s="372">
        <f>AVERAGE(B6:B21)</f>
        <v>101.67433395777779</v>
      </c>
      <c r="C22" s="372">
        <f>AVERAGE(C6:C21)</f>
        <v>111.08535372235112</v>
      </c>
      <c r="D22" s="372">
        <f>AVERAGE(D6:D21)</f>
        <v>129.98888888888888</v>
      </c>
      <c r="E22" s="372">
        <f>AVERAGE(E6:E21)</f>
        <v>126.97150702664777</v>
      </c>
      <c r="F22" s="372">
        <f>AVERAGE(F6:F21)</f>
        <v>139.80948148281689</v>
      </c>
      <c r="H22" s="31"/>
      <c r="I22" s="281"/>
      <c r="J22" s="177"/>
      <c r="K22" s="177"/>
      <c r="L22" s="177"/>
    </row>
    <row r="23" spans="1:12" ht="15" customHeight="1">
      <c r="A23" s="153" t="s">
        <v>110</v>
      </c>
      <c r="H23" s="31"/>
      <c r="I23" s="31"/>
      <c r="J23" s="31"/>
      <c r="K23" s="31"/>
      <c r="L23" s="31"/>
    </row>
    <row r="24" spans="1:12" ht="3" customHeight="1">
      <c r="B24" s="291"/>
      <c r="C24" s="291"/>
      <c r="D24" s="291"/>
      <c r="E24" s="291"/>
      <c r="F24" s="291"/>
      <c r="G24" s="291"/>
      <c r="H24" s="291"/>
      <c r="I24" s="291"/>
      <c r="J24" s="31"/>
      <c r="K24" s="31"/>
      <c r="L24" s="31"/>
    </row>
    <row r="25" spans="1:12" ht="12" customHeight="1">
      <c r="B25" s="362"/>
      <c r="C25" s="362"/>
      <c r="D25" s="362"/>
      <c r="E25" s="362"/>
      <c r="F25" s="362"/>
      <c r="H25" s="31"/>
      <c r="I25" s="31"/>
      <c r="J25" s="31"/>
      <c r="K25" s="31"/>
      <c r="L25" s="31"/>
    </row>
    <row r="26" spans="1:12" ht="15" customHeight="1">
      <c r="H26" s="31"/>
      <c r="I26" s="31"/>
      <c r="J26" s="31"/>
      <c r="K26" s="31"/>
      <c r="L26" s="31"/>
    </row>
    <row r="27" spans="1:12" ht="15" customHeight="1">
      <c r="H27" s="31"/>
      <c r="I27" s="31"/>
      <c r="J27" s="31"/>
      <c r="K27" s="31"/>
      <c r="L27" s="31"/>
    </row>
    <row r="28" spans="1:12" ht="15" customHeight="1">
      <c r="I28" s="2"/>
      <c r="J28" s="2"/>
      <c r="K28" s="2"/>
      <c r="L28" s="2"/>
    </row>
    <row r="29" spans="1:12" ht="15" customHeight="1">
      <c r="I29" s="2"/>
      <c r="J29" s="2"/>
      <c r="K29" s="2"/>
      <c r="L29" s="2"/>
    </row>
    <row r="30" spans="1:12" ht="15" customHeight="1">
      <c r="I30" s="2"/>
      <c r="J30" s="2"/>
      <c r="K30" s="2"/>
      <c r="L30" s="2"/>
    </row>
    <row r="31" spans="1:12" ht="15" customHeight="1">
      <c r="I31" s="2"/>
      <c r="J31" s="2"/>
      <c r="K31" s="2"/>
      <c r="L31" s="2"/>
    </row>
    <row r="32" spans="1:12" ht="15" customHeight="1">
      <c r="I32" s="2"/>
      <c r="J32" s="2"/>
      <c r="K32" s="2"/>
      <c r="L32" s="2"/>
    </row>
    <row r="33" spans="1:13" ht="15" customHeight="1">
      <c r="I33" s="2"/>
      <c r="J33" s="2"/>
      <c r="K33" s="2"/>
      <c r="L33" s="2"/>
    </row>
    <row r="34" spans="1:13" ht="15" customHeight="1">
      <c r="I34" s="2"/>
      <c r="J34" s="2"/>
      <c r="K34" s="2"/>
      <c r="L34" s="2"/>
    </row>
    <row r="35" spans="1:13" ht="15" customHeight="1">
      <c r="I35" s="2"/>
      <c r="J35" s="2"/>
      <c r="K35" s="2"/>
      <c r="L35" s="2"/>
    </row>
    <row r="36" spans="1:13" ht="13.5" customHeight="1"/>
    <row r="37" spans="1:13" ht="13.5" customHeight="1"/>
    <row r="38" spans="1:13" ht="13.5" customHeight="1"/>
    <row r="39" spans="1:13" ht="13.5" customHeight="1"/>
    <row r="40" spans="1:13" ht="13.5" customHeight="1"/>
    <row r="41" spans="1:13" ht="13.5" customHeight="1"/>
    <row r="42" spans="1:13" ht="30.6" customHeight="1"/>
    <row r="43" spans="1:13" ht="43.5" customHeight="1">
      <c r="A43" s="453" t="s">
        <v>278</v>
      </c>
      <c r="B43" s="454"/>
      <c r="C43" s="454"/>
      <c r="D43" s="454"/>
      <c r="E43" s="454"/>
      <c r="F43" s="455"/>
    </row>
    <row r="44" spans="1:13" ht="5.25" hidden="1" customHeight="1"/>
    <row r="45" spans="1:13" ht="13.5" customHeight="1">
      <c r="A45" s="24"/>
      <c r="B45" s="24"/>
      <c r="C45" s="24"/>
      <c r="D45" s="24"/>
      <c r="E45" s="24"/>
      <c r="F45" s="24"/>
      <c r="G45" s="24"/>
      <c r="H45" s="24"/>
      <c r="I45" s="24"/>
      <c r="J45" s="24"/>
      <c r="K45" s="24"/>
      <c r="L45" s="24"/>
      <c r="M45" s="24"/>
    </row>
    <row r="46" spans="1:13" ht="13.5" customHeight="1"/>
    <row r="47" spans="1:13" ht="13.5" customHeight="1"/>
    <row r="48" spans="1:13"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9:12" ht="13.5" customHeight="1"/>
    <row r="98" spans="9:12" ht="13.5" customHeight="1"/>
    <row r="99" spans="9:12" ht="13.5" customHeight="1"/>
    <row r="100" spans="9:12" ht="13.5" customHeight="1"/>
    <row r="101" spans="9:12" ht="13.5" customHeight="1"/>
    <row r="102" spans="9:12" ht="13.5" customHeight="1"/>
    <row r="103" spans="9:12" ht="13.5" customHeight="1"/>
    <row r="104" spans="9:12" ht="13.5" customHeight="1"/>
    <row r="105" spans="9:12" ht="13.5" customHeight="1"/>
    <row r="106" spans="9:12" ht="13.5" customHeight="1"/>
    <row r="107" spans="9:12" ht="13.5" customHeight="1"/>
    <row r="108" spans="9:12" ht="13.5" customHeight="1"/>
    <row r="109" spans="9:12" ht="13.5" customHeight="1">
      <c r="I109" s="2"/>
      <c r="J109" s="2"/>
      <c r="K109" s="2"/>
      <c r="L109" s="2"/>
    </row>
    <row r="110" spans="9:12" ht="13.5" customHeight="1">
      <c r="I110" s="2"/>
      <c r="J110" s="2"/>
      <c r="K110" s="2"/>
      <c r="L110" s="2"/>
    </row>
    <row r="111" spans="9:12" ht="13.5" customHeight="1">
      <c r="I111" s="2"/>
      <c r="J111" s="2"/>
      <c r="K111" s="2"/>
      <c r="L111" s="2"/>
    </row>
    <row r="112" spans="9:12" ht="13.5" customHeight="1">
      <c r="I112" s="2"/>
      <c r="J112" s="2"/>
      <c r="K112" s="2"/>
      <c r="L112" s="2"/>
    </row>
    <row r="113" spans="9:12" ht="13.5" customHeight="1">
      <c r="I113" s="2"/>
      <c r="J113" s="2"/>
      <c r="K113" s="2"/>
      <c r="L113" s="2"/>
    </row>
    <row r="114" spans="9:12" ht="13.5" customHeight="1">
      <c r="I114" s="2"/>
      <c r="J114" s="2"/>
      <c r="K114" s="2"/>
      <c r="L114" s="2"/>
    </row>
    <row r="115" spans="9:12" ht="13.5" customHeight="1">
      <c r="I115" s="2"/>
      <c r="J115" s="2"/>
      <c r="K115" s="2"/>
      <c r="L115" s="2"/>
    </row>
    <row r="116" spans="9:12" ht="13.5" customHeight="1">
      <c r="I116" s="2"/>
      <c r="J116" s="2"/>
      <c r="K116" s="2"/>
      <c r="L116" s="2"/>
    </row>
    <row r="117" spans="9:12" ht="13.5" customHeight="1">
      <c r="I117" s="2"/>
      <c r="J117" s="2"/>
      <c r="K117" s="2"/>
      <c r="L117" s="2"/>
    </row>
    <row r="118" spans="9:12" ht="13.5" customHeight="1">
      <c r="I118" s="2"/>
      <c r="J118" s="2"/>
      <c r="K118" s="2"/>
      <c r="L118" s="2"/>
    </row>
    <row r="119" spans="9:12" ht="13.5" customHeight="1">
      <c r="I119" s="2"/>
      <c r="J119" s="2"/>
      <c r="K119" s="2"/>
      <c r="L119" s="2"/>
    </row>
    <row r="120" spans="9:12" ht="13.5" customHeight="1">
      <c r="I120" s="2"/>
      <c r="J120" s="2"/>
      <c r="K120" s="2"/>
      <c r="L120" s="2"/>
    </row>
    <row r="121" spans="9:12" ht="13.5" customHeight="1">
      <c r="I121" s="2"/>
      <c r="J121" s="2"/>
      <c r="K121" s="2"/>
      <c r="L121" s="2"/>
    </row>
    <row r="122" spans="9:12" ht="13.5" customHeight="1">
      <c r="I122" s="2"/>
      <c r="J122" s="2"/>
      <c r="K122" s="2"/>
      <c r="L122" s="2"/>
    </row>
    <row r="123" spans="9:12" ht="13.5" customHeight="1">
      <c r="I123" s="2"/>
      <c r="J123" s="2"/>
      <c r="K123" s="2"/>
      <c r="L123" s="2"/>
    </row>
    <row r="124" spans="9:12" ht="13.5" customHeight="1">
      <c r="I124" s="2"/>
      <c r="J124" s="2"/>
      <c r="K124" s="2"/>
      <c r="L124" s="2"/>
    </row>
    <row r="125" spans="9:12" ht="13.5" customHeight="1">
      <c r="I125" s="2"/>
      <c r="J125" s="2"/>
      <c r="K125" s="2"/>
      <c r="L125" s="2"/>
    </row>
    <row r="126" spans="9:12" ht="13.5" customHeight="1">
      <c r="I126" s="2"/>
      <c r="J126" s="2"/>
      <c r="K126" s="2"/>
      <c r="L126" s="2"/>
    </row>
    <row r="127" spans="9:12" ht="13.5" customHeight="1">
      <c r="I127" s="2"/>
      <c r="J127" s="2"/>
      <c r="K127" s="2"/>
      <c r="L127" s="2"/>
    </row>
    <row r="128" spans="9:12" ht="13.5" customHeight="1">
      <c r="I128" s="2"/>
      <c r="J128" s="2"/>
      <c r="K128" s="2"/>
      <c r="L128" s="2"/>
    </row>
    <row r="129" spans="9:12" ht="13.5" customHeight="1">
      <c r="I129" s="2"/>
      <c r="J129" s="2"/>
      <c r="K129" s="2"/>
      <c r="L129" s="2"/>
    </row>
    <row r="130" spans="9:12" ht="13.5" customHeight="1">
      <c r="I130" s="2"/>
      <c r="J130" s="2"/>
      <c r="K130" s="2"/>
      <c r="L130" s="2"/>
    </row>
    <row r="131" spans="9:12" ht="13.5" customHeight="1">
      <c r="I131" s="2"/>
      <c r="J131" s="2"/>
      <c r="K131" s="2"/>
      <c r="L131" s="2"/>
    </row>
    <row r="132" spans="9:12" ht="13.5" customHeight="1">
      <c r="I132" s="2"/>
      <c r="J132" s="2"/>
      <c r="K132" s="2"/>
      <c r="L132" s="2"/>
    </row>
    <row r="133" spans="9:12" ht="13.5" customHeight="1">
      <c r="I133" s="2"/>
      <c r="J133" s="2"/>
      <c r="K133" s="2"/>
      <c r="L133" s="2"/>
    </row>
    <row r="134" spans="9:12" ht="13.5" customHeight="1">
      <c r="I134" s="2"/>
      <c r="J134" s="2"/>
      <c r="K134" s="2"/>
      <c r="L134" s="2"/>
    </row>
    <row r="135" spans="9:12" ht="13.5" customHeight="1">
      <c r="I135" s="2"/>
      <c r="J135" s="2"/>
      <c r="K135" s="2"/>
      <c r="L135" s="2"/>
    </row>
    <row r="136" spans="9:12" ht="13.5" customHeight="1">
      <c r="I136" s="2"/>
      <c r="J136" s="2"/>
      <c r="K136" s="2"/>
      <c r="L136" s="2"/>
    </row>
    <row r="137" spans="9:12" ht="13.5" customHeight="1">
      <c r="I137" s="2"/>
      <c r="J137" s="2"/>
      <c r="K137" s="2"/>
      <c r="L137" s="2"/>
    </row>
    <row r="138" spans="9:12">
      <c r="I138" s="2"/>
      <c r="J138" s="2"/>
      <c r="K138" s="2"/>
      <c r="L138" s="2"/>
    </row>
    <row r="139" spans="9:12">
      <c r="I139" s="2"/>
      <c r="J139" s="2"/>
      <c r="K139" s="2"/>
      <c r="L139" s="2"/>
    </row>
    <row r="140" spans="9:12">
      <c r="I140" s="2"/>
      <c r="J140" s="2"/>
      <c r="K140" s="2"/>
      <c r="L140" s="2"/>
    </row>
    <row r="141" spans="9:12">
      <c r="I141" s="2"/>
      <c r="J141" s="2"/>
      <c r="K141" s="2"/>
      <c r="L141" s="2"/>
    </row>
    <row r="142" spans="9:12">
      <c r="I142" s="2"/>
      <c r="J142" s="2"/>
      <c r="K142" s="2"/>
      <c r="L142" s="2"/>
    </row>
    <row r="143" spans="9:12">
      <c r="I143" s="2"/>
      <c r="J143" s="2"/>
      <c r="K143" s="2"/>
      <c r="L143" s="2"/>
    </row>
    <row r="144" spans="9:12">
      <c r="I144" s="2"/>
      <c r="J144" s="2"/>
      <c r="K144" s="2"/>
      <c r="L144" s="2"/>
    </row>
    <row r="145" spans="9:12">
      <c r="I145" s="2"/>
      <c r="J145" s="2"/>
      <c r="K145" s="2"/>
      <c r="L145" s="2"/>
    </row>
    <row r="146" spans="9:12">
      <c r="I146" s="2"/>
      <c r="J146" s="2"/>
      <c r="K146" s="2"/>
      <c r="L146" s="2"/>
    </row>
    <row r="147" spans="9:12">
      <c r="I147" s="2"/>
      <c r="J147" s="2"/>
      <c r="K147" s="2"/>
      <c r="L147" s="2"/>
    </row>
    <row r="148" spans="9:12">
      <c r="I148" s="2"/>
      <c r="J148" s="2"/>
      <c r="K148" s="2"/>
      <c r="L148" s="2"/>
    </row>
    <row r="149" spans="9:12">
      <c r="I149" s="2"/>
      <c r="J149" s="2"/>
      <c r="K149" s="2"/>
      <c r="L149" s="2"/>
    </row>
    <row r="150" spans="9:12">
      <c r="I150" s="2"/>
      <c r="J150" s="2"/>
      <c r="K150" s="2"/>
      <c r="L150" s="2"/>
    </row>
    <row r="151" spans="9:12">
      <c r="I151" s="2"/>
      <c r="J151" s="2"/>
      <c r="K151" s="2"/>
      <c r="L151" s="2"/>
    </row>
    <row r="152" spans="9:12">
      <c r="I152" s="2"/>
      <c r="J152" s="2"/>
      <c r="K152" s="2"/>
      <c r="L152" s="2"/>
    </row>
    <row r="153" spans="9:12">
      <c r="I153" s="2"/>
      <c r="J153" s="2"/>
      <c r="K153" s="2"/>
      <c r="L153" s="2"/>
    </row>
    <row r="154" spans="9:12">
      <c r="I154" s="2"/>
      <c r="J154" s="2"/>
      <c r="K154" s="2"/>
      <c r="L154" s="2"/>
    </row>
    <row r="155" spans="9:12">
      <c r="I155" s="2"/>
      <c r="J155" s="2"/>
      <c r="K155" s="2"/>
      <c r="L155" s="2"/>
    </row>
    <row r="156" spans="9:12">
      <c r="I156" s="2"/>
      <c r="J156" s="2"/>
      <c r="K156" s="2"/>
      <c r="L156" s="2"/>
    </row>
    <row r="157" spans="9:12">
      <c r="I157" s="2"/>
      <c r="J157" s="2"/>
      <c r="K157" s="2"/>
      <c r="L157" s="2"/>
    </row>
    <row r="158" spans="9:12">
      <c r="I158" s="2"/>
      <c r="J158" s="2"/>
      <c r="K158" s="2"/>
      <c r="L158" s="2"/>
    </row>
    <row r="159" spans="9:12">
      <c r="I159" s="2"/>
      <c r="J159" s="2"/>
      <c r="K159" s="2"/>
      <c r="L159" s="2"/>
    </row>
    <row r="160" spans="9:12">
      <c r="I160" s="2"/>
      <c r="J160" s="2"/>
      <c r="K160" s="2"/>
      <c r="L160" s="2"/>
    </row>
    <row r="161" spans="9:12">
      <c r="I161" s="2"/>
      <c r="J161" s="2"/>
      <c r="K161" s="2"/>
      <c r="L161" s="2"/>
    </row>
    <row r="162" spans="9:12">
      <c r="I162" s="2"/>
      <c r="J162" s="2"/>
      <c r="K162" s="2"/>
      <c r="L162" s="2"/>
    </row>
    <row r="163" spans="9:12">
      <c r="I163" s="2"/>
      <c r="J163" s="2"/>
      <c r="K163" s="2"/>
      <c r="L163" s="2"/>
    </row>
    <row r="164" spans="9:12">
      <c r="I164" s="2"/>
      <c r="J164" s="2"/>
      <c r="K164" s="2"/>
      <c r="L164" s="2"/>
    </row>
    <row r="165" spans="9:12">
      <c r="I165" s="2"/>
      <c r="J165" s="2"/>
      <c r="K165" s="2"/>
      <c r="L165" s="2"/>
    </row>
    <row r="166" spans="9:12">
      <c r="I166" s="2"/>
      <c r="J166" s="2"/>
      <c r="K166" s="2"/>
      <c r="L166" s="2"/>
    </row>
    <row r="167" spans="9:12">
      <c r="I167" s="2"/>
      <c r="J167" s="2"/>
      <c r="K167" s="2"/>
      <c r="L167" s="2"/>
    </row>
    <row r="168" spans="9:12">
      <c r="I168" s="2"/>
      <c r="J168" s="2"/>
      <c r="K168" s="2"/>
      <c r="L168" s="2"/>
    </row>
    <row r="169" spans="9:12">
      <c r="I169" s="2"/>
      <c r="J169" s="2"/>
      <c r="K169" s="2"/>
      <c r="L169" s="2"/>
    </row>
    <row r="170" spans="9:12">
      <c r="I170" s="2"/>
      <c r="J170" s="2"/>
      <c r="K170" s="2"/>
      <c r="L170" s="2"/>
    </row>
    <row r="171" spans="9:12">
      <c r="I171" s="2"/>
      <c r="J171" s="2"/>
      <c r="K171" s="2"/>
      <c r="L171" s="2"/>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A3:F3"/>
    <mergeCell ref="A4:F4"/>
    <mergeCell ref="A43:F43"/>
    <mergeCell ref="A1:F1"/>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4"/>
  <sheetViews>
    <sheetView zoomScale="80" zoomScaleNormal="80" zoomScaleSheetLayoutView="75" workbookViewId="0">
      <selection activeCell="B43" sqref="B43"/>
    </sheetView>
  </sheetViews>
  <sheetFormatPr baseColWidth="10" defaultColWidth="10.90625" defaultRowHeight="12"/>
  <cols>
    <col min="1" max="1" width="16.6328125" style="2" customWidth="1"/>
    <col min="2" max="5" width="9.453125" style="2" customWidth="1"/>
    <col min="6" max="6" width="3.90625" style="2" customWidth="1"/>
    <col min="7" max="7" width="5.36328125" style="26" customWidth="1"/>
    <col min="8" max="8" width="7" style="25" customWidth="1"/>
    <col min="9" max="9" width="6.26953125" style="25" customWidth="1"/>
    <col min="10" max="10" width="9.26953125" style="2" customWidth="1"/>
    <col min="11" max="11" width="11.90625" style="2" customWidth="1"/>
    <col min="12" max="16384" width="10.90625" style="2"/>
  </cols>
  <sheetData>
    <row r="1" spans="1:9" s="57" customFormat="1" ht="12.75">
      <c r="A1" s="463" t="s">
        <v>184</v>
      </c>
      <c r="B1" s="463"/>
      <c r="C1" s="463"/>
      <c r="D1" s="463"/>
      <c r="E1" s="463"/>
      <c r="G1" s="80"/>
      <c r="H1" s="81"/>
      <c r="I1" s="81"/>
    </row>
    <row r="2" spans="1:9" s="57" customFormat="1" ht="12.75">
      <c r="A2" s="82"/>
      <c r="G2" s="80"/>
      <c r="H2" s="81"/>
      <c r="I2" s="81"/>
    </row>
    <row r="3" spans="1:9" s="57" customFormat="1" ht="12.75">
      <c r="A3" s="578" t="s">
        <v>35</v>
      </c>
      <c r="B3" s="578"/>
      <c r="C3" s="578"/>
      <c r="D3" s="578"/>
      <c r="E3" s="578"/>
      <c r="G3" s="80"/>
      <c r="H3" s="81"/>
      <c r="I3" s="81"/>
    </row>
    <row r="4" spans="1:9" s="57" customFormat="1" ht="12.75">
      <c r="A4" s="579" t="s">
        <v>112</v>
      </c>
      <c r="B4" s="579"/>
      <c r="C4" s="579"/>
      <c r="D4" s="579"/>
      <c r="E4" s="579"/>
      <c r="G4" s="80"/>
      <c r="H4" s="81"/>
      <c r="I4" s="81"/>
    </row>
    <row r="5" spans="1:9" s="36" customFormat="1" ht="15" customHeight="1">
      <c r="A5" s="173" t="s">
        <v>32</v>
      </c>
      <c r="B5" s="149">
        <v>41974</v>
      </c>
      <c r="C5" s="149">
        <v>42064</v>
      </c>
      <c r="D5" s="149">
        <v>42125</v>
      </c>
      <c r="E5" s="149">
        <v>42248</v>
      </c>
      <c r="F5" s="140"/>
      <c r="G5" s="140"/>
      <c r="H5" s="140"/>
      <c r="I5" s="79"/>
    </row>
    <row r="6" spans="1:9" s="36" customFormat="1" ht="12.75">
      <c r="A6" s="96" t="s">
        <v>222</v>
      </c>
      <c r="B6" s="95">
        <v>126.46969999999999</v>
      </c>
      <c r="C6" s="95">
        <v>131.48911999999999</v>
      </c>
      <c r="D6" s="137">
        <v>134.93382</v>
      </c>
      <c r="E6" s="95">
        <v>137.88641999999999</v>
      </c>
      <c r="F6" s="140"/>
      <c r="G6" s="140"/>
      <c r="H6" s="140"/>
      <c r="I6" s="79"/>
    </row>
    <row r="7" spans="1:9" s="36" customFormat="1" ht="12.75">
      <c r="A7" s="96" t="s">
        <v>223</v>
      </c>
      <c r="B7" s="95">
        <v>127.06021999999999</v>
      </c>
      <c r="C7" s="95">
        <v>132.17805999999999</v>
      </c>
      <c r="D7" s="95">
        <v>135.52434</v>
      </c>
      <c r="E7" s="95">
        <v>138.57535999999999</v>
      </c>
      <c r="F7" s="140"/>
      <c r="G7" s="140"/>
      <c r="H7" s="140"/>
      <c r="I7" s="79"/>
    </row>
    <row r="8" spans="1:9" s="36" customFormat="1" ht="12.75">
      <c r="A8" s="96" t="s">
        <v>224</v>
      </c>
      <c r="B8" s="95">
        <v>127.25706</v>
      </c>
      <c r="C8" s="95">
        <v>132.3749</v>
      </c>
      <c r="D8" s="95">
        <v>135.81959999999998</v>
      </c>
      <c r="E8" s="95">
        <v>138.87062</v>
      </c>
      <c r="F8" s="140"/>
      <c r="G8" s="140"/>
      <c r="H8" s="140"/>
      <c r="I8" s="79"/>
    </row>
    <row r="9" spans="1:9" s="36" customFormat="1" ht="12.75">
      <c r="A9" s="96" t="s">
        <v>225</v>
      </c>
      <c r="B9" s="95">
        <v>130.89859999999999</v>
      </c>
      <c r="C9" s="95">
        <v>135.91801999999998</v>
      </c>
      <c r="D9" s="95">
        <v>139.26429999999999</v>
      </c>
      <c r="E9" s="95">
        <v>142.41373999999999</v>
      </c>
      <c r="F9" s="140"/>
      <c r="G9" s="140"/>
      <c r="H9" s="140"/>
      <c r="I9" s="79"/>
    </row>
    <row r="10" spans="1:9" s="36" customFormat="1" ht="12.75">
      <c r="A10" s="96" t="s">
        <v>226</v>
      </c>
      <c r="B10" s="95">
        <v>134.04803999999999</v>
      </c>
      <c r="C10" s="95">
        <v>139.16587999999999</v>
      </c>
      <c r="D10" s="95">
        <v>142.61058</v>
      </c>
      <c r="E10" s="95">
        <v>145.66159999999999</v>
      </c>
      <c r="F10" s="140"/>
      <c r="G10" s="140"/>
      <c r="H10" s="140"/>
      <c r="I10" s="79"/>
    </row>
    <row r="11" spans="1:9" s="36" customFormat="1" ht="12.75">
      <c r="A11" s="96" t="s">
        <v>227</v>
      </c>
      <c r="B11" s="95">
        <v>135.13065999999998</v>
      </c>
      <c r="C11" s="95">
        <v>140.34691999999998</v>
      </c>
      <c r="D11" s="95">
        <v>143.79161999999999</v>
      </c>
      <c r="E11" s="95">
        <v>146.94105999999999</v>
      </c>
      <c r="F11" s="140"/>
      <c r="G11" s="140"/>
      <c r="H11" s="140"/>
      <c r="I11" s="79"/>
    </row>
    <row r="12" spans="1:9" s="36" customFormat="1" ht="12.75">
      <c r="A12" s="96" t="s">
        <v>228</v>
      </c>
      <c r="B12" s="95">
        <v>135.72118</v>
      </c>
      <c r="C12" s="95">
        <v>140.83902</v>
      </c>
      <c r="D12" s="95">
        <v>144.28371999999999</v>
      </c>
      <c r="E12" s="95">
        <v>147.23631999999998</v>
      </c>
      <c r="F12" s="140"/>
      <c r="G12" s="140"/>
      <c r="H12" s="140"/>
      <c r="I12" s="79"/>
    </row>
    <row r="13" spans="1:9" s="36" customFormat="1" ht="12.75">
      <c r="A13" s="96" t="s">
        <v>229</v>
      </c>
      <c r="B13" s="95">
        <v>131.48911999999999</v>
      </c>
      <c r="C13" s="95">
        <v>136.50853999999998</v>
      </c>
      <c r="D13" s="95">
        <v>140.05166</v>
      </c>
      <c r="E13" s="95">
        <v>143.2011</v>
      </c>
      <c r="F13" s="140"/>
      <c r="G13" s="140"/>
      <c r="H13" s="140"/>
      <c r="I13" s="79"/>
    </row>
    <row r="14" spans="1:9" s="36" customFormat="1" ht="12.75">
      <c r="A14" s="96" t="s">
        <v>230</v>
      </c>
      <c r="B14" s="95">
        <v>136.21328</v>
      </c>
      <c r="C14" s="95">
        <v>141.13427999999999</v>
      </c>
      <c r="D14" s="95">
        <v>144.67739999999998</v>
      </c>
      <c r="E14" s="95">
        <v>147.72842</v>
      </c>
      <c r="F14" s="140"/>
      <c r="G14" s="140"/>
      <c r="H14" s="140"/>
      <c r="I14" s="79"/>
    </row>
    <row r="15" spans="1:9" s="36" customFormat="1" ht="12.75">
      <c r="A15" s="96" t="s">
        <v>246</v>
      </c>
      <c r="B15" s="95">
        <v>140.54375999999999</v>
      </c>
      <c r="C15" s="95">
        <v>145.66159999999999</v>
      </c>
      <c r="D15" s="95">
        <v>149.20471999999998</v>
      </c>
      <c r="E15" s="95">
        <v>152.05889999999999</v>
      </c>
      <c r="F15" s="140"/>
      <c r="G15" s="140"/>
      <c r="H15" s="140"/>
      <c r="I15" s="79"/>
    </row>
    <row r="16" spans="1:9" s="36" customFormat="1" ht="12.75">
      <c r="A16" s="96" t="s">
        <v>247</v>
      </c>
      <c r="B16" s="95">
        <v>136.8038</v>
      </c>
      <c r="C16" s="95">
        <v>141.92164</v>
      </c>
      <c r="D16" s="95">
        <v>145.46475999999998</v>
      </c>
      <c r="E16" s="95">
        <v>148.31894</v>
      </c>
      <c r="F16" s="140"/>
      <c r="G16" s="140"/>
      <c r="H16" s="140"/>
      <c r="I16" s="79"/>
    </row>
    <row r="17" spans="1:12" s="36" customFormat="1" ht="12.75">
      <c r="A17" s="96" t="s">
        <v>248</v>
      </c>
      <c r="B17" s="95">
        <v>138.67377999999999</v>
      </c>
      <c r="C17" s="95">
        <v>143.79161999999999</v>
      </c>
      <c r="D17" s="95">
        <v>147.33473999999998</v>
      </c>
      <c r="E17" s="95">
        <v>150.18892</v>
      </c>
      <c r="F17" s="140"/>
      <c r="G17" s="140"/>
      <c r="H17" s="140"/>
      <c r="I17" s="79"/>
    </row>
    <row r="18" spans="1:12" s="36" customFormat="1" ht="12.75">
      <c r="A18" s="96" t="s">
        <v>249</v>
      </c>
      <c r="B18" s="95">
        <v>137.00064</v>
      </c>
      <c r="C18" s="95">
        <v>142.21689999999998</v>
      </c>
      <c r="D18" s="95">
        <v>145.66159999999999</v>
      </c>
      <c r="E18" s="95">
        <v>148.61419999999998</v>
      </c>
      <c r="F18" s="140"/>
      <c r="G18" s="140"/>
      <c r="H18" s="140"/>
      <c r="I18" s="79"/>
      <c r="J18" s="79"/>
      <c r="K18" s="79"/>
      <c r="L18" s="79"/>
    </row>
    <row r="19" spans="1:12" ht="12.75">
      <c r="A19" s="96" t="s">
        <v>250</v>
      </c>
      <c r="B19" s="95">
        <v>137.09905999999998</v>
      </c>
      <c r="C19" s="95">
        <v>142.41373999999999</v>
      </c>
      <c r="D19" s="95">
        <v>145.85844</v>
      </c>
      <c r="E19" s="95">
        <v>148.81103999999999</v>
      </c>
      <c r="F19" s="140"/>
      <c r="G19" s="140"/>
      <c r="H19" s="140"/>
    </row>
    <row r="20" spans="1:12" ht="12.75">
      <c r="A20" s="96" t="s">
        <v>251</v>
      </c>
      <c r="B20" s="95">
        <v>140.15008</v>
      </c>
      <c r="C20" s="95">
        <v>145.46475999999998</v>
      </c>
      <c r="D20" s="95">
        <v>149.00788</v>
      </c>
      <c r="E20" s="95">
        <v>151.76363999999998</v>
      </c>
      <c r="F20" s="140"/>
      <c r="G20" s="140"/>
      <c r="H20" s="140"/>
      <c r="I20" s="231"/>
      <c r="J20" s="231"/>
      <c r="K20" s="231"/>
      <c r="L20" s="231"/>
    </row>
    <row r="21" spans="1:12" ht="12.75">
      <c r="A21" s="96" t="s">
        <v>252</v>
      </c>
      <c r="B21" s="95">
        <v>138.96903999999998</v>
      </c>
      <c r="C21" s="95">
        <v>144.48056</v>
      </c>
      <c r="D21" s="95">
        <v>148.02367999999998</v>
      </c>
      <c r="E21" s="95">
        <v>150.87786</v>
      </c>
      <c r="F21" s="140"/>
      <c r="G21" s="140"/>
      <c r="H21" s="140"/>
      <c r="I21" s="2"/>
    </row>
    <row r="22" spans="1:12" ht="12.75">
      <c r="A22" s="96" t="s">
        <v>253</v>
      </c>
      <c r="B22" s="95">
        <v>141.62637999999998</v>
      </c>
      <c r="C22" s="95">
        <v>147.03948</v>
      </c>
      <c r="D22" s="95">
        <v>150.38575999999998</v>
      </c>
      <c r="E22" s="95">
        <v>153.33835999999999</v>
      </c>
      <c r="F22" s="140"/>
      <c r="G22" s="140"/>
      <c r="H22" s="140"/>
      <c r="I22" s="233"/>
      <c r="J22" s="233"/>
      <c r="K22" s="233"/>
      <c r="L22" s="233"/>
    </row>
    <row r="23" spans="1:12" ht="12.75">
      <c r="A23" s="96" t="s">
        <v>254</v>
      </c>
      <c r="B23" s="95">
        <v>138.96903999999998</v>
      </c>
      <c r="C23" s="95">
        <v>144.38213999999999</v>
      </c>
      <c r="D23" s="95">
        <v>147.72842</v>
      </c>
      <c r="E23" s="95">
        <v>150.68101999999999</v>
      </c>
      <c r="F23" s="140"/>
      <c r="G23" s="140"/>
      <c r="H23" s="140"/>
      <c r="I23" s="2"/>
    </row>
    <row r="24" spans="1:12" ht="12.75">
      <c r="A24" s="96" t="s">
        <v>255</v>
      </c>
      <c r="B24" s="95">
        <v>142.90583999999998</v>
      </c>
      <c r="C24" s="95">
        <v>148.31894</v>
      </c>
      <c r="D24" s="95">
        <v>151.76363999999998</v>
      </c>
      <c r="E24" s="95">
        <v>154.61781999999999</v>
      </c>
      <c r="F24" s="140"/>
      <c r="G24" s="140"/>
      <c r="H24" s="140"/>
      <c r="I24" s="2"/>
    </row>
    <row r="25" spans="1:12" ht="12.75">
      <c r="A25" s="96" t="s">
        <v>256</v>
      </c>
      <c r="B25" s="95">
        <v>143.49635999999998</v>
      </c>
      <c r="C25" s="95">
        <v>148.81103999999999</v>
      </c>
      <c r="D25" s="95">
        <v>152.25574</v>
      </c>
      <c r="E25" s="95">
        <v>155.01149999999998</v>
      </c>
      <c r="F25" s="140"/>
      <c r="G25" s="140"/>
      <c r="H25" s="140"/>
      <c r="I25" s="2"/>
      <c r="J25" s="232"/>
      <c r="K25" s="232"/>
      <c r="L25" s="232"/>
    </row>
    <row r="26" spans="1:12" ht="12.75">
      <c r="A26" s="96" t="s">
        <v>257</v>
      </c>
      <c r="B26" s="95">
        <v>147.72842</v>
      </c>
      <c r="C26" s="95">
        <v>152.94467999999998</v>
      </c>
      <c r="D26" s="95">
        <v>156.29095999999998</v>
      </c>
      <c r="E26" s="95">
        <v>158.84987999999998</v>
      </c>
      <c r="F26" s="140"/>
      <c r="G26" s="140"/>
      <c r="H26" s="140"/>
      <c r="I26" s="2"/>
      <c r="K26" s="232"/>
      <c r="L26" s="232"/>
    </row>
    <row r="27" spans="1:12" ht="12.75">
      <c r="A27" s="96" t="s">
        <v>258</v>
      </c>
      <c r="B27" s="95">
        <v>147.23631999999998</v>
      </c>
      <c r="C27" s="95">
        <v>152.35415999999998</v>
      </c>
      <c r="D27" s="95">
        <v>155.79885999999999</v>
      </c>
      <c r="E27" s="95">
        <v>158.4562</v>
      </c>
      <c r="F27" s="140"/>
      <c r="G27" s="140"/>
      <c r="H27" s="140"/>
      <c r="I27" s="2"/>
      <c r="J27" s="232"/>
      <c r="K27" s="232"/>
      <c r="L27" s="232"/>
    </row>
    <row r="28" spans="1:12" ht="12.75">
      <c r="A28" s="96" t="s">
        <v>259</v>
      </c>
      <c r="B28" s="95">
        <v>148.31894</v>
      </c>
      <c r="C28" s="95">
        <v>153.23993999999999</v>
      </c>
      <c r="D28" s="95">
        <v>156.68464</v>
      </c>
      <c r="E28" s="95">
        <v>159.14514</v>
      </c>
      <c r="F28" s="140"/>
      <c r="G28" s="140"/>
      <c r="H28" s="140"/>
      <c r="I28" s="2"/>
      <c r="K28" s="232"/>
      <c r="L28" s="232"/>
    </row>
    <row r="29" spans="1:12" ht="12.75">
      <c r="A29" s="96" t="s">
        <v>260</v>
      </c>
      <c r="B29" s="95">
        <v>143.49635999999998</v>
      </c>
      <c r="C29" s="95">
        <v>148.51577999999998</v>
      </c>
      <c r="D29" s="95">
        <v>151.96047999999999</v>
      </c>
      <c r="E29" s="95">
        <v>154.61781999999999</v>
      </c>
      <c r="F29" s="140"/>
      <c r="G29" s="140"/>
      <c r="H29" s="140"/>
      <c r="I29" s="140"/>
      <c r="J29" s="140"/>
    </row>
    <row r="30" spans="1:12" ht="12.75">
      <c r="A30" s="96" t="s">
        <v>261</v>
      </c>
      <c r="B30" s="95">
        <v>145.76002</v>
      </c>
      <c r="C30" s="95">
        <v>150.77943999999999</v>
      </c>
      <c r="D30" s="95">
        <v>154.22413999999998</v>
      </c>
      <c r="E30" s="95">
        <v>156.88147999999998</v>
      </c>
      <c r="F30" s="140"/>
      <c r="G30" s="140"/>
      <c r="H30" s="140"/>
      <c r="I30" s="234"/>
      <c r="J30" s="234"/>
    </row>
    <row r="31" spans="1:12" ht="12.75">
      <c r="A31" s="96" t="s">
        <v>262</v>
      </c>
      <c r="B31" s="95">
        <v>146.15369999999999</v>
      </c>
      <c r="C31" s="95">
        <v>151.17311999999998</v>
      </c>
      <c r="D31" s="95">
        <v>154.61781999999999</v>
      </c>
      <c r="E31" s="95">
        <v>157.37357999999998</v>
      </c>
      <c r="F31" s="140"/>
      <c r="G31" s="140"/>
      <c r="H31" s="140"/>
      <c r="I31" s="140"/>
      <c r="J31" s="140"/>
    </row>
    <row r="32" spans="1:12" ht="12.75">
      <c r="A32" s="96" t="s">
        <v>263</v>
      </c>
      <c r="B32" s="95">
        <v>144.67739999999998</v>
      </c>
      <c r="C32" s="95">
        <v>149.79523999999998</v>
      </c>
      <c r="D32" s="95">
        <v>153.33835999999999</v>
      </c>
      <c r="E32" s="95">
        <v>155.9957</v>
      </c>
      <c r="F32" s="140"/>
      <c r="G32" s="140"/>
      <c r="H32" s="140"/>
      <c r="I32" s="231"/>
      <c r="J32" s="231"/>
      <c r="K32" s="231"/>
      <c r="L32" s="231"/>
    </row>
    <row r="33" spans="1:12" ht="12.75">
      <c r="A33" s="96" t="s">
        <v>264</v>
      </c>
      <c r="B33" s="95">
        <v>145.36633999999998</v>
      </c>
      <c r="C33" s="95">
        <v>150.38575999999998</v>
      </c>
      <c r="D33" s="95">
        <v>153.92887999999999</v>
      </c>
      <c r="E33" s="95">
        <v>156.78305999999998</v>
      </c>
      <c r="F33" s="140"/>
      <c r="G33" s="140"/>
      <c r="H33" s="140"/>
      <c r="I33" s="2"/>
    </row>
    <row r="34" spans="1:12" ht="12.75">
      <c r="A34" s="96" t="s">
        <v>265</v>
      </c>
      <c r="B34" s="95">
        <v>147.1379</v>
      </c>
      <c r="C34" s="95">
        <v>152.15732</v>
      </c>
      <c r="D34" s="95">
        <v>155.70043999999999</v>
      </c>
      <c r="E34" s="95">
        <v>158.55462</v>
      </c>
      <c r="F34" s="140"/>
      <c r="G34" s="140"/>
      <c r="H34" s="140"/>
      <c r="I34" s="231"/>
      <c r="J34" s="231"/>
      <c r="K34" s="231"/>
      <c r="L34" s="231"/>
    </row>
    <row r="35" spans="1:12" ht="12.75">
      <c r="A35" s="96" t="s">
        <v>266</v>
      </c>
      <c r="B35" s="95">
        <v>148.71261999999999</v>
      </c>
      <c r="C35" s="95">
        <v>153.73203999999998</v>
      </c>
      <c r="D35" s="95">
        <v>157.07831999999999</v>
      </c>
      <c r="E35" s="95">
        <v>160.12933999999998</v>
      </c>
      <c r="F35" s="140"/>
      <c r="G35" s="140"/>
      <c r="H35" s="140"/>
      <c r="I35" s="140"/>
      <c r="K35" s="232"/>
      <c r="L35" s="232"/>
    </row>
    <row r="36" spans="1:12" ht="12.75">
      <c r="A36" s="96"/>
      <c r="B36" s="95"/>
      <c r="C36" s="95"/>
      <c r="D36" s="95"/>
      <c r="E36" s="95"/>
      <c r="F36" s="140"/>
      <c r="G36" s="140"/>
      <c r="H36" s="140"/>
      <c r="I36" s="2"/>
    </row>
    <row r="37" spans="1:12" ht="12.75">
      <c r="A37" s="257" t="s">
        <v>105</v>
      </c>
      <c r="B37" s="258">
        <f>AVERAGE(B6:B36)</f>
        <v>139.50378866666668</v>
      </c>
      <c r="C37" s="258">
        <f>AVERAGE(C6:C36)</f>
        <v>144.65115466666666</v>
      </c>
      <c r="D37" s="258">
        <f>AVERAGE(D6:D36)</f>
        <v>148.10897733333331</v>
      </c>
      <c r="E37" s="258">
        <f>AVERAGE(E6:E36)</f>
        <v>150.98612200000005</v>
      </c>
      <c r="F37" s="140"/>
      <c r="G37" s="140"/>
      <c r="H37" s="140"/>
      <c r="I37" s="226"/>
    </row>
    <row r="38" spans="1:12" ht="12.75">
      <c r="A38" s="174" t="s">
        <v>126</v>
      </c>
      <c r="B38" s="3"/>
      <c r="C38" s="3"/>
      <c r="D38" s="3"/>
      <c r="F38" s="226"/>
      <c r="G38" s="140"/>
      <c r="H38" s="140"/>
      <c r="I38" s="2"/>
    </row>
    <row r="39" spans="1:12">
      <c r="A39" s="24"/>
      <c r="B39" s="24"/>
      <c r="C39" s="24"/>
      <c r="D39" s="363"/>
      <c r="E39" s="24"/>
      <c r="F39" s="24"/>
      <c r="H39" s="24"/>
      <c r="I39" s="24"/>
      <c r="J39" s="24"/>
    </row>
    <row r="40" spans="1:12" hidden="1"/>
    <row r="41" spans="1:12" hidden="1"/>
    <row r="42" spans="1:12" ht="3.75" customHeight="1">
      <c r="A42" s="580"/>
      <c r="B42" s="580"/>
      <c r="C42" s="580"/>
      <c r="D42" s="580"/>
      <c r="E42" s="580"/>
    </row>
    <row r="43" spans="1:12" ht="15" customHeight="1">
      <c r="A43" s="3"/>
      <c r="B43" s="13"/>
      <c r="C43" s="13"/>
      <c r="D43" s="13"/>
      <c r="E43" s="13"/>
      <c r="G43" s="140"/>
      <c r="H43" s="140"/>
      <c r="I43" s="226"/>
    </row>
    <row r="44" spans="1:12">
      <c r="B44" s="226"/>
      <c r="C44" s="226"/>
      <c r="D44" s="226"/>
      <c r="E44" s="226"/>
    </row>
  </sheetData>
  <customSheetViews>
    <customSheetView guid="{5CDC6F58-B038-4A0E-A13D-C643B013E119}" topLeftCell="A47">
      <selection activeCell="E58" sqref="E58"/>
      <pageMargins left="0.59055118110236227" right="0.59055118110236227" top="0.51181102362204722" bottom="0.78740157480314965" header="0.31496062992125984" footer="0.59055118110236227"/>
      <printOptions horizontalCentered="1" verticalCentered="1"/>
      <pageSetup scale="95" firstPageNumber="0" orientation="portrait" r:id="rId1"/>
      <headerFooter alignWithMargins="0">
        <oddFooter>&amp;C&amp;10&amp;A</oddFooter>
      </headerFooter>
    </customSheetView>
  </customSheetViews>
  <mergeCells count="4">
    <mergeCell ref="A3:E3"/>
    <mergeCell ref="A4:E4"/>
    <mergeCell ref="A1:E1"/>
    <mergeCell ref="A42:E42"/>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2"/>
  <headerFooter alignWithMargins="0">
    <oddFooter>&amp;C&amp;10&amp;A</oddFooter>
  </headerFooter>
  <ignoredErrors>
    <ignoredError sqref="B37:E37" formulaRange="1"/>
  </ignoredError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1"/>
  <sheetViews>
    <sheetView zoomScaleNormal="100" zoomScaleSheetLayoutView="75" workbookViewId="0">
      <selection activeCell="G10" sqref="G10"/>
    </sheetView>
  </sheetViews>
  <sheetFormatPr baseColWidth="10" defaultColWidth="10.90625" defaultRowHeight="12"/>
  <cols>
    <col min="1" max="1" width="10.7265625" style="2" customWidth="1"/>
    <col min="2" max="6" width="9.81640625" style="2" customWidth="1"/>
    <col min="7" max="7" width="4" style="2" customWidth="1"/>
    <col min="8" max="8" width="3.90625" style="2" customWidth="1"/>
    <col min="9" max="9" width="9.7265625" style="26" customWidth="1"/>
    <col min="10" max="10" width="9.36328125" style="25" customWidth="1"/>
    <col min="11" max="11" width="12.08984375" style="25" customWidth="1"/>
    <col min="12" max="12" width="9.26953125" style="2" customWidth="1"/>
    <col min="13" max="13" width="11.90625" style="2" customWidth="1"/>
    <col min="14" max="16384" width="10.90625" style="2"/>
  </cols>
  <sheetData>
    <row r="1" spans="1:12" ht="220.15" customHeight="1"/>
    <row r="2" spans="1:12">
      <c r="A2" s="24"/>
      <c r="B2" s="24"/>
      <c r="C2" s="24"/>
      <c r="D2" s="24"/>
      <c r="E2" s="24"/>
      <c r="F2" s="244"/>
      <c r="G2" s="24"/>
      <c r="H2" s="24"/>
      <c r="I2" s="24"/>
      <c r="J2" s="24"/>
      <c r="K2" s="24"/>
      <c r="L2" s="24"/>
    </row>
    <row r="3" spans="1:12" hidden="1"/>
    <row r="4" spans="1:12" hidden="1"/>
    <row r="5" spans="1:12" ht="58.15" customHeight="1">
      <c r="A5" s="453" t="s">
        <v>279</v>
      </c>
      <c r="B5" s="461"/>
      <c r="C5" s="461"/>
      <c r="D5" s="461"/>
      <c r="E5" s="461"/>
      <c r="F5" s="462"/>
      <c r="G5" s="106"/>
      <c r="H5" s="138"/>
      <c r="I5" s="192"/>
      <c r="J5" s="106"/>
    </row>
    <row r="6" spans="1:12" ht="12.6" customHeight="1">
      <c r="A6" s="581"/>
      <c r="B6" s="582"/>
      <c r="C6" s="582"/>
      <c r="D6" s="582"/>
      <c r="E6" s="582"/>
      <c r="F6" s="582"/>
      <c r="G6" s="27"/>
    </row>
    <row r="7" spans="1:12" ht="10.9" customHeight="1">
      <c r="A7" s="451"/>
      <c r="B7" s="460"/>
      <c r="C7" s="460"/>
      <c r="D7" s="460"/>
      <c r="E7" s="460"/>
      <c r="F7" s="460"/>
    </row>
    <row r="8" spans="1:12" ht="13.5" customHeight="1">
      <c r="A8" s="581"/>
      <c r="B8" s="581"/>
      <c r="C8" s="581"/>
      <c r="D8" s="581"/>
      <c r="E8" s="581"/>
      <c r="F8" s="581"/>
    </row>
    <row r="9" spans="1:12">
      <c r="A9" s="451"/>
      <c r="B9" s="460"/>
      <c r="C9" s="460"/>
      <c r="D9" s="460"/>
      <c r="E9" s="460"/>
      <c r="F9" s="460"/>
      <c r="G9" s="138"/>
    </row>
    <row r="11" spans="1:12">
      <c r="C11" s="285"/>
      <c r="D11" s="285"/>
    </row>
  </sheetData>
  <mergeCells count="5">
    <mergeCell ref="A8:F8"/>
    <mergeCell ref="A9:F9"/>
    <mergeCell ref="A5:F5"/>
    <mergeCell ref="A6:F6"/>
    <mergeCell ref="A7:F7"/>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workbookViewId="0">
      <selection activeCell="I30" sqref="I30"/>
    </sheetView>
  </sheetViews>
  <sheetFormatPr baseColWidth="10" defaultColWidth="11.08984375" defaultRowHeight="15" customHeight="1"/>
  <cols>
    <col min="1" max="1" width="6" style="334" customWidth="1"/>
    <col min="2" max="5" width="10.26953125" style="334" customWidth="1"/>
    <col min="6" max="6" width="12.08984375" style="334" customWidth="1"/>
    <col min="7" max="7" width="6.26953125" style="334" customWidth="1"/>
    <col min="8" max="8" width="6.36328125" style="334" customWidth="1"/>
    <col min="9" max="16384" width="11.08984375" style="334"/>
  </cols>
  <sheetData>
    <row r="1" spans="1:8" s="321" customFormat="1" ht="15" customHeight="1">
      <c r="A1" s="443" t="s">
        <v>38</v>
      </c>
      <c r="B1" s="443"/>
      <c r="C1" s="443"/>
      <c r="D1" s="443"/>
      <c r="E1" s="443"/>
      <c r="F1" s="443"/>
      <c r="G1" s="443"/>
    </row>
    <row r="2" spans="1:8" s="321" customFormat="1" ht="15" customHeight="1">
      <c r="A2" s="300"/>
      <c r="B2" s="300"/>
      <c r="C2" s="300"/>
      <c r="D2" s="300"/>
      <c r="E2" s="300"/>
      <c r="F2" s="300"/>
      <c r="G2" s="300"/>
    </row>
    <row r="3" spans="1:8" s="321" customFormat="1" ht="15" customHeight="1">
      <c r="A3" s="322" t="s">
        <v>50</v>
      </c>
      <c r="B3" s="323" t="s">
        <v>39</v>
      </c>
      <c r="C3" s="323"/>
      <c r="D3" s="323"/>
      <c r="E3" s="323"/>
      <c r="F3" s="323"/>
      <c r="G3" s="324" t="s">
        <v>40</v>
      </c>
      <c r="H3" s="325"/>
    </row>
    <row r="4" spans="1:8" s="321" customFormat="1" ht="15" customHeight="1">
      <c r="A4" s="326"/>
      <c r="B4" s="326"/>
      <c r="C4" s="326"/>
      <c r="D4" s="326"/>
      <c r="E4" s="326"/>
      <c r="F4" s="326"/>
      <c r="G4" s="202"/>
    </row>
    <row r="5" spans="1:8" s="321" customFormat="1" ht="27" customHeight="1">
      <c r="A5" s="201" t="s">
        <v>41</v>
      </c>
      <c r="B5" s="446" t="s">
        <v>146</v>
      </c>
      <c r="C5" s="446"/>
      <c r="D5" s="446"/>
      <c r="E5" s="446"/>
      <c r="F5" s="446"/>
      <c r="G5" s="202">
        <v>4</v>
      </c>
    </row>
    <row r="6" spans="1:8" s="321" customFormat="1" ht="15" customHeight="1">
      <c r="A6" s="201" t="s">
        <v>42</v>
      </c>
      <c r="B6" s="444" t="s">
        <v>51</v>
      </c>
      <c r="C6" s="444"/>
      <c r="D6" s="444"/>
      <c r="E6" s="444"/>
      <c r="F6" s="444"/>
      <c r="G6" s="202">
        <v>5</v>
      </c>
    </row>
    <row r="7" spans="1:8" s="321" customFormat="1" ht="15" customHeight="1">
      <c r="A7" s="201" t="s">
        <v>43</v>
      </c>
      <c r="B7" s="445" t="s">
        <v>198</v>
      </c>
      <c r="C7" s="445"/>
      <c r="D7" s="445"/>
      <c r="E7" s="445"/>
      <c r="F7" s="445"/>
      <c r="G7" s="202">
        <v>6</v>
      </c>
    </row>
    <row r="8" spans="1:8" s="321" customFormat="1" ht="15" customHeight="1">
      <c r="A8" s="201" t="s">
        <v>80</v>
      </c>
      <c r="B8" s="444" t="s">
        <v>157</v>
      </c>
      <c r="C8" s="444"/>
      <c r="D8" s="444"/>
      <c r="E8" s="444"/>
      <c r="F8" s="444"/>
      <c r="G8" s="202">
        <v>7</v>
      </c>
    </row>
    <row r="9" spans="1:8" s="321" customFormat="1" ht="27" customHeight="1">
      <c r="A9" s="201" t="s">
        <v>44</v>
      </c>
      <c r="B9" s="444" t="s">
        <v>197</v>
      </c>
      <c r="C9" s="444"/>
      <c r="D9" s="444"/>
      <c r="E9" s="444"/>
      <c r="F9" s="444"/>
      <c r="G9" s="202">
        <v>8</v>
      </c>
    </row>
    <row r="10" spans="1:8" s="321" customFormat="1" ht="27" customHeight="1">
      <c r="A10" s="201" t="s">
        <v>45</v>
      </c>
      <c r="B10" s="449" t="s">
        <v>107</v>
      </c>
      <c r="C10" s="449"/>
      <c r="D10" s="449"/>
      <c r="E10" s="449"/>
      <c r="F10" s="449"/>
      <c r="G10" s="202">
        <v>9</v>
      </c>
    </row>
    <row r="11" spans="1:8" s="321" customFormat="1" ht="15" customHeight="1">
      <c r="A11" s="201" t="s">
        <v>46</v>
      </c>
      <c r="B11" s="444" t="s">
        <v>189</v>
      </c>
      <c r="C11" s="444"/>
      <c r="D11" s="444"/>
      <c r="E11" s="444"/>
      <c r="F11" s="444"/>
      <c r="G11" s="202">
        <v>10</v>
      </c>
    </row>
    <row r="12" spans="1:8" s="321" customFormat="1" ht="15" customHeight="1">
      <c r="A12" s="201" t="s">
        <v>47</v>
      </c>
      <c r="B12" s="445" t="s">
        <v>190</v>
      </c>
      <c r="C12" s="445"/>
      <c r="D12" s="445"/>
      <c r="E12" s="445"/>
      <c r="F12" s="445"/>
      <c r="G12" s="202">
        <v>11</v>
      </c>
    </row>
    <row r="13" spans="1:8" s="321" customFormat="1" ht="15" customHeight="1">
      <c r="A13" s="201" t="s">
        <v>48</v>
      </c>
      <c r="B13" s="447" t="s">
        <v>100</v>
      </c>
      <c r="C13" s="447"/>
      <c r="D13" s="447"/>
      <c r="E13" s="447"/>
      <c r="F13" s="447"/>
      <c r="G13" s="202">
        <v>12</v>
      </c>
    </row>
    <row r="14" spans="1:8" s="321" customFormat="1" ht="15" customHeight="1">
      <c r="A14" s="201" t="s">
        <v>68</v>
      </c>
      <c r="B14" s="448" t="s">
        <v>99</v>
      </c>
      <c r="C14" s="448"/>
      <c r="D14" s="448"/>
      <c r="E14" s="448"/>
      <c r="F14" s="448"/>
      <c r="G14" s="202">
        <v>13</v>
      </c>
    </row>
    <row r="15" spans="1:8" s="321" customFormat="1" ht="15" customHeight="1">
      <c r="A15" s="201" t="s">
        <v>69</v>
      </c>
      <c r="B15" s="447" t="s">
        <v>193</v>
      </c>
      <c r="C15" s="448"/>
      <c r="D15" s="448"/>
      <c r="E15" s="448"/>
      <c r="F15" s="448"/>
      <c r="G15" s="202">
        <v>14</v>
      </c>
    </row>
    <row r="16" spans="1:8" s="321" customFormat="1" ht="15" customHeight="1">
      <c r="A16" s="201" t="s">
        <v>106</v>
      </c>
      <c r="B16" s="444" t="s">
        <v>194</v>
      </c>
      <c r="C16" s="444"/>
      <c r="D16" s="444"/>
      <c r="E16" s="444"/>
      <c r="F16" s="444"/>
      <c r="G16" s="202">
        <v>15</v>
      </c>
    </row>
    <row r="17" spans="1:7" s="321" customFormat="1" ht="15" customHeight="1">
      <c r="A17" s="201" t="s">
        <v>185</v>
      </c>
      <c r="B17" s="444" t="s">
        <v>192</v>
      </c>
      <c r="C17" s="444"/>
      <c r="D17" s="444"/>
      <c r="E17" s="444"/>
      <c r="F17" s="444"/>
      <c r="G17" s="202">
        <v>16</v>
      </c>
    </row>
    <row r="18" spans="1:7" s="321" customFormat="1" ht="15" customHeight="1">
      <c r="A18" s="201" t="s">
        <v>186</v>
      </c>
      <c r="B18" s="444" t="s">
        <v>78</v>
      </c>
      <c r="C18" s="444"/>
      <c r="D18" s="444"/>
      <c r="E18" s="444"/>
      <c r="F18" s="444"/>
      <c r="G18" s="202">
        <v>17</v>
      </c>
    </row>
    <row r="19" spans="1:7" s="321" customFormat="1" ht="15" customHeight="1">
      <c r="A19" s="201" t="s">
        <v>187</v>
      </c>
      <c r="B19" s="444" t="s">
        <v>34</v>
      </c>
      <c r="C19" s="444"/>
      <c r="D19" s="444"/>
      <c r="E19" s="444"/>
      <c r="F19" s="444"/>
      <c r="G19" s="202">
        <v>18</v>
      </c>
    </row>
    <row r="20" spans="1:7" s="321" customFormat="1" ht="15" customHeight="1">
      <c r="A20" s="201" t="s">
        <v>188</v>
      </c>
      <c r="B20" s="444" t="s">
        <v>199</v>
      </c>
      <c r="C20" s="444"/>
      <c r="D20" s="444"/>
      <c r="E20" s="444"/>
      <c r="F20" s="444"/>
      <c r="G20" s="202">
        <v>19</v>
      </c>
    </row>
    <row r="21" spans="1:7" s="321" customFormat="1" ht="15" customHeight="1">
      <c r="A21" s="201"/>
      <c r="B21" s="326"/>
      <c r="C21" s="326"/>
      <c r="D21" s="326"/>
      <c r="E21" s="326"/>
      <c r="F21" s="326"/>
      <c r="G21" s="327"/>
    </row>
    <row r="22" spans="1:7" s="321" customFormat="1" ht="15" customHeight="1">
      <c r="A22" s="322" t="s">
        <v>49</v>
      </c>
      <c r="B22" s="323" t="s">
        <v>39</v>
      </c>
      <c r="C22" s="323"/>
      <c r="D22" s="323"/>
      <c r="E22" s="323"/>
      <c r="F22" s="323"/>
      <c r="G22" s="324" t="s">
        <v>40</v>
      </c>
    </row>
    <row r="23" spans="1:7" s="321" customFormat="1" ht="15" customHeight="1">
      <c r="A23" s="328"/>
      <c r="B23" s="326"/>
      <c r="C23" s="326"/>
      <c r="D23" s="326"/>
      <c r="E23" s="326"/>
      <c r="F23" s="326"/>
      <c r="G23" s="202"/>
    </row>
    <row r="24" spans="1:7" s="321" customFormat="1" ht="27" customHeight="1">
      <c r="A24" s="201" t="s">
        <v>41</v>
      </c>
      <c r="B24" s="446" t="s">
        <v>146</v>
      </c>
      <c r="C24" s="446"/>
      <c r="D24" s="446"/>
      <c r="E24" s="446"/>
      <c r="F24" s="446"/>
      <c r="G24" s="202">
        <v>4</v>
      </c>
    </row>
    <row r="25" spans="1:7" s="321" customFormat="1" ht="15" customHeight="1">
      <c r="A25" s="201" t="s">
        <v>42</v>
      </c>
      <c r="B25" s="444" t="s">
        <v>51</v>
      </c>
      <c r="C25" s="444"/>
      <c r="D25" s="444"/>
      <c r="E25" s="444"/>
      <c r="F25" s="444"/>
      <c r="G25" s="202">
        <v>5</v>
      </c>
    </row>
    <row r="26" spans="1:7" s="321" customFormat="1" ht="15" customHeight="1">
      <c r="A26" s="201" t="s">
        <v>43</v>
      </c>
      <c r="B26" s="445" t="s">
        <v>200</v>
      </c>
      <c r="C26" s="445"/>
      <c r="D26" s="445"/>
      <c r="E26" s="445"/>
      <c r="F26" s="445"/>
      <c r="G26" s="202">
        <v>6</v>
      </c>
    </row>
    <row r="27" spans="1:7" s="321" customFormat="1" ht="15" customHeight="1">
      <c r="A27" s="201" t="s">
        <v>80</v>
      </c>
      <c r="B27" s="444" t="s">
        <v>157</v>
      </c>
      <c r="C27" s="444"/>
      <c r="D27" s="444"/>
      <c r="E27" s="444"/>
      <c r="F27" s="444"/>
      <c r="G27" s="202">
        <v>7</v>
      </c>
    </row>
    <row r="28" spans="1:7" s="321" customFormat="1" ht="15" customHeight="1">
      <c r="A28" s="321" t="s">
        <v>44</v>
      </c>
      <c r="B28" s="445" t="s">
        <v>190</v>
      </c>
      <c r="C28" s="445"/>
      <c r="D28" s="445"/>
      <c r="E28" s="445"/>
      <c r="F28" s="445"/>
      <c r="G28" s="202">
        <v>11</v>
      </c>
    </row>
    <row r="29" spans="1:7" s="321" customFormat="1" ht="15" customHeight="1">
      <c r="A29" s="321" t="s">
        <v>45</v>
      </c>
      <c r="B29" s="447" t="s">
        <v>100</v>
      </c>
      <c r="C29" s="447"/>
      <c r="D29" s="447"/>
      <c r="E29" s="447"/>
      <c r="F29" s="447"/>
      <c r="G29" s="202">
        <v>12</v>
      </c>
    </row>
    <row r="30" spans="1:7" s="321" customFormat="1" ht="15" customHeight="1">
      <c r="A30" s="321" t="s">
        <v>46</v>
      </c>
      <c r="B30" s="448" t="s">
        <v>99</v>
      </c>
      <c r="C30" s="448"/>
      <c r="D30" s="448"/>
      <c r="E30" s="448"/>
      <c r="F30" s="448"/>
      <c r="G30" s="202">
        <v>13</v>
      </c>
    </row>
    <row r="31" spans="1:7" s="321" customFormat="1" ht="15" customHeight="1">
      <c r="A31" s="321" t="s">
        <v>47</v>
      </c>
      <c r="B31" s="447" t="s">
        <v>193</v>
      </c>
      <c r="C31" s="448"/>
      <c r="D31" s="448"/>
      <c r="E31" s="448"/>
      <c r="F31" s="448"/>
      <c r="G31" s="202">
        <v>14</v>
      </c>
    </row>
    <row r="32" spans="1:7" s="321" customFormat="1" ht="15" customHeight="1">
      <c r="A32" s="321" t="s">
        <v>48</v>
      </c>
      <c r="B32" s="444" t="s">
        <v>194</v>
      </c>
      <c r="C32" s="444"/>
      <c r="D32" s="444"/>
      <c r="E32" s="444"/>
      <c r="F32" s="444"/>
      <c r="G32" s="202">
        <v>15</v>
      </c>
    </row>
    <row r="33" spans="1:7" s="321" customFormat="1" ht="15" customHeight="1">
      <c r="A33" s="321" t="s">
        <v>68</v>
      </c>
      <c r="B33" s="444" t="s">
        <v>192</v>
      </c>
      <c r="C33" s="444"/>
      <c r="D33" s="444"/>
      <c r="E33" s="444"/>
      <c r="F33" s="444"/>
      <c r="G33" s="202">
        <v>16</v>
      </c>
    </row>
    <row r="34" spans="1:7" s="321" customFormat="1" ht="15" customHeight="1">
      <c r="A34" s="321" t="s">
        <v>69</v>
      </c>
      <c r="B34" s="444" t="s">
        <v>34</v>
      </c>
      <c r="C34" s="444"/>
      <c r="D34" s="444"/>
      <c r="E34" s="444"/>
      <c r="F34" s="444"/>
      <c r="G34" s="202">
        <v>18</v>
      </c>
    </row>
    <row r="35" spans="1:7" s="321" customFormat="1" ht="15" customHeight="1">
      <c r="A35" s="321" t="s">
        <v>106</v>
      </c>
      <c r="B35" s="364" t="s">
        <v>199</v>
      </c>
      <c r="G35" s="202">
        <v>20</v>
      </c>
    </row>
    <row r="36" spans="1:7" s="321" customFormat="1" ht="52.15" customHeight="1">
      <c r="A36" s="201"/>
      <c r="B36" s="329"/>
      <c r="C36" s="329"/>
      <c r="D36" s="329"/>
      <c r="E36" s="329"/>
      <c r="F36" s="329"/>
      <c r="G36" s="202"/>
    </row>
    <row r="37" spans="1:7" s="321" customFormat="1" ht="12" customHeight="1">
      <c r="A37" s="330" t="s">
        <v>36</v>
      </c>
      <c r="C37" s="331"/>
      <c r="D37" s="331"/>
      <c r="E37" s="331"/>
      <c r="F37" s="331"/>
      <c r="G37" s="331"/>
    </row>
    <row r="38" spans="1:7" s="321" customFormat="1" ht="12" customHeight="1">
      <c r="A38" s="330" t="s">
        <v>113</v>
      </c>
      <c r="C38" s="331"/>
      <c r="D38" s="331"/>
      <c r="E38" s="331"/>
      <c r="F38" s="331"/>
      <c r="G38" s="331"/>
    </row>
    <row r="39" spans="1:7" s="321" customFormat="1" ht="12" customHeight="1">
      <c r="A39" s="330" t="s">
        <v>114</v>
      </c>
      <c r="C39" s="331"/>
      <c r="D39" s="331"/>
      <c r="E39" s="331"/>
      <c r="F39" s="331"/>
      <c r="G39" s="331"/>
    </row>
    <row r="40" spans="1:7" s="321" customFormat="1" ht="12" customHeight="1">
      <c r="A40" s="332" t="s">
        <v>37</v>
      </c>
      <c r="B40" s="333"/>
      <c r="C40" s="331"/>
      <c r="D40" s="331"/>
      <c r="E40" s="331"/>
      <c r="F40" s="331"/>
      <c r="G40" s="331"/>
    </row>
    <row r="41" spans="1:7" s="321" customFormat="1" ht="12" customHeight="1"/>
    <row r="43" spans="1:7" ht="15" customHeight="1">
      <c r="A43" s="201"/>
      <c r="B43" s="450"/>
      <c r="C43" s="450"/>
      <c r="D43" s="450"/>
      <c r="E43" s="450"/>
      <c r="F43" s="450"/>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29">
    <mergeCell ref="B34:F34"/>
    <mergeCell ref="B43:F43"/>
    <mergeCell ref="B30:F30"/>
    <mergeCell ref="B12:F12"/>
    <mergeCell ref="B24:F24"/>
    <mergeCell ref="B25:F25"/>
    <mergeCell ref="B31:F31"/>
    <mergeCell ref="B32:F32"/>
    <mergeCell ref="B33:F33"/>
    <mergeCell ref="B26:F26"/>
    <mergeCell ref="B29:F29"/>
    <mergeCell ref="B28:F28"/>
    <mergeCell ref="B27:F27"/>
    <mergeCell ref="B19:F19"/>
    <mergeCell ref="B20:F20"/>
    <mergeCell ref="A1:G1"/>
    <mergeCell ref="B6:F6"/>
    <mergeCell ref="B18:F18"/>
    <mergeCell ref="B7:F7"/>
    <mergeCell ref="B8:F8"/>
    <mergeCell ref="B5:F5"/>
    <mergeCell ref="B15:F15"/>
    <mergeCell ref="B10:F10"/>
    <mergeCell ref="B13:F13"/>
    <mergeCell ref="B14:F14"/>
    <mergeCell ref="B16:F16"/>
    <mergeCell ref="B17:F17"/>
    <mergeCell ref="B11:F11"/>
    <mergeCell ref="B9:F9"/>
  </mergeCell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5"/>
  <sheetViews>
    <sheetView zoomScaleNormal="100" workbookViewId="0">
      <selection activeCell="A36" sqref="A36:F36"/>
    </sheetView>
  </sheetViews>
  <sheetFormatPr baseColWidth="10" defaultColWidth="10.90625" defaultRowHeight="12"/>
  <cols>
    <col min="1" max="6" width="10.08984375" style="2" customWidth="1"/>
    <col min="7" max="7" width="4.453125" style="2" customWidth="1"/>
    <col min="8" max="12" width="4.36328125" style="2" customWidth="1"/>
    <col min="13" max="13" width="6.90625" style="2" customWidth="1"/>
    <col min="14" max="16384" width="10.90625" style="2"/>
  </cols>
  <sheetData>
    <row r="1" spans="1:13" s="57" customFormat="1" ht="12.75">
      <c r="A1" s="456" t="s">
        <v>0</v>
      </c>
      <c r="B1" s="456"/>
      <c r="C1" s="456"/>
      <c r="D1" s="456"/>
      <c r="E1" s="456"/>
      <c r="F1" s="456"/>
    </row>
    <row r="2" spans="1:13" s="57" customFormat="1" ht="12.75">
      <c r="A2" s="74"/>
      <c r="B2" s="74"/>
      <c r="C2" s="74"/>
      <c r="D2" s="74"/>
      <c r="E2" s="74"/>
      <c r="F2" s="74"/>
    </row>
    <row r="3" spans="1:13" s="57" customFormat="1" ht="13.5" customHeight="1">
      <c r="A3" s="457" t="s">
        <v>146</v>
      </c>
      <c r="B3" s="457"/>
      <c r="C3" s="457"/>
      <c r="D3" s="457"/>
      <c r="E3" s="457"/>
      <c r="F3" s="457"/>
    </row>
    <row r="4" spans="1:13" s="57" customFormat="1" ht="12.75">
      <c r="A4" s="458" t="s">
        <v>59</v>
      </c>
      <c r="B4" s="458"/>
      <c r="C4" s="458"/>
      <c r="D4" s="458"/>
      <c r="E4" s="458"/>
      <c r="F4" s="458"/>
      <c r="G4" s="102"/>
    </row>
    <row r="5" spans="1:13" s="36" customFormat="1" ht="30" customHeight="1">
      <c r="A5" s="105" t="s">
        <v>61</v>
      </c>
      <c r="B5" s="259" t="s">
        <v>141</v>
      </c>
      <c r="C5" s="203" t="s">
        <v>6</v>
      </c>
      <c r="D5" s="203" t="s">
        <v>23</v>
      </c>
      <c r="E5" s="203" t="s">
        <v>24</v>
      </c>
      <c r="F5" s="259" t="s">
        <v>129</v>
      </c>
      <c r="H5" s="57"/>
      <c r="I5" s="178"/>
    </row>
    <row r="6" spans="1:13" s="36" customFormat="1" ht="15" customHeight="1">
      <c r="A6" s="133">
        <v>41760</v>
      </c>
      <c r="B6" s="217">
        <v>162.41999999999999</v>
      </c>
      <c r="C6" s="217">
        <v>979.08</v>
      </c>
      <c r="D6" s="217">
        <v>959.77</v>
      </c>
      <c r="E6" s="217">
        <v>115.7</v>
      </c>
      <c r="F6" s="217">
        <v>181.73</v>
      </c>
      <c r="G6" s="101"/>
      <c r="H6" s="135"/>
      <c r="I6" s="178"/>
      <c r="J6" s="107"/>
    </row>
    <row r="7" spans="1:13" s="36" customFormat="1" ht="15" customHeight="1">
      <c r="A7" s="133">
        <v>41791</v>
      </c>
      <c r="B7" s="217">
        <v>169.05</v>
      </c>
      <c r="C7" s="217">
        <v>981.12</v>
      </c>
      <c r="D7" s="217">
        <v>967.52</v>
      </c>
      <c r="E7" s="217">
        <v>115.52</v>
      </c>
      <c r="F7" s="217">
        <v>182.65</v>
      </c>
      <c r="G7" s="101"/>
      <c r="H7" s="135"/>
      <c r="I7" s="178"/>
      <c r="J7" s="107"/>
    </row>
    <row r="8" spans="1:13" s="36" customFormat="1" ht="15" customHeight="1">
      <c r="A8" s="133">
        <v>41821</v>
      </c>
      <c r="B8" s="217">
        <v>173.42</v>
      </c>
      <c r="C8" s="217">
        <v>980.96</v>
      </c>
      <c r="D8" s="217">
        <v>966.33</v>
      </c>
      <c r="E8" s="217">
        <v>115.22</v>
      </c>
      <c r="F8" s="217">
        <v>188.05</v>
      </c>
      <c r="G8" s="101"/>
      <c r="H8" s="135"/>
      <c r="I8" s="365"/>
      <c r="J8" s="107"/>
    </row>
    <row r="9" spans="1:13" s="36" customFormat="1" ht="15" customHeight="1">
      <c r="A9" s="133">
        <v>41852</v>
      </c>
      <c r="B9" s="217">
        <v>171.09</v>
      </c>
      <c r="C9" s="217">
        <v>985.39</v>
      </c>
      <c r="D9" s="217">
        <v>968.67</v>
      </c>
      <c r="E9" s="217">
        <v>115.86</v>
      </c>
      <c r="F9" s="217">
        <v>187.82</v>
      </c>
      <c r="G9" s="107"/>
      <c r="H9" s="135"/>
      <c r="I9" s="178"/>
      <c r="J9" s="107"/>
    </row>
    <row r="10" spans="1:13" s="36" customFormat="1" ht="15" customHeight="1">
      <c r="A10" s="133">
        <v>41883</v>
      </c>
      <c r="B10" s="217">
        <v>173.08</v>
      </c>
      <c r="C10" s="217">
        <v>987.52</v>
      </c>
      <c r="D10" s="217">
        <v>970.69</v>
      </c>
      <c r="E10" s="217">
        <v>115.2</v>
      </c>
      <c r="F10" s="217">
        <v>189.91</v>
      </c>
      <c r="G10" s="107"/>
      <c r="H10" s="2"/>
      <c r="I10" s="178"/>
    </row>
    <row r="11" spans="1:13" s="36" customFormat="1" ht="15" customHeight="1">
      <c r="A11" s="133">
        <v>41913</v>
      </c>
      <c r="B11" s="217">
        <v>173</v>
      </c>
      <c r="C11" s="217">
        <v>990.69</v>
      </c>
      <c r="D11" s="217">
        <v>973.11</v>
      </c>
      <c r="E11" s="217">
        <v>114.1</v>
      </c>
      <c r="F11" s="217">
        <v>190.58</v>
      </c>
      <c r="G11" s="107"/>
      <c r="H11" s="135"/>
      <c r="I11" s="365"/>
      <c r="J11" s="365"/>
    </row>
    <row r="12" spans="1:13" s="36" customFormat="1" ht="15" customHeight="1">
      <c r="A12" s="133">
        <v>41944</v>
      </c>
      <c r="B12" s="217">
        <v>172.99</v>
      </c>
      <c r="C12" s="217">
        <v>990.32</v>
      </c>
      <c r="D12" s="217">
        <v>971.81</v>
      </c>
      <c r="E12" s="217">
        <v>113.1</v>
      </c>
      <c r="F12" s="217">
        <v>191.5</v>
      </c>
      <c r="G12" s="107"/>
      <c r="H12" s="135"/>
      <c r="I12" s="178"/>
    </row>
    <row r="13" spans="1:13" s="36" customFormat="1" ht="15" customHeight="1">
      <c r="A13" s="133">
        <v>41974</v>
      </c>
      <c r="B13" s="217"/>
      <c r="C13" s="217"/>
      <c r="D13" s="217"/>
      <c r="E13" s="217"/>
      <c r="F13" s="217"/>
      <c r="G13" s="107"/>
      <c r="H13" s="135"/>
      <c r="I13" s="178"/>
    </row>
    <row r="14" spans="1:13" s="36" customFormat="1" ht="15" customHeight="1">
      <c r="A14" s="133">
        <v>42005</v>
      </c>
      <c r="B14" s="217"/>
      <c r="C14" s="217"/>
      <c r="D14" s="217"/>
      <c r="E14" s="217"/>
      <c r="F14" s="217"/>
      <c r="G14" s="107"/>
      <c r="H14" s="135"/>
      <c r="I14" s="178"/>
      <c r="K14" s="135"/>
    </row>
    <row r="15" spans="1:13" s="36" customFormat="1" ht="15" customHeight="1">
      <c r="A15" s="133">
        <v>42036</v>
      </c>
      <c r="B15" s="217"/>
      <c r="C15" s="217"/>
      <c r="D15" s="217"/>
      <c r="E15" s="217"/>
      <c r="F15" s="217"/>
      <c r="G15" s="101"/>
      <c r="H15" s="135"/>
      <c r="I15" s="178"/>
    </row>
    <row r="16" spans="1:13" s="36" customFormat="1" ht="15" customHeight="1">
      <c r="A16" s="133">
        <v>42064</v>
      </c>
      <c r="B16" s="217"/>
      <c r="C16" s="217"/>
      <c r="D16" s="217"/>
      <c r="E16" s="217"/>
      <c r="F16" s="217"/>
      <c r="G16" s="101"/>
      <c r="H16" s="135"/>
      <c r="I16" s="178"/>
      <c r="K16" s="107"/>
      <c r="L16" s="107"/>
      <c r="M16" s="107"/>
    </row>
    <row r="17" spans="1:12" s="36" customFormat="1" ht="15" customHeight="1">
      <c r="A17" s="133">
        <v>42095</v>
      </c>
      <c r="B17" s="218"/>
      <c r="C17" s="218"/>
      <c r="D17" s="218"/>
      <c r="E17" s="218"/>
      <c r="F17" s="218"/>
      <c r="G17" s="101"/>
      <c r="H17" s="135"/>
      <c r="I17" s="178"/>
      <c r="K17" s="107"/>
      <c r="L17" s="107"/>
    </row>
    <row r="18" spans="1:12" s="36" customFormat="1" ht="30" customHeight="1">
      <c r="A18" s="459" t="s">
        <v>122</v>
      </c>
      <c r="B18" s="459"/>
      <c r="C18" s="459"/>
      <c r="D18" s="459"/>
      <c r="E18" s="459"/>
      <c r="F18" s="459"/>
    </row>
    <row r="19" spans="1:12">
      <c r="A19" s="22"/>
      <c r="B19" s="181"/>
      <c r="C19" s="181"/>
      <c r="D19" s="181"/>
      <c r="E19" s="181"/>
      <c r="F19" s="181"/>
      <c r="H19" s="23"/>
    </row>
    <row r="22" spans="1:12" ht="15" customHeight="1">
      <c r="G22" s="12"/>
    </row>
    <row r="23" spans="1:12" ht="9.75" customHeight="1">
      <c r="G23" s="12"/>
    </row>
    <row r="24" spans="1:12" ht="15" customHeight="1">
      <c r="G24" s="11"/>
    </row>
    <row r="25" spans="1:12" ht="15" customHeight="1">
      <c r="G25" s="11"/>
    </row>
    <row r="26" spans="1:12" ht="15" customHeight="1">
      <c r="G26" s="11"/>
    </row>
    <row r="27" spans="1:12" ht="15" customHeight="1">
      <c r="G27" s="13"/>
    </row>
    <row r="28" spans="1:12" ht="15" customHeight="1">
      <c r="G28" s="13"/>
    </row>
    <row r="29" spans="1:12" ht="15" customHeight="1">
      <c r="G29" s="13"/>
    </row>
    <row r="30" spans="1:12" ht="15" customHeight="1">
      <c r="G30" s="13"/>
    </row>
    <row r="31" spans="1:12" ht="15" customHeight="1">
      <c r="G31" s="13"/>
    </row>
    <row r="32" spans="1:12" ht="15" customHeight="1">
      <c r="G32" s="13"/>
    </row>
    <row r="33" spans="1:13" ht="15" customHeight="1">
      <c r="G33" s="13"/>
      <c r="H33" s="22"/>
      <c r="I33" s="22"/>
      <c r="J33" s="22"/>
      <c r="K33" s="22"/>
      <c r="L33" s="22"/>
      <c r="M33" s="22"/>
    </row>
    <row r="34" spans="1:13" ht="15" customHeight="1">
      <c r="G34" s="13"/>
      <c r="H34" s="22"/>
      <c r="I34" s="22"/>
      <c r="J34" s="30"/>
      <c r="K34" s="22"/>
      <c r="L34" s="22"/>
      <c r="M34" s="22"/>
    </row>
    <row r="35" spans="1:13" ht="27.75" customHeight="1">
      <c r="G35" s="13"/>
      <c r="H35" s="22"/>
      <c r="I35" s="22"/>
      <c r="J35" s="22"/>
      <c r="K35" s="22"/>
      <c r="L35" s="22"/>
      <c r="M35" s="22"/>
    </row>
    <row r="36" spans="1:13" ht="75" customHeight="1">
      <c r="A36" s="453" t="s">
        <v>269</v>
      </c>
      <c r="B36" s="454"/>
      <c r="C36" s="454"/>
      <c r="D36" s="454"/>
      <c r="E36" s="454"/>
      <c r="F36" s="455"/>
      <c r="H36" s="139"/>
      <c r="I36" s="14"/>
      <c r="J36" s="14"/>
      <c r="K36" s="14"/>
      <c r="L36" s="14"/>
      <c r="M36" s="15"/>
    </row>
    <row r="37" spans="1:13">
      <c r="A37" s="130"/>
      <c r="B37" s="12"/>
      <c r="C37" s="12"/>
      <c r="D37" s="12"/>
      <c r="E37" s="12"/>
      <c r="F37" s="12"/>
    </row>
    <row r="38" spans="1:13" ht="13.15" customHeight="1">
      <c r="A38" s="452"/>
      <c r="B38" s="452"/>
      <c r="C38" s="452"/>
      <c r="D38" s="452"/>
      <c r="E38" s="452"/>
      <c r="F38" s="452"/>
    </row>
    <row r="40" spans="1:13" ht="15.6" customHeight="1">
      <c r="A40" s="451"/>
      <c r="B40" s="451"/>
      <c r="C40" s="451"/>
      <c r="D40" s="451"/>
      <c r="E40" s="451"/>
      <c r="F40" s="451"/>
    </row>
    <row r="45" spans="1:13">
      <c r="F45" s="24"/>
      <c r="G45" s="24"/>
      <c r="H45" s="24"/>
      <c r="I45" s="24"/>
      <c r="J45" s="24"/>
      <c r="K45" s="24"/>
      <c r="L45" s="24"/>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7">
    <mergeCell ref="A40:F40"/>
    <mergeCell ref="A38:F38"/>
    <mergeCell ref="A36:F36"/>
    <mergeCell ref="A1:F1"/>
    <mergeCell ref="A3:F3"/>
    <mergeCell ref="A4:F4"/>
    <mergeCell ref="A18:F18"/>
  </mergeCells>
  <pageMargins left="0.70866141732283472" right="0.70866141732283472" top="0.74803149606299213" bottom="0.74803149606299213" header="0.31496062992125984" footer="0.31496062992125984"/>
  <pageSetup orientation="portrait" r:id="rId2"/>
  <headerFooter>
    <oddFooter>&amp;C&amp;10&amp;A</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1"/>
  <sheetViews>
    <sheetView zoomScaleNormal="100" workbookViewId="0">
      <selection activeCell="I20" sqref="I20"/>
    </sheetView>
  </sheetViews>
  <sheetFormatPr baseColWidth="10" defaultColWidth="10.90625" defaultRowHeight="12"/>
  <cols>
    <col min="1" max="1" width="14.81640625" style="2" customWidth="1"/>
    <col min="2" max="5" width="9.6328125" style="2" customWidth="1"/>
    <col min="6" max="6" width="6.81640625" style="2" customWidth="1"/>
    <col min="7" max="7" width="4.453125" style="2" customWidth="1"/>
    <col min="8" max="12" width="5.36328125" style="2" customWidth="1"/>
    <col min="13" max="13" width="6.90625" style="2" customWidth="1"/>
    <col min="14" max="16384" width="10.90625" style="2"/>
  </cols>
  <sheetData>
    <row r="1" spans="1:9" s="57" customFormat="1" ht="12.75">
      <c r="A1" s="463" t="s">
        <v>1</v>
      </c>
      <c r="B1" s="463"/>
      <c r="C1" s="463"/>
      <c r="D1" s="463"/>
      <c r="E1" s="463"/>
      <c r="F1" s="463"/>
    </row>
    <row r="2" spans="1:9" s="57" customFormat="1" ht="12.75">
      <c r="A2" s="74"/>
      <c r="B2" s="74"/>
      <c r="C2" s="74"/>
      <c r="D2" s="74"/>
      <c r="E2" s="74"/>
      <c r="F2" s="74"/>
    </row>
    <row r="3" spans="1:9" s="57" customFormat="1" ht="12.75">
      <c r="A3" s="463" t="s">
        <v>51</v>
      </c>
      <c r="B3" s="463"/>
      <c r="C3" s="463"/>
      <c r="D3" s="463"/>
      <c r="E3" s="463"/>
      <c r="F3" s="463"/>
    </row>
    <row r="4" spans="1:9" s="57" customFormat="1" ht="12.75">
      <c r="A4" s="464" t="s">
        <v>237</v>
      </c>
      <c r="B4" s="464"/>
      <c r="C4" s="464"/>
      <c r="D4" s="464"/>
      <c r="E4" s="464"/>
      <c r="F4" s="464"/>
      <c r="G4" s="102"/>
    </row>
    <row r="5" spans="1:9" s="36" customFormat="1" ht="17.25" customHeight="1">
      <c r="A5" s="75" t="s">
        <v>5</v>
      </c>
      <c r="B5" s="105" t="s">
        <v>141</v>
      </c>
      <c r="C5" s="75" t="s">
        <v>6</v>
      </c>
      <c r="D5" s="75" t="s">
        <v>23</v>
      </c>
      <c r="E5" s="75" t="s">
        <v>24</v>
      </c>
      <c r="F5" s="105" t="s">
        <v>129</v>
      </c>
      <c r="H5" s="57"/>
    </row>
    <row r="6" spans="1:9" s="36" customFormat="1" ht="18.75" customHeight="1">
      <c r="A6" s="104" t="s">
        <v>124</v>
      </c>
      <c r="B6" s="282">
        <v>134.51</v>
      </c>
      <c r="C6" s="282">
        <v>867.97</v>
      </c>
      <c r="D6" s="282">
        <v>864.7</v>
      </c>
      <c r="E6" s="282">
        <v>95.16</v>
      </c>
      <c r="F6" s="217">
        <f>B7</f>
        <v>137.78</v>
      </c>
      <c r="G6" s="107"/>
      <c r="H6" s="292"/>
    </row>
    <row r="7" spans="1:9" s="36" customFormat="1" ht="18.75" customHeight="1">
      <c r="A7" s="104" t="s">
        <v>148</v>
      </c>
      <c r="B7" s="283">
        <v>137.78</v>
      </c>
      <c r="C7" s="282">
        <v>989.19</v>
      </c>
      <c r="D7" s="282">
        <v>953.98</v>
      </c>
      <c r="E7" s="282">
        <v>129.9</v>
      </c>
      <c r="F7" s="217">
        <f>B8</f>
        <v>172.99</v>
      </c>
      <c r="G7" s="107"/>
      <c r="H7" s="292"/>
      <c r="I7" s="107"/>
    </row>
    <row r="8" spans="1:9" s="36" customFormat="1" ht="18.75" customHeight="1">
      <c r="A8" s="158" t="s">
        <v>147</v>
      </c>
      <c r="B8" s="175">
        <v>172.99</v>
      </c>
      <c r="C8" s="282">
        <v>990.32</v>
      </c>
      <c r="D8" s="282">
        <v>971.81</v>
      </c>
      <c r="E8" s="282">
        <v>113.1</v>
      </c>
      <c r="F8" s="282">
        <v>191.5</v>
      </c>
      <c r="G8" s="107"/>
      <c r="H8" s="292"/>
      <c r="I8" s="107"/>
    </row>
    <row r="9" spans="1:9" s="36" customFormat="1" ht="18.75" customHeight="1">
      <c r="A9" s="459" t="s">
        <v>122</v>
      </c>
      <c r="B9" s="459"/>
      <c r="C9" s="459"/>
      <c r="D9" s="459"/>
      <c r="E9" s="459"/>
      <c r="F9" s="459"/>
      <c r="G9" s="107"/>
    </row>
    <row r="10" spans="1:9">
      <c r="B10" s="23"/>
      <c r="C10" s="23"/>
      <c r="D10" s="23"/>
      <c r="E10" s="23"/>
      <c r="F10" s="23"/>
      <c r="H10" s="23"/>
    </row>
    <row r="11" spans="1:9" ht="15" customHeight="1">
      <c r="G11" s="12"/>
    </row>
    <row r="12" spans="1:9" ht="9.75" customHeight="1">
      <c r="G12" s="12"/>
    </row>
    <row r="13" spans="1:9" ht="15" customHeight="1">
      <c r="G13" s="11"/>
    </row>
    <row r="14" spans="1:9" ht="15" customHeight="1">
      <c r="G14" s="11"/>
    </row>
    <row r="15" spans="1:9" ht="15" customHeight="1">
      <c r="G15" s="11"/>
    </row>
    <row r="16" spans="1:9" ht="15" customHeight="1">
      <c r="G16" s="13"/>
      <c r="H16" s="23"/>
    </row>
    <row r="17" spans="1:13" ht="15" customHeight="1">
      <c r="G17" s="13"/>
    </row>
    <row r="18" spans="1:13" ht="15" customHeight="1">
      <c r="G18" s="13"/>
    </row>
    <row r="19" spans="1:13" ht="15" customHeight="1">
      <c r="G19" s="13"/>
    </row>
    <row r="20" spans="1:13" ht="15" customHeight="1">
      <c r="G20" s="13"/>
    </row>
    <row r="21" spans="1:13" ht="15" customHeight="1">
      <c r="G21" s="13"/>
    </row>
    <row r="22" spans="1:13" ht="15" customHeight="1">
      <c r="G22" s="13"/>
      <c r="H22" s="22"/>
      <c r="I22" s="22"/>
      <c r="J22" s="22"/>
      <c r="K22" s="22"/>
      <c r="L22" s="22"/>
      <c r="M22" s="22"/>
    </row>
    <row r="23" spans="1:13" ht="15" customHeight="1">
      <c r="G23" s="13"/>
      <c r="H23" s="22"/>
      <c r="I23" s="22"/>
      <c r="J23" s="30"/>
      <c r="K23" s="22"/>
      <c r="L23" s="22"/>
      <c r="M23" s="22"/>
    </row>
    <row r="24" spans="1:13" ht="15" customHeight="1">
      <c r="G24" s="13"/>
      <c r="H24" s="22"/>
      <c r="I24" s="22"/>
      <c r="J24" s="22"/>
      <c r="K24" s="22"/>
      <c r="L24" s="22"/>
      <c r="M24" s="22"/>
    </row>
    <row r="25" spans="1:13" ht="15" customHeight="1">
      <c r="H25" s="1"/>
      <c r="I25" s="14"/>
      <c r="J25" s="14"/>
      <c r="K25" s="14"/>
      <c r="L25" s="14"/>
      <c r="M25" s="15"/>
    </row>
    <row r="27" spans="1:13" ht="50.45" customHeight="1">
      <c r="A27" s="453" t="s">
        <v>241</v>
      </c>
      <c r="B27" s="461"/>
      <c r="C27" s="461"/>
      <c r="D27" s="461"/>
      <c r="E27" s="461"/>
      <c r="F27" s="462"/>
      <c r="H27" s="138"/>
      <c r="I27" s="138"/>
    </row>
    <row r="29" spans="1:13" ht="16.899999999999999" customHeight="1"/>
    <row r="30" spans="1:13" ht="14.25" customHeight="1"/>
    <row r="31" spans="1:13" ht="14.25" customHeight="1">
      <c r="A31" s="451"/>
      <c r="B31" s="460"/>
      <c r="C31" s="460"/>
      <c r="D31" s="460"/>
      <c r="E31" s="460"/>
      <c r="F31" s="460"/>
    </row>
    <row r="32" spans="1:13" ht="14.25" customHeight="1"/>
    <row r="33" spans="1:12" ht="14.25" customHeight="1"/>
    <row r="34" spans="1:12" ht="14.25" customHeight="1"/>
    <row r="35" spans="1:12" ht="14.25" customHeight="1"/>
    <row r="36" spans="1:12" ht="14.25" customHeight="1"/>
    <row r="37" spans="1:12" ht="14.25" customHeight="1"/>
    <row r="38" spans="1:12" ht="14.25" customHeight="1"/>
    <row r="39" spans="1:12" ht="14.25" customHeight="1"/>
    <row r="41" spans="1:12">
      <c r="A41" s="24"/>
      <c r="B41" s="24"/>
      <c r="C41" s="24"/>
      <c r="D41" s="24"/>
      <c r="E41" s="24"/>
      <c r="F41" s="24"/>
      <c r="G41" s="24"/>
      <c r="H41" s="24"/>
      <c r="I41" s="24"/>
      <c r="J41" s="24"/>
      <c r="K41" s="24"/>
      <c r="L41" s="24"/>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6">
    <mergeCell ref="A31:F31"/>
    <mergeCell ref="A27:F27"/>
    <mergeCell ref="A9:F9"/>
    <mergeCell ref="A1:F1"/>
    <mergeCell ref="A3:F3"/>
    <mergeCell ref="A4:F4"/>
  </mergeCells>
  <printOptions horizontalCentered="1"/>
  <pageMargins left="0.59055118110236227" right="0.59055118110236227" top="1.299212598425197" bottom="0.78740157480314965" header="0.51181102362204722" footer="0.59055118110236227"/>
  <pageSetup firstPageNumber="0" orientation="portrait" horizontalDpi="4294967295" verticalDpi="4294967295" r:id="rId2"/>
  <headerFooter alignWithMargins="0">
    <oddFooter>&amp;C&amp;10&amp;A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31"/>
  <sheetViews>
    <sheetView zoomScaleNormal="100" workbookViewId="0">
      <selection activeCell="E32" sqref="E32"/>
    </sheetView>
  </sheetViews>
  <sheetFormatPr baseColWidth="10" defaultColWidth="5.81640625" defaultRowHeight="18"/>
  <cols>
    <col min="1" max="1" width="0.7265625" customWidth="1"/>
    <col min="2" max="2" width="12.1796875" customWidth="1"/>
    <col min="11" max="11" width="5.7265625" customWidth="1"/>
    <col min="12" max="12" width="5" customWidth="1"/>
  </cols>
  <sheetData>
    <row r="1" spans="2:21">
      <c r="B1" s="467" t="s">
        <v>2</v>
      </c>
      <c r="C1" s="467"/>
      <c r="D1" s="467"/>
      <c r="E1" s="467"/>
      <c r="F1" s="467"/>
      <c r="G1" s="467"/>
      <c r="H1" s="467"/>
      <c r="I1" s="467"/>
      <c r="J1" s="467"/>
      <c r="K1" s="467"/>
    </row>
    <row r="2" spans="2:21" ht="30.6" customHeight="1">
      <c r="B2" s="466" t="s">
        <v>200</v>
      </c>
      <c r="C2" s="466"/>
      <c r="D2" s="466"/>
      <c r="E2" s="466"/>
      <c r="F2" s="466"/>
      <c r="G2" s="466"/>
      <c r="H2" s="466"/>
      <c r="I2" s="466"/>
      <c r="J2" s="466"/>
      <c r="K2" s="466"/>
    </row>
    <row r="3" spans="2:21" ht="17.45" customHeight="1">
      <c r="B3" s="465" t="s">
        <v>240</v>
      </c>
      <c r="C3" s="465"/>
      <c r="D3" s="465"/>
      <c r="E3" s="465"/>
      <c r="F3" s="465"/>
      <c r="G3" s="465"/>
      <c r="H3" s="465"/>
      <c r="I3" s="465"/>
      <c r="J3" s="465"/>
      <c r="K3" s="465"/>
    </row>
    <row r="4" spans="2:21">
      <c r="B4" s="336" t="s">
        <v>5</v>
      </c>
      <c r="C4" s="337" t="s">
        <v>11</v>
      </c>
      <c r="D4" s="337" t="s">
        <v>136</v>
      </c>
      <c r="E4" s="337" t="s">
        <v>196</v>
      </c>
      <c r="F4" s="337" t="s">
        <v>25</v>
      </c>
      <c r="G4" s="337" t="s">
        <v>201</v>
      </c>
      <c r="H4" s="337" t="s">
        <v>203</v>
      </c>
      <c r="I4" s="337" t="s">
        <v>158</v>
      </c>
      <c r="J4" s="337" t="s">
        <v>202</v>
      </c>
      <c r="K4" s="337" t="s">
        <v>159</v>
      </c>
      <c r="U4" s="297" t="s">
        <v>160</v>
      </c>
    </row>
    <row r="5" spans="2:21">
      <c r="B5" s="388" t="s">
        <v>152</v>
      </c>
      <c r="C5" s="388">
        <v>14799</v>
      </c>
      <c r="D5" s="388">
        <v>7791</v>
      </c>
      <c r="E5" s="388">
        <v>4473</v>
      </c>
      <c r="F5" s="388">
        <v>1059</v>
      </c>
      <c r="G5" s="388">
        <v>49</v>
      </c>
      <c r="H5" s="388">
        <v>2162</v>
      </c>
      <c r="I5" s="388">
        <v>2074</v>
      </c>
      <c r="J5" s="388">
        <v>61913</v>
      </c>
      <c r="K5" s="388">
        <v>98554</v>
      </c>
      <c r="U5" s="299">
        <f t="shared" ref="U5:U12" si="0">K5-C5-D5-J5-I5</f>
        <v>11977</v>
      </c>
    </row>
    <row r="6" spans="2:21">
      <c r="B6" s="366" t="s">
        <v>153</v>
      </c>
      <c r="C6" s="388">
        <v>10324</v>
      </c>
      <c r="D6" s="388">
        <v>7136</v>
      </c>
      <c r="E6" s="388">
        <v>2608</v>
      </c>
      <c r="F6" s="388">
        <v>1869</v>
      </c>
      <c r="G6" s="388">
        <v>1331</v>
      </c>
      <c r="H6" s="388">
        <v>1671</v>
      </c>
      <c r="I6" s="388">
        <v>5497</v>
      </c>
      <c r="J6" s="388">
        <v>46965</v>
      </c>
      <c r="K6" s="388">
        <v>84169</v>
      </c>
      <c r="U6" s="299">
        <f t="shared" si="0"/>
        <v>14247</v>
      </c>
    </row>
    <row r="7" spans="2:21">
      <c r="B7" s="366" t="s">
        <v>154</v>
      </c>
      <c r="C7" s="388">
        <v>16504</v>
      </c>
      <c r="D7" s="388">
        <v>11599</v>
      </c>
      <c r="E7" s="388">
        <v>1939</v>
      </c>
      <c r="F7" s="388">
        <v>1418</v>
      </c>
      <c r="G7" s="388">
        <v>427</v>
      </c>
      <c r="H7" s="388">
        <v>2064</v>
      </c>
      <c r="I7" s="388">
        <v>5072</v>
      </c>
      <c r="J7" s="388">
        <v>50270</v>
      </c>
      <c r="K7" s="388">
        <v>96644</v>
      </c>
      <c r="U7" s="299">
        <f t="shared" si="0"/>
        <v>13199</v>
      </c>
    </row>
    <row r="8" spans="2:21">
      <c r="B8" s="366" t="s">
        <v>155</v>
      </c>
      <c r="C8" s="388">
        <v>16349</v>
      </c>
      <c r="D8" s="388">
        <v>8404</v>
      </c>
      <c r="E8" s="388">
        <v>3526</v>
      </c>
      <c r="F8" s="388">
        <v>1576</v>
      </c>
      <c r="G8" s="388">
        <v>37</v>
      </c>
      <c r="H8" s="388">
        <v>2446</v>
      </c>
      <c r="I8" s="388">
        <v>5008</v>
      </c>
      <c r="J8" s="388">
        <v>46508</v>
      </c>
      <c r="K8" s="388">
        <v>91286</v>
      </c>
      <c r="U8" s="299">
        <f t="shared" si="0"/>
        <v>15017</v>
      </c>
    </row>
    <row r="9" spans="2:21">
      <c r="B9" s="366" t="s">
        <v>115</v>
      </c>
      <c r="C9" s="388">
        <v>17149</v>
      </c>
      <c r="D9" s="388">
        <v>24337</v>
      </c>
      <c r="E9" s="388">
        <v>4569</v>
      </c>
      <c r="F9" s="388">
        <v>2477</v>
      </c>
      <c r="G9" s="388">
        <v>2027</v>
      </c>
      <c r="H9" s="388">
        <v>1812</v>
      </c>
      <c r="I9" s="388">
        <v>15157</v>
      </c>
      <c r="J9" s="388">
        <v>39143</v>
      </c>
      <c r="K9" s="388">
        <v>116941</v>
      </c>
      <c r="U9" s="299">
        <f t="shared" si="0"/>
        <v>21155</v>
      </c>
    </row>
    <row r="10" spans="2:21">
      <c r="B10" s="366" t="s">
        <v>124</v>
      </c>
      <c r="C10" s="388">
        <v>18687</v>
      </c>
      <c r="D10" s="388">
        <v>24948</v>
      </c>
      <c r="E10" s="388">
        <v>4691</v>
      </c>
      <c r="F10" s="388">
        <v>2826</v>
      </c>
      <c r="G10" s="388">
        <v>1917</v>
      </c>
      <c r="H10" s="388">
        <v>2056</v>
      </c>
      <c r="I10" s="388">
        <v>12726</v>
      </c>
      <c r="J10" s="388">
        <v>18545</v>
      </c>
      <c r="K10" s="388">
        <v>95156</v>
      </c>
      <c r="U10" s="299">
        <f t="shared" si="0"/>
        <v>20250</v>
      </c>
    </row>
    <row r="11" spans="2:21">
      <c r="B11" s="298" t="s">
        <v>148</v>
      </c>
      <c r="C11" s="388">
        <v>15500</v>
      </c>
      <c r="D11" s="388">
        <v>21500</v>
      </c>
      <c r="E11" s="388">
        <v>3900</v>
      </c>
      <c r="F11" s="388">
        <v>2200</v>
      </c>
      <c r="G11" s="388">
        <v>4100</v>
      </c>
      <c r="H11" s="388">
        <v>3000</v>
      </c>
      <c r="I11" s="388">
        <v>20000</v>
      </c>
      <c r="J11" s="388">
        <v>48703</v>
      </c>
      <c r="K11" s="388">
        <v>129929</v>
      </c>
      <c r="U11" s="299">
        <f t="shared" si="0"/>
        <v>24226</v>
      </c>
    </row>
    <row r="12" spans="2:21">
      <c r="B12" s="298" t="s">
        <v>147</v>
      </c>
      <c r="C12" s="388">
        <v>13000</v>
      </c>
      <c r="D12" s="388">
        <v>19500</v>
      </c>
      <c r="E12" s="388">
        <v>2500</v>
      </c>
      <c r="F12" s="388">
        <v>2300</v>
      </c>
      <c r="G12" s="388">
        <v>3000</v>
      </c>
      <c r="H12" s="388">
        <v>2200</v>
      </c>
      <c r="I12" s="388">
        <v>16500</v>
      </c>
      <c r="J12" s="388">
        <v>44452</v>
      </c>
      <c r="K12" s="388">
        <v>113092</v>
      </c>
      <c r="U12" s="299">
        <f t="shared" si="0"/>
        <v>19640</v>
      </c>
    </row>
    <row r="13" spans="2:21">
      <c r="B13" s="22" t="s">
        <v>122</v>
      </c>
      <c r="C13" s="22"/>
      <c r="D13" s="22"/>
      <c r="E13" s="22"/>
      <c r="F13" s="22"/>
      <c r="G13" s="22"/>
      <c r="H13" s="391"/>
      <c r="I13" s="391"/>
      <c r="J13" s="391"/>
      <c r="K13" s="391"/>
    </row>
    <row r="14" spans="2:21">
      <c r="C14" s="407"/>
      <c r="D14" s="407"/>
      <c r="E14" s="407"/>
      <c r="F14" s="407"/>
      <c r="G14" s="407"/>
      <c r="H14" s="407"/>
      <c r="I14" s="407"/>
      <c r="J14" s="407"/>
      <c r="K14" s="407"/>
    </row>
    <row r="29" spans="2:11" ht="7.9" customHeight="1"/>
    <row r="30" spans="2:11" ht="75.599999999999994" customHeight="1">
      <c r="B30" s="468" t="s">
        <v>270</v>
      </c>
      <c r="C30" s="469"/>
      <c r="D30" s="469"/>
      <c r="E30" s="469"/>
      <c r="F30" s="469"/>
      <c r="G30" s="469"/>
      <c r="H30" s="469"/>
      <c r="I30" s="469"/>
      <c r="J30" s="469"/>
      <c r="K30" s="470"/>
    </row>
    <row r="31" spans="2:11">
      <c r="B31" t="s">
        <v>231</v>
      </c>
    </row>
  </sheetData>
  <mergeCells count="4">
    <mergeCell ref="B3:K3"/>
    <mergeCell ref="B2:K2"/>
    <mergeCell ref="B1:K1"/>
    <mergeCell ref="B30:K30"/>
  </mergeCells>
  <pageMargins left="0.7" right="0.7" top="0.75" bottom="0.75" header="0.3" footer="0.3"/>
  <pageSetup orientation="portrait" r:id="rId1"/>
  <headerFooter>
    <oddFooter>&amp;C&amp;10 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1"/>
  <sheetViews>
    <sheetView zoomScaleNormal="100" workbookViewId="0">
      <selection activeCell="K21" sqref="K21"/>
    </sheetView>
  </sheetViews>
  <sheetFormatPr baseColWidth="10" defaultColWidth="10.90625" defaultRowHeight="12.75"/>
  <cols>
    <col min="1" max="1" width="8.81640625" style="21" customWidth="1"/>
    <col min="2" max="3" width="8.54296875" style="21" customWidth="1"/>
    <col min="4" max="4" width="9.08984375" style="21" customWidth="1"/>
    <col min="5" max="6" width="8.54296875" style="21" customWidth="1"/>
    <col min="7" max="7" width="9.54296875" style="21" customWidth="1"/>
    <col min="8" max="8" width="1.453125" style="21" customWidth="1"/>
    <col min="9" max="9" width="9.453125" style="21" customWidth="1"/>
    <col min="10" max="10" width="9.81640625" style="21" customWidth="1"/>
    <col min="11" max="16384" width="10.90625" style="21"/>
  </cols>
  <sheetData>
    <row r="1" spans="1:15" s="76" customFormat="1" ht="15" customHeight="1">
      <c r="A1" s="467" t="s">
        <v>79</v>
      </c>
      <c r="B1" s="467"/>
      <c r="C1" s="467"/>
      <c r="D1" s="467"/>
      <c r="E1" s="467"/>
      <c r="F1" s="467"/>
      <c r="G1" s="467"/>
    </row>
    <row r="2" spans="1:15" s="76" customFormat="1" ht="15" customHeight="1">
      <c r="A2" s="77"/>
      <c r="B2" s="77"/>
      <c r="C2" s="77"/>
      <c r="D2" s="77"/>
      <c r="E2" s="77"/>
      <c r="F2" s="77"/>
      <c r="G2" s="77"/>
    </row>
    <row r="3" spans="1:15" s="76" customFormat="1" ht="18.600000000000001" customHeight="1">
      <c r="A3" s="466" t="s">
        <v>157</v>
      </c>
      <c r="B3" s="466"/>
      <c r="C3" s="466"/>
      <c r="D3" s="466"/>
      <c r="E3" s="466"/>
      <c r="F3" s="466"/>
      <c r="G3" s="466"/>
    </row>
    <row r="4" spans="1:15" s="76" customFormat="1" ht="15" customHeight="1">
      <c r="A4" s="467" t="s">
        <v>233</v>
      </c>
      <c r="B4" s="467"/>
      <c r="C4" s="467"/>
      <c r="D4" s="467"/>
      <c r="E4" s="467"/>
      <c r="F4" s="467"/>
      <c r="G4" s="467"/>
    </row>
    <row r="5" spans="1:15" s="76" customFormat="1" ht="15" customHeight="1">
      <c r="A5" s="480" t="s">
        <v>15</v>
      </c>
      <c r="B5" s="477" t="s">
        <v>150</v>
      </c>
      <c r="C5" s="478"/>
      <c r="D5" s="479"/>
      <c r="E5" s="477" t="s">
        <v>151</v>
      </c>
      <c r="F5" s="478"/>
      <c r="G5" s="479"/>
    </row>
    <row r="6" spans="1:15" s="76" customFormat="1" ht="39" customHeight="1">
      <c r="A6" s="481"/>
      <c r="B6" s="100" t="s">
        <v>58</v>
      </c>
      <c r="C6" s="100" t="s">
        <v>53</v>
      </c>
      <c r="D6" s="100" t="s">
        <v>219</v>
      </c>
      <c r="E6" s="100" t="s">
        <v>58</v>
      </c>
      <c r="F6" s="100" t="s">
        <v>53</v>
      </c>
      <c r="G6" s="100" t="s">
        <v>219</v>
      </c>
    </row>
    <row r="7" spans="1:15" s="76" customFormat="1" ht="18" customHeight="1">
      <c r="A7" s="296" t="s">
        <v>152</v>
      </c>
      <c r="B7" s="319">
        <v>134706</v>
      </c>
      <c r="C7" s="319">
        <v>1365471.6</v>
      </c>
      <c r="D7" s="100">
        <f t="shared" ref="D7:D14" si="0">C7/B7</f>
        <v>10.136679880628925</v>
      </c>
      <c r="E7" s="319">
        <v>111371.7</v>
      </c>
      <c r="F7" s="319">
        <v>1293088.2000000002</v>
      </c>
      <c r="G7" s="100">
        <f t="shared" ref="G7:G11" si="1">F7/E7</f>
        <v>11.61056354531717</v>
      </c>
    </row>
    <row r="8" spans="1:15" s="76" customFormat="1" ht="18" customHeight="1">
      <c r="A8" s="296" t="s">
        <v>153</v>
      </c>
      <c r="B8" s="319">
        <v>128277</v>
      </c>
      <c r="C8" s="319">
        <v>1345652.8</v>
      </c>
      <c r="D8" s="100">
        <f t="shared" si="0"/>
        <v>10.490211027697873</v>
      </c>
      <c r="E8" s="319">
        <v>104152</v>
      </c>
      <c r="F8" s="319">
        <v>1261215.3</v>
      </c>
      <c r="G8" s="100">
        <f t="shared" si="1"/>
        <v>12.109371879560642</v>
      </c>
    </row>
    <row r="9" spans="1:15" s="76" customFormat="1" ht="18" customHeight="1">
      <c r="A9" s="296" t="s">
        <v>154</v>
      </c>
      <c r="B9" s="319">
        <v>122547</v>
      </c>
      <c r="C9" s="319">
        <v>1357920.9</v>
      </c>
      <c r="D9" s="100">
        <f t="shared" si="0"/>
        <v>11.080817155866727</v>
      </c>
      <c r="E9" s="319">
        <v>100790.02</v>
      </c>
      <c r="F9" s="319">
        <v>1292649.96</v>
      </c>
      <c r="G9" s="100">
        <f t="shared" si="1"/>
        <v>12.825178127755109</v>
      </c>
    </row>
    <row r="10" spans="1:15" s="76" customFormat="1" ht="18" customHeight="1">
      <c r="A10" s="296" t="s">
        <v>155</v>
      </c>
      <c r="B10" s="319">
        <v>119819</v>
      </c>
      <c r="C10" s="319">
        <v>1437560.8</v>
      </c>
      <c r="D10" s="100">
        <f t="shared" si="0"/>
        <v>11.997769969704304</v>
      </c>
      <c r="E10" s="319">
        <v>102546.57</v>
      </c>
      <c r="F10" s="319">
        <v>1379698.1595000001</v>
      </c>
      <c r="G10" s="100">
        <f t="shared" si="1"/>
        <v>13.454356976542462</v>
      </c>
    </row>
    <row r="11" spans="1:15" s="76" customFormat="1" ht="18" customHeight="1">
      <c r="A11" s="296" t="s">
        <v>115</v>
      </c>
      <c r="B11" s="319">
        <v>139268</v>
      </c>
      <c r="C11" s="319">
        <v>1493292</v>
      </c>
      <c r="D11" s="100">
        <f t="shared" si="0"/>
        <v>10.722434442944538</v>
      </c>
      <c r="E11" s="319">
        <v>110233</v>
      </c>
      <c r="F11" s="319">
        <v>1413644</v>
      </c>
      <c r="G11" s="100">
        <f t="shared" si="1"/>
        <v>12.82414521967106</v>
      </c>
    </row>
    <row r="12" spans="1:15" ht="18" customHeight="1">
      <c r="A12" s="296" t="s">
        <v>124</v>
      </c>
      <c r="B12" s="320">
        <v>142825.83000000002</v>
      </c>
      <c r="C12" s="320">
        <v>1518548.90073385</v>
      </c>
      <c r="D12" s="100">
        <f t="shared" si="0"/>
        <v>10.632172771086642</v>
      </c>
      <c r="E12" s="320">
        <v>106347.00000000001</v>
      </c>
      <c r="F12" s="320">
        <v>1411057.0441826645</v>
      </c>
      <c r="G12" s="100">
        <f>F12/E12</f>
        <v>13.268423596177271</v>
      </c>
      <c r="H12" s="180"/>
      <c r="I12" s="286"/>
      <c r="J12" s="200"/>
      <c r="K12" s="188"/>
      <c r="L12" s="189"/>
      <c r="M12" s="189"/>
      <c r="N12" s="252"/>
      <c r="O12" s="188"/>
    </row>
    <row r="13" spans="1:15" ht="18" customHeight="1">
      <c r="A13" s="296" t="s">
        <v>156</v>
      </c>
      <c r="B13" s="320">
        <v>117418</v>
      </c>
      <c r="C13" s="320">
        <v>1186127</v>
      </c>
      <c r="D13" s="100">
        <v>10.101747602582227</v>
      </c>
      <c r="E13" s="320">
        <v>92378</v>
      </c>
      <c r="F13" s="320">
        <v>1115732</v>
      </c>
      <c r="G13" s="100">
        <v>12.077897334863279</v>
      </c>
      <c r="H13" s="180"/>
      <c r="I13" s="286"/>
      <c r="J13" s="200"/>
      <c r="K13" s="188"/>
      <c r="L13" s="189"/>
      <c r="M13" s="189"/>
      <c r="N13" s="252"/>
      <c r="O13" s="188"/>
    </row>
    <row r="14" spans="1:15" ht="28.5" customHeight="1">
      <c r="A14" s="387" t="s">
        <v>213</v>
      </c>
      <c r="B14" s="320">
        <v>124019</v>
      </c>
      <c r="C14" s="320"/>
      <c r="D14" s="100">
        <f t="shared" si="0"/>
        <v>0</v>
      </c>
      <c r="E14" s="320">
        <f>B14-13000</f>
        <v>111019</v>
      </c>
      <c r="F14" s="320">
        <f>E14*G14</f>
        <v>1340876.0842191863</v>
      </c>
      <c r="G14" s="100">
        <v>12.077897334863279</v>
      </c>
      <c r="H14" s="180"/>
      <c r="I14" s="286"/>
      <c r="J14" s="405"/>
      <c r="K14" s="188"/>
      <c r="L14" s="189"/>
      <c r="M14" s="189"/>
      <c r="N14" s="252"/>
      <c r="O14" s="188"/>
    </row>
    <row r="15" spans="1:15" ht="3.6" customHeight="1">
      <c r="A15" s="383"/>
      <c r="B15" s="384"/>
      <c r="C15" s="384"/>
      <c r="D15" s="385"/>
      <c r="E15" s="384"/>
      <c r="F15" s="384"/>
      <c r="G15" s="386"/>
      <c r="H15" s="180"/>
      <c r="I15" s="286"/>
      <c r="K15" s="188"/>
      <c r="L15" s="189"/>
      <c r="M15" s="189"/>
      <c r="N15" s="252"/>
      <c r="O15" s="188"/>
    </row>
    <row r="16" spans="1:15" ht="3" customHeight="1">
      <c r="A16" s="260"/>
      <c r="B16" s="270"/>
      <c r="C16" s="270"/>
      <c r="D16" s="270"/>
      <c r="E16" s="271"/>
      <c r="F16" s="272"/>
      <c r="G16" s="273"/>
      <c r="H16" s="180"/>
      <c r="I16" s="118"/>
      <c r="J16" s="200"/>
      <c r="K16" s="250"/>
      <c r="L16" s="251"/>
      <c r="M16" s="251"/>
      <c r="N16" s="252"/>
      <c r="O16" s="250"/>
    </row>
    <row r="17" spans="1:14" ht="15.6" customHeight="1">
      <c r="A17" s="474" t="s">
        <v>204</v>
      </c>
      <c r="B17" s="475"/>
      <c r="C17" s="475"/>
      <c r="D17" s="475"/>
      <c r="E17" s="475"/>
      <c r="F17" s="475"/>
      <c r="G17" s="476"/>
      <c r="H17" s="276"/>
      <c r="I17" s="276"/>
      <c r="J17" s="276"/>
      <c r="K17" s="276"/>
      <c r="L17" s="276"/>
      <c r="M17" s="276"/>
      <c r="N17" s="276"/>
    </row>
    <row r="18" spans="1:14" ht="3" customHeight="1">
      <c r="A18" s="274"/>
      <c r="B18" s="268"/>
      <c r="C18" s="268"/>
      <c r="D18" s="268"/>
      <c r="E18" s="268"/>
      <c r="F18" s="268"/>
      <c r="G18" s="269"/>
      <c r="L18" s="275"/>
    </row>
    <row r="19" spans="1:14" ht="18">
      <c r="B19" s="422"/>
    </row>
    <row r="34" spans="1:7" ht="5.45" customHeight="1"/>
    <row r="35" spans="1:7" hidden="1"/>
    <row r="36" spans="1:7" ht="13.5" customHeight="1"/>
    <row r="37" spans="1:7" ht="46.15" customHeight="1">
      <c r="A37" s="471" t="s">
        <v>271</v>
      </c>
      <c r="B37" s="472"/>
      <c r="C37" s="472"/>
      <c r="D37" s="472"/>
      <c r="E37" s="472"/>
      <c r="F37" s="472"/>
      <c r="G37" s="473"/>
    </row>
    <row r="38" spans="1:7" ht="4.9000000000000004" hidden="1" customHeight="1"/>
    <row r="39" spans="1:7" ht="5.45" hidden="1" customHeight="1"/>
    <row r="40" spans="1:7" ht="5.45" hidden="1" customHeight="1"/>
    <row r="41" spans="1:7" hidden="1"/>
  </sheetData>
  <mergeCells count="8">
    <mergeCell ref="A37:G37"/>
    <mergeCell ref="A17:G17"/>
    <mergeCell ref="A1:G1"/>
    <mergeCell ref="A3:G3"/>
    <mergeCell ref="A4:G4"/>
    <mergeCell ref="B5:D5"/>
    <mergeCell ref="E5:G5"/>
    <mergeCell ref="A5:A6"/>
  </mergeCells>
  <pageMargins left="0.7" right="0.7" top="0.75" bottom="0.75" header="0.3" footer="0.3"/>
  <pageSetup orientation="portrait" horizontalDpi="4294967295" verticalDpi="4294967295" r:id="rId1"/>
  <headerFooter>
    <oddFooter>&amp;C&amp;10 7</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37"/>
  <sheetViews>
    <sheetView zoomScale="80" zoomScaleNormal="80" zoomScaleSheetLayoutView="50" workbookViewId="0">
      <selection activeCell="B34" sqref="B34:F34"/>
    </sheetView>
  </sheetViews>
  <sheetFormatPr baseColWidth="10" defaultColWidth="10.90625" defaultRowHeight="12.75"/>
  <cols>
    <col min="1" max="1" width="0.90625" style="21" customWidth="1"/>
    <col min="2" max="2" width="12.54296875" style="21" customWidth="1"/>
    <col min="3" max="3" width="12.1796875" style="21" customWidth="1"/>
    <col min="4" max="5" width="10.81640625" style="21" customWidth="1"/>
    <col min="6" max="6" width="12.54296875" style="21" customWidth="1"/>
    <col min="7" max="7" width="1.54296875" style="21" customWidth="1"/>
    <col min="8" max="8" width="6.7265625" style="21" customWidth="1"/>
    <col min="9" max="9" width="7" style="21" customWidth="1"/>
    <col min="10" max="16384" width="10.90625" style="21"/>
  </cols>
  <sheetData>
    <row r="1" spans="2:14" s="76" customFormat="1" ht="15" customHeight="1">
      <c r="B1" s="467" t="s">
        <v>3</v>
      </c>
      <c r="C1" s="467"/>
      <c r="D1" s="467"/>
      <c r="E1" s="467"/>
      <c r="F1" s="467"/>
    </row>
    <row r="2" spans="2:14" s="76" customFormat="1" ht="15" customHeight="1">
      <c r="B2" s="77"/>
      <c r="C2" s="77"/>
      <c r="D2" s="77"/>
      <c r="E2" s="77"/>
      <c r="F2" s="77"/>
    </row>
    <row r="3" spans="2:14" s="76" customFormat="1" ht="28.5" customHeight="1">
      <c r="B3" s="466" t="s">
        <v>191</v>
      </c>
      <c r="C3" s="467"/>
      <c r="D3" s="467"/>
      <c r="E3" s="467"/>
      <c r="F3" s="467"/>
    </row>
    <row r="4" spans="2:14" s="76" customFormat="1" ht="15" customHeight="1">
      <c r="B4" s="467" t="s">
        <v>140</v>
      </c>
      <c r="C4" s="467"/>
      <c r="D4" s="467"/>
      <c r="E4" s="467"/>
      <c r="F4" s="467"/>
    </row>
    <row r="5" spans="2:14" s="76" customFormat="1" ht="27.75" customHeight="1">
      <c r="B5" s="78" t="s">
        <v>15</v>
      </c>
      <c r="C5" s="78" t="s">
        <v>16</v>
      </c>
      <c r="D5" s="100" t="s">
        <v>58</v>
      </c>
      <c r="E5" s="100" t="s">
        <v>53</v>
      </c>
      <c r="F5" s="100" t="s">
        <v>54</v>
      </c>
    </row>
    <row r="6" spans="2:14" ht="16.5" customHeight="1">
      <c r="B6" s="485" t="s">
        <v>115</v>
      </c>
      <c r="C6" s="148" t="s">
        <v>17</v>
      </c>
      <c r="D6" s="147">
        <v>83</v>
      </c>
      <c r="E6" s="147">
        <v>610.04999999999995</v>
      </c>
      <c r="F6" s="146">
        <v>73.5</v>
      </c>
      <c r="G6" s="180"/>
      <c r="H6" s="286"/>
      <c r="I6" s="200"/>
      <c r="J6" s="188"/>
      <c r="K6" s="189"/>
      <c r="L6" s="189"/>
      <c r="M6" s="252"/>
      <c r="N6" s="188"/>
    </row>
    <row r="7" spans="2:14" ht="16.5" customHeight="1">
      <c r="B7" s="486"/>
      <c r="C7" s="145" t="s">
        <v>18</v>
      </c>
      <c r="D7" s="147">
        <v>980</v>
      </c>
      <c r="E7" s="147">
        <v>11735.5</v>
      </c>
      <c r="F7" s="146">
        <v>119.75</v>
      </c>
      <c r="G7" s="180"/>
      <c r="H7" s="286"/>
      <c r="I7" s="200"/>
      <c r="J7" s="253"/>
      <c r="K7" s="189"/>
      <c r="L7" s="189"/>
      <c r="M7" s="252"/>
      <c r="N7" s="253"/>
    </row>
    <row r="8" spans="2:14" ht="16.5" customHeight="1">
      <c r="B8" s="486"/>
      <c r="C8" s="145" t="s">
        <v>22</v>
      </c>
      <c r="D8" s="147">
        <v>14607</v>
      </c>
      <c r="E8" s="147">
        <v>161447.49</v>
      </c>
      <c r="F8" s="146">
        <v>110.52747997535428</v>
      </c>
      <c r="G8" s="180"/>
      <c r="H8" s="286"/>
      <c r="I8" s="200"/>
      <c r="J8" s="253"/>
      <c r="K8" s="189"/>
      <c r="L8" s="189"/>
      <c r="M8" s="252"/>
      <c r="N8" s="253"/>
    </row>
    <row r="9" spans="2:14" ht="16.5" customHeight="1">
      <c r="B9" s="486"/>
      <c r="C9" s="145" t="s">
        <v>19</v>
      </c>
      <c r="D9" s="147">
        <v>47419</v>
      </c>
      <c r="E9" s="147">
        <v>569810.01</v>
      </c>
      <c r="F9" s="146">
        <v>120.16491490752651</v>
      </c>
      <c r="G9" s="180"/>
      <c r="H9" s="286"/>
      <c r="I9" s="200"/>
      <c r="J9" s="253"/>
      <c r="K9" s="189"/>
      <c r="L9" s="189"/>
      <c r="M9" s="252"/>
      <c r="N9" s="253"/>
    </row>
    <row r="10" spans="2:14" ht="16.5" customHeight="1">
      <c r="B10" s="486"/>
      <c r="C10" s="145" t="s">
        <v>20</v>
      </c>
      <c r="D10" s="147">
        <v>57120</v>
      </c>
      <c r="E10" s="147">
        <v>520967.04</v>
      </c>
      <c r="F10" s="146">
        <v>91.205714285714294</v>
      </c>
      <c r="G10" s="180"/>
      <c r="H10" s="286"/>
      <c r="I10" s="200"/>
      <c r="J10" s="253"/>
      <c r="K10" s="189"/>
      <c r="L10" s="189"/>
      <c r="M10" s="252"/>
      <c r="N10" s="253"/>
    </row>
    <row r="11" spans="2:14" ht="16.5" customHeight="1">
      <c r="B11" s="486"/>
      <c r="C11" s="145" t="s">
        <v>21</v>
      </c>
      <c r="D11" s="147">
        <v>17258</v>
      </c>
      <c r="E11" s="147">
        <v>208461.42</v>
      </c>
      <c r="F11" s="146">
        <v>120.79118090161084</v>
      </c>
      <c r="G11" s="180"/>
      <c r="H11" s="286"/>
      <c r="I11" s="200"/>
      <c r="J11" s="253"/>
      <c r="K11" s="189"/>
      <c r="L11" s="189"/>
      <c r="M11" s="252"/>
      <c r="N11" s="253"/>
    </row>
    <row r="12" spans="2:14" ht="16.5" customHeight="1">
      <c r="B12" s="486"/>
      <c r="C12" s="148" t="s">
        <v>103</v>
      </c>
      <c r="D12" s="147">
        <v>1364</v>
      </c>
      <c r="E12" s="147">
        <v>18822.63</v>
      </c>
      <c r="F12" s="146">
        <v>137.99582111436951</v>
      </c>
      <c r="G12" s="180"/>
      <c r="H12" s="286"/>
      <c r="I12" s="200"/>
      <c r="J12" s="188"/>
      <c r="K12" s="189"/>
      <c r="L12" s="189"/>
      <c r="M12" s="252"/>
      <c r="N12" s="188"/>
    </row>
    <row r="13" spans="2:14" ht="16.5" customHeight="1">
      <c r="B13" s="486"/>
      <c r="C13" s="148" t="s">
        <v>76</v>
      </c>
      <c r="D13" s="147">
        <v>437</v>
      </c>
      <c r="E13" s="147">
        <v>1438</v>
      </c>
      <c r="F13" s="146">
        <v>32.9</v>
      </c>
      <c r="G13" s="180"/>
      <c r="H13" s="286"/>
      <c r="I13" s="200"/>
      <c r="J13" s="188"/>
      <c r="K13" s="189"/>
      <c r="L13" s="189"/>
      <c r="M13" s="252"/>
      <c r="N13" s="188"/>
    </row>
    <row r="14" spans="2:14" ht="16.5" customHeight="1">
      <c r="B14" s="487"/>
      <c r="C14" s="228" t="s">
        <v>8</v>
      </c>
      <c r="D14" s="229">
        <f>SUM(D6:D13)</f>
        <v>139268</v>
      </c>
      <c r="E14" s="229">
        <f>SUM(E6:E13)</f>
        <v>1493292.14</v>
      </c>
      <c r="F14" s="230">
        <v>107.22435448200591</v>
      </c>
      <c r="G14" s="180"/>
      <c r="H14" s="286"/>
      <c r="I14" s="200"/>
      <c r="J14" s="188"/>
      <c r="K14" s="189"/>
      <c r="L14" s="189"/>
      <c r="M14" s="252"/>
      <c r="N14" s="188"/>
    </row>
    <row r="15" spans="2:14" ht="16.5" customHeight="1">
      <c r="B15" s="485" t="s">
        <v>124</v>
      </c>
      <c r="C15" s="145" t="s">
        <v>17</v>
      </c>
      <c r="D15" s="147">
        <v>37</v>
      </c>
      <c r="E15" s="186">
        <v>246.8</v>
      </c>
      <c r="F15" s="187">
        <f>E15/D15*10</f>
        <v>66.702702702702709</v>
      </c>
      <c r="G15" s="180"/>
      <c r="H15" s="286"/>
      <c r="I15" s="200"/>
      <c r="J15" s="253"/>
      <c r="K15" s="189"/>
      <c r="L15" s="189"/>
      <c r="M15" s="252"/>
      <c r="N15" s="253"/>
    </row>
    <row r="16" spans="2:14" ht="16.5" customHeight="1">
      <c r="B16" s="486"/>
      <c r="C16" s="145" t="s">
        <v>18</v>
      </c>
      <c r="D16" s="147">
        <v>1503.87</v>
      </c>
      <c r="E16" s="186">
        <v>16554.501764359851</v>
      </c>
      <c r="F16" s="187">
        <f t="shared" ref="F16:F30" si="0">E16/D16*10</f>
        <v>110.07934039750678</v>
      </c>
      <c r="G16" s="180"/>
      <c r="H16" s="286"/>
      <c r="I16" s="200"/>
      <c r="J16" s="253"/>
      <c r="K16" s="189"/>
      <c r="L16" s="189"/>
      <c r="M16" s="252"/>
      <c r="N16" s="253"/>
    </row>
    <row r="17" spans="2:14" ht="16.5" customHeight="1">
      <c r="B17" s="486"/>
      <c r="C17" s="145" t="s">
        <v>22</v>
      </c>
      <c r="D17" s="147">
        <v>15534.35</v>
      </c>
      <c r="E17" s="186">
        <v>162135.35180052111</v>
      </c>
      <c r="F17" s="187">
        <f t="shared" si="0"/>
        <v>104.37215062137849</v>
      </c>
      <c r="G17" s="180"/>
      <c r="H17" s="286"/>
      <c r="I17" s="200"/>
      <c r="J17" s="253"/>
      <c r="K17" s="189"/>
      <c r="L17" s="189"/>
      <c r="M17" s="252"/>
      <c r="N17" s="253"/>
    </row>
    <row r="18" spans="2:14" ht="16.5" customHeight="1">
      <c r="B18" s="486"/>
      <c r="C18" s="145" t="s">
        <v>19</v>
      </c>
      <c r="D18" s="147">
        <v>55678</v>
      </c>
      <c r="E18" s="186">
        <v>655059.17707007483</v>
      </c>
      <c r="F18" s="187">
        <f t="shared" si="0"/>
        <v>117.65134830095816</v>
      </c>
      <c r="G18" s="180"/>
      <c r="H18" s="286"/>
      <c r="I18" s="200"/>
      <c r="J18" s="253"/>
      <c r="K18" s="189"/>
      <c r="L18" s="189"/>
      <c r="M18" s="252"/>
      <c r="N18" s="253"/>
    </row>
    <row r="19" spans="2:14" ht="16.5" customHeight="1">
      <c r="B19" s="486"/>
      <c r="C19" s="145" t="s">
        <v>20</v>
      </c>
      <c r="D19" s="147">
        <v>49472.160000000003</v>
      </c>
      <c r="E19" s="186">
        <v>429557.49503695889</v>
      </c>
      <c r="F19" s="187">
        <f t="shared" si="0"/>
        <v>86.828126169740486</v>
      </c>
      <c r="G19" s="180"/>
      <c r="H19" s="286"/>
      <c r="I19" s="200"/>
      <c r="J19" s="253"/>
      <c r="K19" s="189"/>
      <c r="L19" s="189"/>
      <c r="M19" s="252"/>
      <c r="N19" s="253"/>
    </row>
    <row r="20" spans="2:14" ht="16.5" customHeight="1">
      <c r="B20" s="486"/>
      <c r="C20" s="145" t="s">
        <v>21</v>
      </c>
      <c r="D20" s="147">
        <v>19908.77</v>
      </c>
      <c r="E20" s="186">
        <v>250607.57612777088</v>
      </c>
      <c r="F20" s="187">
        <f t="shared" si="0"/>
        <v>125.87798047180758</v>
      </c>
      <c r="G20" s="180"/>
      <c r="H20" s="286"/>
      <c r="I20" s="200"/>
      <c r="J20" s="253"/>
      <c r="K20" s="189"/>
      <c r="L20" s="189"/>
      <c r="M20" s="252"/>
      <c r="N20" s="253"/>
    </row>
    <row r="21" spans="2:14" ht="16.5" customHeight="1">
      <c r="B21" s="486"/>
      <c r="C21" s="148" t="s">
        <v>103</v>
      </c>
      <c r="D21" s="147">
        <v>255.12</v>
      </c>
      <c r="E21" s="186">
        <v>2929.9889341644598</v>
      </c>
      <c r="F21" s="187">
        <f t="shared" si="0"/>
        <v>114.84748095658748</v>
      </c>
      <c r="G21" s="180"/>
      <c r="H21" s="286"/>
      <c r="I21" s="200"/>
      <c r="J21" s="188"/>
      <c r="K21" s="189"/>
      <c r="L21" s="189"/>
      <c r="M21" s="252"/>
      <c r="N21" s="188"/>
    </row>
    <row r="22" spans="2:14" ht="16.5" customHeight="1">
      <c r="B22" s="486"/>
      <c r="C22" s="148" t="s">
        <v>76</v>
      </c>
      <c r="D22" s="147">
        <v>437</v>
      </c>
      <c r="E22" s="186">
        <v>1458</v>
      </c>
      <c r="F22" s="187">
        <f>E22/D22*10</f>
        <v>33.363844393592679</v>
      </c>
      <c r="G22" s="180"/>
      <c r="H22" s="286"/>
      <c r="I22" s="200"/>
      <c r="J22" s="188"/>
      <c r="K22" s="189"/>
      <c r="L22" s="189"/>
      <c r="M22" s="252"/>
      <c r="N22" s="188"/>
    </row>
    <row r="23" spans="2:14" ht="16.5" customHeight="1">
      <c r="B23" s="487"/>
      <c r="C23" s="228" t="s">
        <v>8</v>
      </c>
      <c r="D23" s="229">
        <f>SUM(D15:D22)</f>
        <v>142826.26999999999</v>
      </c>
      <c r="E23" s="229">
        <f>SUM(E15:E22)</f>
        <v>1518548.89073385</v>
      </c>
      <c r="F23" s="230">
        <f>E23/D23*10</f>
        <v>106.32139946900875</v>
      </c>
      <c r="G23" s="180"/>
      <c r="H23" s="286"/>
      <c r="J23" s="188"/>
      <c r="K23" s="189"/>
      <c r="L23" s="189"/>
      <c r="M23" s="252"/>
      <c r="N23" s="188"/>
    </row>
    <row r="24" spans="2:14" ht="16.5" customHeight="1">
      <c r="B24" s="485" t="s">
        <v>132</v>
      </c>
      <c r="C24" s="145" t="s">
        <v>17</v>
      </c>
      <c r="D24" s="147">
        <v>68</v>
      </c>
      <c r="E24" s="186">
        <v>115.6</v>
      </c>
      <c r="F24" s="187">
        <f t="shared" si="0"/>
        <v>17</v>
      </c>
      <c r="G24" s="180"/>
      <c r="H24" s="290"/>
      <c r="I24" s="200"/>
      <c r="J24" s="253"/>
      <c r="K24" s="189"/>
      <c r="L24" s="189"/>
      <c r="M24" s="252"/>
      <c r="N24" s="253"/>
    </row>
    <row r="25" spans="2:14" ht="16.5" customHeight="1">
      <c r="B25" s="486"/>
      <c r="C25" s="145" t="s">
        <v>18</v>
      </c>
      <c r="D25" s="147">
        <v>950</v>
      </c>
      <c r="E25" s="186">
        <v>11052.5</v>
      </c>
      <c r="F25" s="187">
        <f t="shared" si="0"/>
        <v>116.34210526315789</v>
      </c>
      <c r="G25" s="180"/>
      <c r="H25" s="290"/>
      <c r="I25" s="200"/>
      <c r="J25" s="253"/>
      <c r="K25" s="189"/>
      <c r="L25" s="189"/>
      <c r="M25" s="252"/>
      <c r="N25" s="253"/>
    </row>
    <row r="26" spans="2:14" ht="16.5" customHeight="1">
      <c r="B26" s="486"/>
      <c r="C26" s="145" t="s">
        <v>22</v>
      </c>
      <c r="D26" s="147">
        <v>10102</v>
      </c>
      <c r="E26" s="186">
        <v>109248.74</v>
      </c>
      <c r="F26" s="187">
        <f t="shared" si="0"/>
        <v>108.14565432587607</v>
      </c>
      <c r="G26" s="180"/>
      <c r="H26" s="290"/>
      <c r="I26" s="200"/>
      <c r="J26" s="253"/>
      <c r="K26" s="189"/>
      <c r="L26" s="189"/>
      <c r="M26" s="252"/>
      <c r="N26" s="253"/>
    </row>
    <row r="27" spans="2:14" ht="16.5" customHeight="1">
      <c r="B27" s="486"/>
      <c r="C27" s="145" t="s">
        <v>19</v>
      </c>
      <c r="D27" s="147">
        <v>47768</v>
      </c>
      <c r="E27" s="186">
        <v>540010.99</v>
      </c>
      <c r="F27" s="187">
        <f t="shared" si="0"/>
        <v>113.04869159269805</v>
      </c>
      <c r="G27" s="180"/>
      <c r="H27" s="290"/>
      <c r="I27" s="200"/>
      <c r="J27" s="253"/>
      <c r="K27" s="189"/>
      <c r="L27" s="189"/>
      <c r="M27" s="252"/>
      <c r="N27" s="253"/>
    </row>
    <row r="28" spans="2:14" ht="16.5" customHeight="1">
      <c r="B28" s="486"/>
      <c r="C28" s="145" t="s">
        <v>20</v>
      </c>
      <c r="D28" s="147">
        <v>40077</v>
      </c>
      <c r="E28" s="186">
        <v>338167.66</v>
      </c>
      <c r="F28" s="187">
        <f t="shared" si="0"/>
        <v>84.379484492352219</v>
      </c>
      <c r="G28" s="180"/>
      <c r="H28" s="290"/>
      <c r="I28" s="200"/>
      <c r="J28" s="253"/>
      <c r="K28" s="189"/>
      <c r="L28" s="189"/>
      <c r="M28" s="252"/>
      <c r="N28" s="253"/>
    </row>
    <row r="29" spans="2:14" ht="16.5" customHeight="1">
      <c r="B29" s="486"/>
      <c r="C29" s="145" t="s">
        <v>21</v>
      </c>
      <c r="D29" s="147">
        <v>17915</v>
      </c>
      <c r="E29" s="186">
        <v>184366.38</v>
      </c>
      <c r="F29" s="187">
        <f t="shared" si="0"/>
        <v>102.91173876639688</v>
      </c>
      <c r="G29" s="180"/>
      <c r="H29" s="290"/>
      <c r="I29" s="200"/>
      <c r="J29" s="253"/>
      <c r="K29" s="189"/>
      <c r="L29" s="189"/>
      <c r="M29" s="252"/>
      <c r="N29" s="253"/>
    </row>
    <row r="30" spans="2:14" ht="16.5" customHeight="1">
      <c r="B30" s="486"/>
      <c r="C30" s="148" t="s">
        <v>103</v>
      </c>
      <c r="D30" s="147">
        <v>153</v>
      </c>
      <c r="E30" s="186">
        <v>1898.73</v>
      </c>
      <c r="F30" s="187">
        <f t="shared" si="0"/>
        <v>124.1</v>
      </c>
      <c r="G30" s="180"/>
      <c r="H30" s="290"/>
      <c r="I30" s="200"/>
      <c r="J30" s="188"/>
      <c r="K30" s="189"/>
      <c r="L30" s="189"/>
      <c r="M30" s="252"/>
      <c r="N30" s="188"/>
    </row>
    <row r="31" spans="2:14" ht="16.5" customHeight="1">
      <c r="B31" s="486"/>
      <c r="C31" s="148" t="s">
        <v>76</v>
      </c>
      <c r="D31" s="147">
        <v>385</v>
      </c>
      <c r="E31" s="186">
        <v>1266.6500000000001</v>
      </c>
      <c r="F31" s="187">
        <f>E31/D31*10</f>
        <v>32.9</v>
      </c>
      <c r="G31" s="180"/>
      <c r="H31" s="290"/>
      <c r="I31" s="200"/>
      <c r="J31" s="188"/>
      <c r="K31" s="189"/>
      <c r="L31" s="189"/>
      <c r="M31" s="252"/>
      <c r="N31" s="188"/>
    </row>
    <row r="32" spans="2:14" ht="16.5" customHeight="1">
      <c r="B32" s="487"/>
      <c r="C32" s="228" t="s">
        <v>8</v>
      </c>
      <c r="D32" s="229">
        <f>SUM(D24:D31)</f>
        <v>117418</v>
      </c>
      <c r="E32" s="229">
        <f>SUM(E24:E31)</f>
        <v>1186127.25</v>
      </c>
      <c r="F32" s="230">
        <f>E32/D32*10</f>
        <v>101.01749731727674</v>
      </c>
      <c r="G32" s="180"/>
      <c r="H32" s="286"/>
      <c r="J32" s="188"/>
      <c r="K32" s="189"/>
      <c r="L32" s="189"/>
      <c r="M32" s="252"/>
      <c r="N32" s="188"/>
    </row>
    <row r="33" spans="2:14" ht="16.5" customHeight="1">
      <c r="B33" s="260"/>
      <c r="C33" s="270"/>
      <c r="D33" s="271"/>
      <c r="E33" s="272"/>
      <c r="F33" s="273"/>
      <c r="G33" s="180"/>
      <c r="H33" s="118"/>
      <c r="I33" s="200"/>
      <c r="J33" s="250"/>
      <c r="K33" s="251"/>
      <c r="L33" s="251"/>
      <c r="M33" s="252"/>
      <c r="N33" s="250"/>
    </row>
    <row r="34" spans="2:14" ht="25.5" customHeight="1">
      <c r="B34" s="474" t="s">
        <v>135</v>
      </c>
      <c r="C34" s="475"/>
      <c r="D34" s="475"/>
      <c r="E34" s="475"/>
      <c r="F34" s="476"/>
      <c r="G34" s="276"/>
      <c r="H34" s="276"/>
      <c r="I34" s="276"/>
      <c r="J34" s="276"/>
      <c r="K34" s="276"/>
      <c r="L34" s="276"/>
      <c r="M34" s="276"/>
    </row>
    <row r="35" spans="2:14" ht="14.25" customHeight="1">
      <c r="B35" s="274"/>
      <c r="C35" s="268"/>
      <c r="D35" s="268"/>
      <c r="E35" s="268"/>
      <c r="F35" s="269"/>
      <c r="K35" s="275"/>
    </row>
    <row r="36" spans="2:14" ht="30" customHeight="1">
      <c r="B36" s="482" t="s">
        <v>232</v>
      </c>
      <c r="C36" s="483"/>
      <c r="D36" s="483"/>
      <c r="E36" s="483"/>
      <c r="F36" s="484"/>
    </row>
    <row r="37" spans="2:14">
      <c r="K37" s="275"/>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8">
    <mergeCell ref="B36:F36"/>
    <mergeCell ref="B1:F1"/>
    <mergeCell ref="B3:F3"/>
    <mergeCell ref="B4:F4"/>
    <mergeCell ref="B34:F34"/>
    <mergeCell ref="B24:B32"/>
    <mergeCell ref="B15:B23"/>
    <mergeCell ref="B6:B14"/>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37"/>
  <sheetViews>
    <sheetView topLeftCell="B1" zoomScaleNormal="100" zoomScaleSheetLayoutView="50" workbookViewId="0">
      <selection activeCell="C7" sqref="C7"/>
    </sheetView>
  </sheetViews>
  <sheetFormatPr baseColWidth="10" defaultColWidth="10.90625" defaultRowHeight="12.75"/>
  <cols>
    <col min="1" max="1" width="1.7265625" style="21" customWidth="1"/>
    <col min="2" max="2" width="12.54296875" style="21" customWidth="1"/>
    <col min="3" max="3" width="12.1796875" style="21" customWidth="1"/>
    <col min="4" max="5" width="10.81640625" style="21" customWidth="1"/>
    <col min="6" max="6" width="13.90625" style="21" customWidth="1"/>
    <col min="7" max="7" width="1.6328125" style="21" customWidth="1"/>
    <col min="8" max="8" width="6.7265625" style="21" customWidth="1"/>
    <col min="9" max="9" width="7" style="21" customWidth="1"/>
    <col min="10" max="16384" width="10.90625" style="21"/>
  </cols>
  <sheetData>
    <row r="1" spans="2:9" s="76" customFormat="1" ht="15" customHeight="1">
      <c r="B1" s="467" t="s">
        <v>66</v>
      </c>
      <c r="C1" s="467"/>
      <c r="D1" s="467"/>
      <c r="E1" s="467"/>
      <c r="F1" s="467"/>
    </row>
    <row r="2" spans="2:9" s="76" customFormat="1" ht="15" customHeight="1">
      <c r="B2" s="77"/>
      <c r="C2" s="77"/>
      <c r="D2" s="77"/>
      <c r="E2" s="77"/>
      <c r="F2" s="77"/>
    </row>
    <row r="3" spans="2:9" s="76" customFormat="1" ht="28.5" customHeight="1">
      <c r="B3" s="466" t="s">
        <v>116</v>
      </c>
      <c r="C3" s="467"/>
      <c r="D3" s="467"/>
      <c r="E3" s="467"/>
      <c r="F3" s="467"/>
    </row>
    <row r="4" spans="2:9" s="76" customFormat="1" ht="15" customHeight="1">
      <c r="B4" s="467" t="s">
        <v>140</v>
      </c>
      <c r="C4" s="467"/>
      <c r="D4" s="467"/>
      <c r="E4" s="467"/>
      <c r="F4" s="467"/>
    </row>
    <row r="5" spans="2:9" s="76" customFormat="1" ht="27.75" customHeight="1">
      <c r="B5" s="78" t="s">
        <v>15</v>
      </c>
      <c r="C5" s="78" t="s">
        <v>16</v>
      </c>
      <c r="D5" s="100" t="s">
        <v>58</v>
      </c>
      <c r="E5" s="100" t="s">
        <v>53</v>
      </c>
      <c r="F5" s="100" t="s">
        <v>54</v>
      </c>
    </row>
    <row r="6" spans="2:9" ht="16.5" customHeight="1">
      <c r="B6" s="485" t="s">
        <v>115</v>
      </c>
      <c r="C6" s="145" t="s">
        <v>17</v>
      </c>
      <c r="D6" s="147">
        <v>83</v>
      </c>
      <c r="E6" s="186">
        <v>610.04999999999995</v>
      </c>
      <c r="F6" s="146">
        <f t="shared" ref="F6:F12" si="0">(E6/D6)*10</f>
        <v>73.5</v>
      </c>
      <c r="H6" s="118"/>
      <c r="I6" s="200"/>
    </row>
    <row r="7" spans="2:9" ht="16.5" customHeight="1">
      <c r="B7" s="486"/>
      <c r="C7" s="145" t="s">
        <v>18</v>
      </c>
      <c r="D7" s="147">
        <v>670.42000000000007</v>
      </c>
      <c r="E7" s="186">
        <v>10520.336572701444</v>
      </c>
      <c r="F7" s="146">
        <f t="shared" si="0"/>
        <v>156.9215800945891</v>
      </c>
      <c r="H7" s="118"/>
      <c r="I7" s="200"/>
    </row>
    <row r="8" spans="2:9" ht="16.5" customHeight="1">
      <c r="B8" s="486"/>
      <c r="C8" s="145" t="s">
        <v>22</v>
      </c>
      <c r="D8" s="147">
        <v>11357.03</v>
      </c>
      <c r="E8" s="186">
        <v>148690.70763738779</v>
      </c>
      <c r="F8" s="146">
        <f t="shared" si="0"/>
        <v>130.92393666071831</v>
      </c>
      <c r="H8" s="118"/>
      <c r="I8" s="200"/>
    </row>
    <row r="9" spans="2:9" ht="16.5" customHeight="1">
      <c r="B9" s="486"/>
      <c r="C9" s="145" t="s">
        <v>19</v>
      </c>
      <c r="D9" s="147">
        <v>39086.74</v>
      </c>
      <c r="E9" s="186">
        <v>537104.22274390247</v>
      </c>
      <c r="F9" s="146">
        <f t="shared" si="0"/>
        <v>137.41340995537169</v>
      </c>
      <c r="H9" s="118"/>
      <c r="I9" s="200"/>
    </row>
    <row r="10" spans="2:9" ht="16.5" customHeight="1">
      <c r="B10" s="486"/>
      <c r="C10" s="145" t="s">
        <v>20</v>
      </c>
      <c r="D10" s="147">
        <v>41091.57</v>
      </c>
      <c r="E10" s="186">
        <v>458052.24597901996</v>
      </c>
      <c r="F10" s="146">
        <f t="shared" si="0"/>
        <v>111.47109881151292</v>
      </c>
      <c r="H10" s="118"/>
      <c r="I10" s="200"/>
    </row>
    <row r="11" spans="2:9" ht="16.5" customHeight="1">
      <c r="B11" s="486"/>
      <c r="C11" s="145" t="s">
        <v>21</v>
      </c>
      <c r="D11" s="147">
        <v>16201.380000000001</v>
      </c>
      <c r="E11" s="186">
        <v>204313.9751374372</v>
      </c>
      <c r="F11" s="146">
        <f t="shared" si="0"/>
        <v>126.10899512105584</v>
      </c>
      <c r="H11" s="118"/>
      <c r="I11" s="200"/>
    </row>
    <row r="12" spans="2:9" ht="16.5" customHeight="1">
      <c r="B12" s="486"/>
      <c r="C12" s="148" t="s">
        <v>103</v>
      </c>
      <c r="D12" s="147">
        <v>1360.1</v>
      </c>
      <c r="E12" s="186">
        <v>18807.321719857664</v>
      </c>
      <c r="F12" s="146">
        <f t="shared" si="0"/>
        <v>138.27896272228264</v>
      </c>
      <c r="H12" s="118"/>
      <c r="I12" s="200"/>
    </row>
    <row r="13" spans="2:9" ht="16.5" customHeight="1">
      <c r="B13" s="486"/>
      <c r="C13" s="148" t="s">
        <v>76</v>
      </c>
      <c r="D13" s="147">
        <v>382.73</v>
      </c>
      <c r="E13" s="186">
        <v>1224.9793940193404</v>
      </c>
      <c r="F13" s="146">
        <f>(E13/D13)*10</f>
        <v>32.006359418371709</v>
      </c>
      <c r="H13" s="118"/>
      <c r="I13" s="200"/>
    </row>
    <row r="14" spans="2:9" s="76" customFormat="1" ht="16.5" customHeight="1">
      <c r="B14" s="487"/>
      <c r="C14" s="228" t="s">
        <v>8</v>
      </c>
      <c r="D14" s="229">
        <f>SUM(D6:D13)</f>
        <v>110232.97000000002</v>
      </c>
      <c r="E14" s="229">
        <f>SUM(E6:E13)</f>
        <v>1379323.8391843259</v>
      </c>
      <c r="F14" s="230">
        <f>(E14/D14)*10</f>
        <v>125.12806642008519</v>
      </c>
      <c r="H14" s="288"/>
      <c r="I14" s="289"/>
    </row>
    <row r="15" spans="2:9" ht="16.5" customHeight="1">
      <c r="B15" s="485" t="s">
        <v>124</v>
      </c>
      <c r="C15" s="145" t="s">
        <v>17</v>
      </c>
      <c r="D15" s="147">
        <v>37</v>
      </c>
      <c r="E15" s="186">
        <v>246.8</v>
      </c>
      <c r="F15" s="187">
        <f t="shared" ref="F15:F30" si="1">E15/D15*10</f>
        <v>66.702702702702709</v>
      </c>
      <c r="G15" s="180"/>
      <c r="H15" s="118"/>
      <c r="I15" s="200"/>
    </row>
    <row r="16" spans="2:9" ht="16.5" customHeight="1">
      <c r="B16" s="486"/>
      <c r="C16" s="145" t="s">
        <v>18</v>
      </c>
      <c r="D16" s="147">
        <v>1064</v>
      </c>
      <c r="E16" s="186">
        <v>15247.2</v>
      </c>
      <c r="F16" s="187">
        <f t="shared" si="1"/>
        <v>143.30075187969925</v>
      </c>
      <c r="G16" s="180"/>
      <c r="H16" s="118"/>
      <c r="I16" s="200"/>
    </row>
    <row r="17" spans="2:14" ht="16.5" customHeight="1">
      <c r="B17" s="486"/>
      <c r="C17" s="145" t="s">
        <v>22</v>
      </c>
      <c r="D17" s="147">
        <v>10812</v>
      </c>
      <c r="E17" s="186">
        <v>143730.56372771601</v>
      </c>
      <c r="F17" s="187">
        <f t="shared" si="1"/>
        <v>132.93614847180541</v>
      </c>
      <c r="G17" s="180"/>
      <c r="H17" s="118"/>
      <c r="I17" s="200"/>
    </row>
    <row r="18" spans="2:14" ht="16.5" customHeight="1">
      <c r="B18" s="486"/>
      <c r="C18" s="145" t="s">
        <v>19</v>
      </c>
      <c r="D18" s="147">
        <v>45955</v>
      </c>
      <c r="E18" s="186">
        <v>628815.80000000005</v>
      </c>
      <c r="F18" s="187">
        <f t="shared" si="1"/>
        <v>136.83294527254924</v>
      </c>
      <c r="G18" s="180"/>
      <c r="H18" s="118"/>
      <c r="I18" s="200"/>
    </row>
    <row r="19" spans="2:14" ht="16.5" customHeight="1">
      <c r="B19" s="486"/>
      <c r="C19" s="145" t="s">
        <v>20</v>
      </c>
      <c r="D19" s="147">
        <v>29701</v>
      </c>
      <c r="E19" s="186">
        <v>375987.995090854</v>
      </c>
      <c r="F19" s="187">
        <f t="shared" si="1"/>
        <v>126.59102221839467</v>
      </c>
      <c r="G19" s="180"/>
      <c r="H19" s="118"/>
      <c r="I19" s="200"/>
    </row>
    <row r="20" spans="2:14" ht="16.5" customHeight="1">
      <c r="B20" s="486"/>
      <c r="C20" s="145" t="s">
        <v>21</v>
      </c>
      <c r="D20" s="147">
        <v>18180</v>
      </c>
      <c r="E20" s="186">
        <v>242986.60642992999</v>
      </c>
      <c r="F20" s="187">
        <f t="shared" si="1"/>
        <v>133.65599913637513</v>
      </c>
      <c r="G20" s="180"/>
      <c r="H20" s="118"/>
      <c r="I20" s="200"/>
    </row>
    <row r="21" spans="2:14" ht="16.5" customHeight="1">
      <c r="B21" s="486"/>
      <c r="C21" s="148" t="s">
        <v>103</v>
      </c>
      <c r="D21" s="147">
        <v>213</v>
      </c>
      <c r="E21" s="186">
        <v>2775.4289341644599</v>
      </c>
      <c r="F21" s="187">
        <f t="shared" si="1"/>
        <v>130.30182789504505</v>
      </c>
      <c r="G21" s="180"/>
      <c r="H21" s="118"/>
      <c r="I21" s="200"/>
    </row>
    <row r="22" spans="2:14" ht="16.5" customHeight="1">
      <c r="B22" s="486"/>
      <c r="C22" s="148" t="s">
        <v>76</v>
      </c>
      <c r="D22" s="147">
        <v>385</v>
      </c>
      <c r="E22" s="186">
        <v>1266.6500000000001</v>
      </c>
      <c r="F22" s="187">
        <v>32.9</v>
      </c>
      <c r="G22" s="180"/>
      <c r="H22" s="118"/>
      <c r="I22" s="200"/>
    </row>
    <row r="23" spans="2:14" ht="16.5" customHeight="1">
      <c r="B23" s="487"/>
      <c r="C23" s="228" t="s">
        <v>8</v>
      </c>
      <c r="D23" s="229">
        <f>SUM(D15:D22)</f>
        <v>106347</v>
      </c>
      <c r="E23" s="229">
        <f>SUM(E15:E22)</f>
        <v>1411057.0441826645</v>
      </c>
      <c r="F23" s="230">
        <f>E23/D23*10</f>
        <v>132.68423596177274</v>
      </c>
      <c r="G23" s="180"/>
      <c r="H23" s="118"/>
    </row>
    <row r="24" spans="2:14" ht="16.5" customHeight="1">
      <c r="B24" s="485" t="s">
        <v>132</v>
      </c>
      <c r="C24" s="145" t="s">
        <v>17</v>
      </c>
      <c r="D24" s="147">
        <v>68</v>
      </c>
      <c r="E24" s="186">
        <v>115.6</v>
      </c>
      <c r="F24" s="187">
        <f t="shared" si="1"/>
        <v>17</v>
      </c>
      <c r="G24" s="180"/>
      <c r="H24" s="118"/>
      <c r="L24" s="189"/>
      <c r="M24" s="252"/>
      <c r="N24" s="253"/>
    </row>
    <row r="25" spans="2:14" ht="16.5" customHeight="1">
      <c r="B25" s="486"/>
      <c r="C25" s="145" t="s">
        <v>18</v>
      </c>
      <c r="D25" s="147">
        <v>888</v>
      </c>
      <c r="E25" s="186">
        <v>10780.32</v>
      </c>
      <c r="F25" s="187">
        <f t="shared" si="1"/>
        <v>121.39999999999999</v>
      </c>
      <c r="G25" s="180"/>
      <c r="H25" s="118"/>
      <c r="L25" s="189"/>
      <c r="M25" s="252"/>
      <c r="N25" s="253"/>
    </row>
    <row r="26" spans="2:14" ht="16.5" customHeight="1">
      <c r="B26" s="486"/>
      <c r="C26" s="145" t="s">
        <v>22</v>
      </c>
      <c r="D26" s="147">
        <v>7679</v>
      </c>
      <c r="E26" s="186">
        <v>100210.95</v>
      </c>
      <c r="F26" s="187">
        <f t="shared" si="1"/>
        <v>130.5</v>
      </c>
      <c r="G26" s="180"/>
      <c r="H26" s="118"/>
      <c r="L26" s="189"/>
      <c r="M26" s="252"/>
      <c r="N26" s="253"/>
    </row>
    <row r="27" spans="2:14" ht="16.5" customHeight="1">
      <c r="B27" s="486"/>
      <c r="C27" s="145" t="s">
        <v>19</v>
      </c>
      <c r="D27" s="147">
        <v>39957</v>
      </c>
      <c r="E27" s="186">
        <v>520639.71</v>
      </c>
      <c r="F27" s="187">
        <f t="shared" si="1"/>
        <v>130.30000000000001</v>
      </c>
      <c r="G27" s="180"/>
      <c r="H27" s="118"/>
      <c r="L27" s="189"/>
      <c r="M27" s="252"/>
      <c r="N27" s="253"/>
    </row>
    <row r="28" spans="2:14" ht="16.5" customHeight="1">
      <c r="B28" s="486"/>
      <c r="C28" s="145" t="s">
        <v>20</v>
      </c>
      <c r="D28" s="147">
        <v>28666</v>
      </c>
      <c r="E28" s="186">
        <v>307586.18</v>
      </c>
      <c r="F28" s="187">
        <f t="shared" si="1"/>
        <v>107.30000000000001</v>
      </c>
      <c r="G28" s="180"/>
      <c r="H28" s="118"/>
      <c r="L28" s="189"/>
      <c r="M28" s="252"/>
      <c r="N28" s="253"/>
    </row>
    <row r="29" spans="2:14" ht="16.5" customHeight="1">
      <c r="B29" s="486"/>
      <c r="C29" s="145" t="s">
        <v>21</v>
      </c>
      <c r="D29" s="147">
        <v>14582</v>
      </c>
      <c r="E29" s="186">
        <v>173234.16</v>
      </c>
      <c r="F29" s="187">
        <f t="shared" si="1"/>
        <v>118.80000000000001</v>
      </c>
      <c r="G29" s="180"/>
      <c r="H29" s="118"/>
      <c r="L29" s="189"/>
      <c r="M29" s="252"/>
      <c r="N29" s="253"/>
    </row>
    <row r="30" spans="2:14" ht="16.5" customHeight="1">
      <c r="B30" s="486"/>
      <c r="C30" s="148" t="s">
        <v>103</v>
      </c>
      <c r="D30" s="147">
        <v>153</v>
      </c>
      <c r="E30" s="186">
        <v>1898.73</v>
      </c>
      <c r="F30" s="187">
        <f t="shared" si="1"/>
        <v>124.1</v>
      </c>
      <c r="G30" s="180"/>
      <c r="H30" s="118"/>
      <c r="L30" s="189"/>
      <c r="M30" s="252"/>
      <c r="N30" s="188"/>
    </row>
    <row r="31" spans="2:14" ht="16.5" customHeight="1">
      <c r="B31" s="486"/>
      <c r="C31" s="148" t="s">
        <v>76</v>
      </c>
      <c r="D31" s="147">
        <v>385</v>
      </c>
      <c r="E31" s="186">
        <v>1266.6500000000001</v>
      </c>
      <c r="F31" s="187">
        <v>32.9</v>
      </c>
      <c r="G31" s="180"/>
      <c r="H31" s="118"/>
      <c r="L31" s="189"/>
      <c r="M31" s="252"/>
      <c r="N31" s="188"/>
    </row>
    <row r="32" spans="2:14" ht="16.5" customHeight="1">
      <c r="B32" s="487"/>
      <c r="C32" s="228" t="s">
        <v>8</v>
      </c>
      <c r="D32" s="229">
        <f>SUM(D24:D31)</f>
        <v>92378</v>
      </c>
      <c r="E32" s="229">
        <f>SUM(E24:E31)</f>
        <v>1115732.2999999998</v>
      </c>
      <c r="F32" s="230">
        <f>E32/D32*10</f>
        <v>120.77900582389745</v>
      </c>
      <c r="G32" s="180"/>
      <c r="H32" s="118"/>
      <c r="L32" s="189"/>
      <c r="M32" s="252"/>
      <c r="N32" s="188"/>
    </row>
    <row r="33" spans="2:8" ht="6.6" customHeight="1">
      <c r="B33" s="260"/>
      <c r="C33" s="261"/>
      <c r="D33" s="262"/>
      <c r="E33" s="263"/>
      <c r="F33" s="264"/>
      <c r="G33" s="180"/>
      <c r="H33" s="118"/>
    </row>
    <row r="34" spans="2:8">
      <c r="B34" s="265" t="s">
        <v>133</v>
      </c>
      <c r="C34" s="266"/>
      <c r="D34" s="266"/>
      <c r="E34" s="252"/>
      <c r="F34" s="267"/>
    </row>
    <row r="35" spans="2:8" ht="38.450000000000003" customHeight="1">
      <c r="B35" s="490" t="s">
        <v>195</v>
      </c>
      <c r="C35" s="491"/>
      <c r="D35" s="491"/>
      <c r="E35" s="491"/>
      <c r="F35" s="492"/>
    </row>
    <row r="36" spans="2:8" ht="8.4499999999999993" customHeight="1">
      <c r="B36" s="339"/>
      <c r="C36" s="340"/>
      <c r="D36" s="340"/>
      <c r="E36" s="340"/>
      <c r="F36" s="341"/>
    </row>
    <row r="37" spans="2:8" ht="22.9" customHeight="1">
      <c r="B37" s="482" t="s">
        <v>232</v>
      </c>
      <c r="C37" s="488"/>
      <c r="D37" s="488"/>
      <c r="E37" s="488"/>
      <c r="F37" s="489"/>
    </row>
  </sheetData>
  <mergeCells count="8">
    <mergeCell ref="B37:F37"/>
    <mergeCell ref="B1:F1"/>
    <mergeCell ref="B3:F3"/>
    <mergeCell ref="B4:F4"/>
    <mergeCell ref="B35:F35"/>
    <mergeCell ref="B6:B14"/>
    <mergeCell ref="B15:B23"/>
    <mergeCell ref="B24:B32"/>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zoomScaleNormal="100" workbookViewId="0">
      <selection activeCell="F21" sqref="F21"/>
    </sheetView>
  </sheetViews>
  <sheetFormatPr baseColWidth="10" defaultRowHeight="18"/>
  <cols>
    <col min="1" max="1" width="24.36328125" customWidth="1"/>
    <col min="2" max="4" width="13.26953125" customWidth="1"/>
    <col min="5" max="5" width="3" customWidth="1"/>
    <col min="6" max="6" width="21.7265625" customWidth="1"/>
  </cols>
  <sheetData>
    <row r="1" spans="1:9">
      <c r="A1" s="467" t="s">
        <v>177</v>
      </c>
      <c r="B1" s="467"/>
      <c r="C1" s="467"/>
      <c r="D1" s="467"/>
      <c r="E1" s="77"/>
    </row>
    <row r="2" spans="1:9">
      <c r="A2" s="301"/>
      <c r="B2" s="301"/>
      <c r="C2" s="301"/>
      <c r="D2" s="301"/>
      <c r="E2" s="77"/>
    </row>
    <row r="3" spans="1:9" ht="18" customHeight="1">
      <c r="A3" s="509" t="s">
        <v>167</v>
      </c>
      <c r="B3" s="510"/>
      <c r="C3" s="510"/>
      <c r="D3" s="510"/>
    </row>
    <row r="4" spans="1:9">
      <c r="A4" s="507" t="s">
        <v>214</v>
      </c>
      <c r="B4" s="507"/>
      <c r="C4" s="507"/>
      <c r="D4" s="507"/>
    </row>
    <row r="5" spans="1:9">
      <c r="A5" s="508" t="s">
        <v>215</v>
      </c>
      <c r="B5" s="508"/>
      <c r="C5" s="508"/>
      <c r="D5" s="508"/>
    </row>
    <row r="6" spans="1:9" ht="17.45" customHeight="1">
      <c r="F6" s="393"/>
      <c r="G6" s="393"/>
      <c r="H6" s="393"/>
      <c r="I6" s="393"/>
    </row>
    <row r="7" spans="1:9">
      <c r="A7" s="504" t="s">
        <v>16</v>
      </c>
      <c r="B7" s="504"/>
      <c r="C7" s="504"/>
      <c r="D7" s="302" t="s">
        <v>168</v>
      </c>
      <c r="F7" s="500"/>
      <c r="G7" s="500"/>
      <c r="H7" s="500"/>
      <c r="I7" s="390"/>
    </row>
    <row r="8" spans="1:9" ht="18.600000000000001" customHeight="1">
      <c r="A8" s="504" t="s">
        <v>209</v>
      </c>
      <c r="B8" s="504"/>
      <c r="C8" s="504"/>
      <c r="D8" s="302">
        <v>150</v>
      </c>
      <c r="F8" s="500"/>
      <c r="G8" s="500"/>
      <c r="H8" s="500"/>
      <c r="I8" s="390"/>
    </row>
    <row r="9" spans="1:9" ht="18.600000000000001" customHeight="1" thickBot="1">
      <c r="A9" s="513" t="s">
        <v>175</v>
      </c>
      <c r="B9" s="513"/>
      <c r="C9" s="513"/>
      <c r="D9" s="342">
        <v>13382.640131476423</v>
      </c>
      <c r="F9" s="500"/>
      <c r="G9" s="500"/>
      <c r="H9" s="500"/>
      <c r="I9" s="394"/>
    </row>
    <row r="10" spans="1:9" ht="21" customHeight="1">
      <c r="A10" s="511" t="s">
        <v>170</v>
      </c>
      <c r="B10" s="512"/>
      <c r="C10" s="512"/>
      <c r="D10" s="314" t="s">
        <v>210</v>
      </c>
      <c r="F10" s="509"/>
      <c r="G10" s="509"/>
      <c r="H10" s="509"/>
      <c r="I10" s="389"/>
    </row>
    <row r="11" spans="1:9">
      <c r="A11" s="517" t="s">
        <v>211</v>
      </c>
      <c r="B11" s="504"/>
      <c r="C11" s="504"/>
      <c r="D11" s="315">
        <v>133750</v>
      </c>
      <c r="F11" s="500"/>
      <c r="G11" s="500"/>
      <c r="H11" s="500"/>
      <c r="I11" s="395"/>
    </row>
    <row r="12" spans="1:9">
      <c r="A12" s="517" t="s">
        <v>169</v>
      </c>
      <c r="B12" s="504"/>
      <c r="C12" s="504"/>
      <c r="D12" s="315">
        <v>360000</v>
      </c>
      <c r="F12" s="500"/>
      <c r="G12" s="500"/>
      <c r="H12" s="500"/>
      <c r="I12" s="395"/>
    </row>
    <row r="13" spans="1:9">
      <c r="A13" s="517" t="s">
        <v>161</v>
      </c>
      <c r="B13" s="504"/>
      <c r="C13" s="504"/>
      <c r="D13" s="315">
        <v>701907</v>
      </c>
      <c r="F13" s="500"/>
      <c r="G13" s="500"/>
      <c r="H13" s="500"/>
      <c r="I13" s="395"/>
    </row>
    <row r="14" spans="1:9">
      <c r="A14" s="518" t="s">
        <v>176</v>
      </c>
      <c r="B14" s="519"/>
      <c r="C14" s="519"/>
      <c r="D14" s="315">
        <f>539805+59783</f>
        <v>599588</v>
      </c>
      <c r="F14" s="497"/>
      <c r="G14" s="497"/>
      <c r="H14" s="497"/>
      <c r="I14" s="395"/>
    </row>
    <row r="15" spans="1:9">
      <c r="A15" s="520" t="s">
        <v>212</v>
      </c>
      <c r="B15" s="521"/>
      <c r="C15" s="521"/>
      <c r="D15" s="316">
        <f>SUM(D11:D14)</f>
        <v>1795245</v>
      </c>
      <c r="F15" s="498"/>
      <c r="G15" s="498"/>
      <c r="H15" s="498"/>
      <c r="I15" s="396"/>
    </row>
    <row r="16" spans="1:9">
      <c r="A16" s="522" t="s">
        <v>162</v>
      </c>
      <c r="B16" s="523"/>
      <c r="C16" s="523"/>
      <c r="D16" s="317">
        <f>$A$22*D8</f>
        <v>2007396.0197214633</v>
      </c>
      <c r="F16" s="499"/>
      <c r="G16" s="499"/>
      <c r="H16" s="499"/>
      <c r="I16" s="397"/>
    </row>
    <row r="17" spans="1:9" ht="18.75" thickBot="1">
      <c r="A17" s="505" t="s">
        <v>163</v>
      </c>
      <c r="B17" s="506"/>
      <c r="C17" s="506"/>
      <c r="D17" s="318">
        <f>D16-D15</f>
        <v>212151.01972146332</v>
      </c>
      <c r="F17" s="499"/>
      <c r="G17" s="499"/>
      <c r="H17" s="499"/>
      <c r="I17" s="397"/>
    </row>
    <row r="18" spans="1:9">
      <c r="A18" s="501" t="s">
        <v>171</v>
      </c>
      <c r="B18" s="502"/>
      <c r="C18" s="502"/>
      <c r="D18" s="503"/>
      <c r="F18" s="456"/>
      <c r="G18" s="456"/>
      <c r="H18" s="456"/>
      <c r="I18" s="456"/>
    </row>
    <row r="19" spans="1:9">
      <c r="A19" s="307" t="s">
        <v>174</v>
      </c>
      <c r="B19" s="524" t="s">
        <v>164</v>
      </c>
      <c r="C19" s="524"/>
      <c r="D19" s="525"/>
      <c r="F19" s="398"/>
      <c r="G19" s="456"/>
      <c r="H19" s="456"/>
      <c r="I19" s="456"/>
    </row>
    <row r="20" spans="1:9" ht="29.45" customHeight="1">
      <c r="A20" s="308" t="s">
        <v>234</v>
      </c>
      <c r="B20" s="367">
        <f>C20*0.9</f>
        <v>135</v>
      </c>
      <c r="C20" s="367">
        <f>D8</f>
        <v>150</v>
      </c>
      <c r="D20" s="368">
        <f>C20*1.1</f>
        <v>165</v>
      </c>
      <c r="F20" s="399"/>
      <c r="G20" s="400"/>
      <c r="H20" s="400"/>
      <c r="I20" s="400"/>
    </row>
    <row r="21" spans="1:9">
      <c r="A21" s="310">
        <f>A22*0.9</f>
        <v>12044.376118328781</v>
      </c>
      <c r="B21" s="303">
        <f t="shared" ref="B21:D23" si="0">(B$20*$A21)-$D$15</f>
        <v>-169254.22402561456</v>
      </c>
      <c r="C21" s="303">
        <f t="shared" si="0"/>
        <v>11411.41774931713</v>
      </c>
      <c r="D21" s="309">
        <f t="shared" si="0"/>
        <v>192077.05952424882</v>
      </c>
      <c r="F21" s="401"/>
      <c r="G21" s="402"/>
      <c r="H21" s="402"/>
      <c r="I21" s="402"/>
    </row>
    <row r="22" spans="1:9">
      <c r="A22" s="310">
        <f>D9</f>
        <v>13382.640131476423</v>
      </c>
      <c r="B22" s="303">
        <f t="shared" si="0"/>
        <v>11411.41774931713</v>
      </c>
      <c r="C22" s="303">
        <f t="shared" si="0"/>
        <v>212151.01972146332</v>
      </c>
      <c r="D22" s="309">
        <f t="shared" si="0"/>
        <v>412890.62169360975</v>
      </c>
      <c r="F22" s="401"/>
      <c r="G22" s="402"/>
      <c r="H22" s="402"/>
      <c r="I22" s="402"/>
    </row>
    <row r="23" spans="1:9" ht="18.75" thickBot="1">
      <c r="A23" s="311">
        <f>A22*1.1</f>
        <v>14720.904144624066</v>
      </c>
      <c r="B23" s="312">
        <f t="shared" si="0"/>
        <v>192077.05952424905</v>
      </c>
      <c r="C23" s="312">
        <f t="shared" si="0"/>
        <v>412890.62169360975</v>
      </c>
      <c r="D23" s="313">
        <f t="shared" si="0"/>
        <v>633704.18386297114</v>
      </c>
      <c r="F23" s="401"/>
      <c r="G23" s="402"/>
      <c r="H23" s="402"/>
      <c r="I23" s="402"/>
    </row>
    <row r="24" spans="1:9" ht="18.75" thickBot="1">
      <c r="A24" s="304" t="s">
        <v>172</v>
      </c>
      <c r="B24" s="305">
        <f>$D$15/B20</f>
        <v>13298.111111111111</v>
      </c>
      <c r="C24" s="305">
        <f>$D$15/C20</f>
        <v>11968.3</v>
      </c>
      <c r="D24" s="306">
        <f>$D$15/D20</f>
        <v>10880.272727272728</v>
      </c>
      <c r="F24" s="403"/>
      <c r="G24" s="404"/>
      <c r="H24" s="404"/>
      <c r="I24" s="404"/>
    </row>
    <row r="25" spans="1:9" ht="22.9" customHeight="1">
      <c r="A25" s="526" t="s">
        <v>165</v>
      </c>
      <c r="B25" s="527"/>
      <c r="C25" s="527"/>
      <c r="D25" s="528"/>
      <c r="F25" s="495"/>
      <c r="G25" s="495"/>
      <c r="H25" s="495"/>
      <c r="I25" s="495"/>
    </row>
    <row r="26" spans="1:9" ht="15" customHeight="1">
      <c r="A26" s="529" t="s">
        <v>166</v>
      </c>
      <c r="B26" s="530"/>
      <c r="C26" s="530"/>
      <c r="D26" s="531"/>
      <c r="F26" s="496"/>
      <c r="G26" s="496"/>
      <c r="H26" s="496"/>
      <c r="I26" s="496"/>
    </row>
    <row r="27" spans="1:9" ht="15.6" customHeight="1">
      <c r="A27" s="532" t="s">
        <v>205</v>
      </c>
      <c r="B27" s="532"/>
      <c r="C27" s="532"/>
      <c r="D27" s="532"/>
      <c r="F27" s="493"/>
      <c r="G27" s="493"/>
      <c r="H27" s="493"/>
      <c r="I27" s="493"/>
    </row>
    <row r="28" spans="1:9" ht="22.9" customHeight="1">
      <c r="A28" s="514" t="s">
        <v>206</v>
      </c>
      <c r="B28" s="515"/>
      <c r="C28" s="515"/>
      <c r="D28" s="516"/>
      <c r="F28" s="493"/>
      <c r="G28" s="493"/>
      <c r="H28" s="493"/>
      <c r="I28" s="493"/>
    </row>
    <row r="29" spans="1:9" ht="14.25" customHeight="1">
      <c r="A29" s="514" t="s">
        <v>207</v>
      </c>
      <c r="B29" s="515"/>
      <c r="C29" s="515"/>
      <c r="D29" s="516"/>
      <c r="F29" s="493"/>
      <c r="G29" s="493"/>
      <c r="H29" s="493"/>
      <c r="I29" s="493"/>
    </row>
    <row r="30" spans="1:9" ht="22.9" customHeight="1">
      <c r="A30" s="514" t="s">
        <v>208</v>
      </c>
      <c r="B30" s="515"/>
      <c r="C30" s="515"/>
      <c r="D30" s="516"/>
      <c r="F30" s="493"/>
      <c r="G30" s="493"/>
      <c r="H30" s="493"/>
      <c r="I30" s="493"/>
    </row>
    <row r="31" spans="1:9" ht="15" customHeight="1">
      <c r="A31" s="514" t="s">
        <v>173</v>
      </c>
      <c r="B31" s="515"/>
      <c r="C31" s="515"/>
      <c r="D31" s="516"/>
      <c r="F31" s="493"/>
      <c r="G31" s="493"/>
      <c r="H31" s="493"/>
      <c r="I31" s="493"/>
    </row>
    <row r="32" spans="1:9" ht="9" customHeight="1">
      <c r="A32" s="338"/>
      <c r="B32" s="338"/>
      <c r="C32" s="338"/>
      <c r="D32" s="338"/>
      <c r="F32" s="338"/>
      <c r="G32" s="338"/>
      <c r="H32" s="338"/>
      <c r="I32" s="338"/>
    </row>
    <row r="33" spans="1:9" ht="34.9" customHeight="1">
      <c r="A33" s="482" t="s">
        <v>232</v>
      </c>
      <c r="B33" s="488"/>
      <c r="C33" s="488"/>
      <c r="D33" s="489"/>
      <c r="E33" s="343"/>
      <c r="F33" s="494"/>
      <c r="G33" s="494"/>
      <c r="H33" s="494"/>
      <c r="I33" s="494"/>
    </row>
    <row r="34" spans="1:9" ht="10.15" customHeight="1"/>
  </sheetData>
  <mergeCells count="46">
    <mergeCell ref="A33:D33"/>
    <mergeCell ref="A9:C9"/>
    <mergeCell ref="A28:D28"/>
    <mergeCell ref="A31:D31"/>
    <mergeCell ref="A11:C11"/>
    <mergeCell ref="A12:C12"/>
    <mergeCell ref="A13:C13"/>
    <mergeCell ref="A14:C14"/>
    <mergeCell ref="A15:C15"/>
    <mergeCell ref="A16:C16"/>
    <mergeCell ref="B19:D19"/>
    <mergeCell ref="A25:D25"/>
    <mergeCell ref="A26:D26"/>
    <mergeCell ref="A27:D27"/>
    <mergeCell ref="A29:D29"/>
    <mergeCell ref="A30:D30"/>
    <mergeCell ref="F7:H7"/>
    <mergeCell ref="A18:D18"/>
    <mergeCell ref="A8:C8"/>
    <mergeCell ref="A17:C17"/>
    <mergeCell ref="A1:D1"/>
    <mergeCell ref="A4:D4"/>
    <mergeCell ref="A5:D5"/>
    <mergeCell ref="A3:D3"/>
    <mergeCell ref="A7:C7"/>
    <mergeCell ref="A10:C10"/>
    <mergeCell ref="F8:H8"/>
    <mergeCell ref="F9:H9"/>
    <mergeCell ref="F10:H10"/>
    <mergeCell ref="F11:H11"/>
    <mergeCell ref="F12:H12"/>
    <mergeCell ref="F13:H13"/>
    <mergeCell ref="F14:H14"/>
    <mergeCell ref="F15:H15"/>
    <mergeCell ref="F16:H16"/>
    <mergeCell ref="F17:H17"/>
    <mergeCell ref="F18:I18"/>
    <mergeCell ref="F29:I29"/>
    <mergeCell ref="F30:I30"/>
    <mergeCell ref="F31:I31"/>
    <mergeCell ref="F33:I33"/>
    <mergeCell ref="G19:I19"/>
    <mergeCell ref="F25:I25"/>
    <mergeCell ref="F26:I26"/>
    <mergeCell ref="F27:I27"/>
    <mergeCell ref="F28:I28"/>
  </mergeCells>
  <pageMargins left="0.7" right="0.7" top="0.75" bottom="0.75" header="0.3" footer="0.3"/>
  <pageSetup orientation="portrait" horizontalDpi="4294967295" verticalDpi="4294967295" r:id="rId1"/>
  <headerFooter>
    <oddFooter>&amp;C&amp;10 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2BD4A47C614154BB07781F568C37279" ma:contentTypeVersion="0" ma:contentTypeDescription="Crear nuevo documento." ma:contentTypeScope="" ma:versionID="d00a0e86aa813ec3887ac1e6513255f5">
  <xsd:schema xmlns:xsd="http://www.w3.org/2001/XMLSchema" xmlns:xs="http://www.w3.org/2001/XMLSchema" xmlns:p="http://schemas.microsoft.com/office/2006/metadata/properties" targetNamespace="http://schemas.microsoft.com/office/2006/metadata/properties" ma:root="true" ma:fieldsID="05ac382ad2826ee57b80e68ea04092d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E855A7-AB51-4509-8DC2-CCB365CBE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3.xml><?xml version="1.0" encoding="utf-8"?>
<ds:datastoreItem xmlns:ds="http://schemas.openxmlformats.org/officeDocument/2006/customXml" ds:itemID="{41B63444-1296-4D81-BA99-663BAFFA596E}">
  <ds:schemaRef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dcmitype/"/>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Portada</vt:lpstr>
      <vt:lpstr>Contenido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'20'!Área_de_impresión</vt:lpstr>
      <vt:lpstr>'4'!Área_de_impresión</vt:lpstr>
      <vt:lpstr>'5'!Área_de_impresión</vt:lpstr>
      <vt:lpstr>'6'!Área_de_impresión</vt:lpstr>
      <vt:lpstr>'7'!Área_de_impresión</vt:lpstr>
      <vt:lpstr>'8'!Área_de_impresión</vt:lpstr>
      <vt:lpstr>'9'!Área_de_impresión</vt:lpstr>
      <vt:lpstr>Contenido!Área_de_impresión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Muñoz</dc:creator>
  <cp:lastModifiedBy>Gastón Andrade Reyes</cp:lastModifiedBy>
  <cp:lastPrinted>2014-11-14T15:13:36Z</cp:lastPrinted>
  <dcterms:created xsi:type="dcterms:W3CDTF">2008-12-10T19:16:04Z</dcterms:created>
  <dcterms:modified xsi:type="dcterms:W3CDTF">2019-01-16T13:11:25Z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0x010100D2BD4A47C614154BB07781F568C37279</vt:lpwstr>
  </property>
  <property fmtid="{D5CDD505-2E9C-101B-9397-08002B2CF9AE}" pid="3" name="IsMyDocuments">
    <vt:bool>true</vt:bool>
  </property>
</Properties>
</file>