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753" activeTab="0"/>
  </bookViews>
  <sheets>
    <sheet name="Portada" sheetId="1" r:id="rId1"/>
    <sheet name="colofón" sheetId="2" r:id="rId2"/>
    <sheet name="Introducción" sheetId="3" r:id="rId3"/>
    <sheet name="Índice" sheetId="4" r:id="rId4"/>
    <sheet name="Comentario"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export" sheetId="15" r:id="rId15"/>
    <sheet name="import" sheetId="16" r:id="rId16"/>
  </sheets>
  <externalReferences>
    <externalReference r:id="rId19"/>
    <externalReference r:id="rId20"/>
  </externalReferences>
  <definedNames>
    <definedName name="_xlfn.AVERAGEIF" hidden="1">#NAME?</definedName>
    <definedName name="_xlnm.Print_Area" localSheetId="1">'colofón'!$A$1:$I$44</definedName>
    <definedName name="_xlnm.Print_Area" localSheetId="4">'Comentario'!$A$1:$J$8</definedName>
    <definedName name="_xlnm.Print_Area" localSheetId="14">'export'!$B$2:$K$40</definedName>
    <definedName name="_xlnm.Print_Area" localSheetId="15">'import'!$B$2:$L$86</definedName>
    <definedName name="_xlnm.Print_Area" localSheetId="3">'Índice'!$A$1:$E$44</definedName>
    <definedName name="_xlnm.Print_Area" localSheetId="2">'Introducción'!$A$1:$J$44</definedName>
    <definedName name="_xlnm.Print_Area" localSheetId="0">'Portada'!$A$1:$I$44</definedName>
    <definedName name="_xlnm.Print_Area" localSheetId="5">'precio mayorista'!$A$1:$H$43</definedName>
    <definedName name="_xlnm.Print_Area" localSheetId="6">'precio mayorista2'!$A$1:$N$60</definedName>
    <definedName name="_xlnm.Print_Area" localSheetId="7">'precio mayorista3'!$A$2:$N$60</definedName>
    <definedName name="_xlnm.Print_Area" localSheetId="8">'precio minorista'!$A$1:$K$46</definedName>
    <definedName name="_xlnm.Print_Area" localSheetId="9">'precio minorista regiones'!$A$1:$S$49</definedName>
    <definedName name="_xlnm.Print_Area" localSheetId="12">'prod región'!$A$1:$M$45</definedName>
    <definedName name="_xlnm.Print_Area" localSheetId="13">'rend región'!$A$1:$M$45</definedName>
    <definedName name="_xlnm.Print_Area" localSheetId="11">'sup región'!$A$1:$M$44</definedName>
    <definedName name="_xlnm.Print_Area" localSheetId="10">'sup, prod y rend'!$A$1:$G$49</definedName>
    <definedName name="TDclase">'[1]TD clase'!$A$5:$G$6</definedName>
  </definedNames>
  <calcPr fullCalcOnLoad="1"/>
</workbook>
</file>

<file path=xl/sharedStrings.xml><?xml version="1.0" encoding="utf-8"?>
<sst xmlns="http://schemas.openxmlformats.org/spreadsheetml/2006/main" count="588" uniqueCount="236">
  <si>
    <t>del Ministerio de Agricultura, Gobierno de Chile</t>
  </si>
  <si>
    <t>www.odepa.gob.cl</t>
  </si>
  <si>
    <t>2010/11</t>
  </si>
  <si>
    <t>2009/10</t>
  </si>
  <si>
    <t>2008/09</t>
  </si>
  <si>
    <t>2007/08</t>
  </si>
  <si>
    <t>2006/07</t>
  </si>
  <si>
    <t>2005/06</t>
  </si>
  <si>
    <t>2004/05</t>
  </si>
  <si>
    <t>2003/04</t>
  </si>
  <si>
    <t>2002/03</t>
  </si>
  <si>
    <t>2001/02</t>
  </si>
  <si>
    <t>2000/01</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</si>
  <si>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</si>
  <si>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</si>
  <si>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</si>
  <si>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</si>
  <si>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</si>
  <si>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</si>
  <si>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</si>
  <si>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</si>
  <si>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</si>
  <si>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</si>
  <si>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</si>
  <si>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</si>
  <si>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</si>
  <si>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</si>
  <si>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</si>
  <si>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</si>
  <si>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</si>
  <si>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</si>
  <si>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</si>
  <si>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</si>
  <si>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</si>
  <si>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</si>
  <si>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</si>
  <si>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</si>
  <si>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</si>
  <si>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</si>
  <si>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</si>
  <si>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</si>
  <si>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</si>
  <si>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</si>
  <si>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</si>
  <si>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</si>
  <si>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</si>
  <si>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</si>
  <si>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</si>
  <si>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</si>
  <si>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</si>
  <si>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</si>
  <si>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</si>
  <si>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</si>
  <si>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</si>
  <si>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</si>
  <si>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</si>
  <si>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</si>
  <si>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</si>
  <si>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</si>
  <si>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</si>
  <si>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</si>
  <si>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</si>
  <si>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</si>
  <si>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</si>
  <si>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</si>
  <si>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</si>
  <si>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</si>
  <si>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</si>
  <si>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</si>
  <si>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</si>
  <si>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</si>
  <si>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</si>
  <si>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</si>
  <si>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</si>
  <si>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</si>
  <si>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</si>
  <si>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</si>
  <si>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</si>
  <si>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</si>
  <si>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</si>
  <si>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</si>
  <si>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Venezuela</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</si>
  <si>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</si>
  <si>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</si>
  <si>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</si>
  <si>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</si>
  <si>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</si>
  <si>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</si>
  <si>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</si>
  <si>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</si>
  <si>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</si>
  <si>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</si>
  <si>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</si>
  <si>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</si>
  <si>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</si>
  <si>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</si>
  <si>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</si>
  <si>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</si>
  <si>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</si>
  <si>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</si>
  <si>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</si>
  <si>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</si>
  <si>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</si>
  <si>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</si>
  <si>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</si>
  <si>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</si>
  <si>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</si>
  <si>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Exportaciones chilenas de productos derivados de papa por producto y país de destino</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</si>
  <si>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</si>
  <si>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</si>
  <si>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</si>
  <si>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</si>
  <si>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</si>
  <si>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</si>
  <si>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</si>
  <si>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</si>
  <si>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</si>
  <si>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</si>
  <si>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</si>
  <si>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</si>
  <si>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</si>
  <si>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</si>
  <si>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</si>
  <si>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</si>
  <si>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</si>
  <si>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</si>
  <si>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</si>
  <si>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</si>
  <si>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</si>
  <si>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</si>
  <si>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</si>
  <si>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</si>
  <si>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</si>
  <si>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</si>
  <si>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</si>
  <si>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</si>
  <si>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</si>
  <si>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</si>
  <si>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</si>
  <si>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envase 50 kilos)</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</si>
  <si>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</si>
  <si>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</si>
  <si>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</si>
  <si>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</si>
  <si>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</si>
  <si>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Precios mensuales promedio de papa en mercados mayoristas</t>
  </si>
  <si>
    <t>Feria libre</t>
  </si>
  <si>
    <t>Supermercado</t>
  </si>
  <si>
    <t>RM</t>
  </si>
  <si>
    <t>Semana</t>
  </si>
  <si>
    <t>Papas "in vitro" para siembra</t>
  </si>
  <si>
    <t>Precios diarios de papa en los mercados mayoristas según mercado</t>
  </si>
  <si>
    <t>Precios diarios de papa en los mercados mayoristas según variedad</t>
  </si>
  <si>
    <t>Cuadro 9</t>
  </si>
  <si>
    <t>Precio diario de papa en los mercados mayoristas según mercado</t>
  </si>
  <si>
    <t>Precio promedio diario de papa en los mercados mayoristas</t>
  </si>
  <si>
    <t>Cuadro 10. Exportaciones chilenas de productos derivados de papa por producto y país de destino</t>
  </si>
  <si>
    <t>Claudia Carbonell Piccardo</t>
  </si>
  <si>
    <t>Javiera Pefaur Lepe</t>
  </si>
  <si>
    <t>2013/14</t>
  </si>
  <si>
    <t>Total Papas "in vitro" para siembra</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</si>
  <si>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</si>
  <si>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</si>
  <si>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</si>
  <si>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</si>
  <si>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</si>
  <si>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</si>
  <si>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</si>
  <si>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</si>
  <si>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</si>
  <si>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</si>
  <si>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r>
      <rPr>
        <i/>
        <sz val="9"/>
        <color indexed="8"/>
        <rFont val="Arial"/>
        <family val="2"/>
      </rPr>
      <t>Fuente</t>
    </r>
    <r>
      <rPr>
        <sz val="9"/>
        <color indexed="8"/>
        <rFont val="Arial"/>
        <family val="2"/>
      </rPr>
      <t>: Odepa. Se considera el precio promedio de la primera calidad de distintas variedades.</t>
    </r>
  </si>
  <si>
    <r>
      <rPr>
        <i/>
        <sz val="9"/>
        <color indexed="8"/>
        <rFont val="Arial"/>
        <family val="2"/>
      </rPr>
      <t>Fuente</t>
    </r>
    <r>
      <rPr>
        <sz val="9"/>
        <color indexed="8"/>
        <rFont val="Arial"/>
        <family val="2"/>
      </rPr>
      <t>: Odepa.</t>
    </r>
  </si>
  <si>
    <t>Patagonia</t>
  </si>
  <si>
    <t>Resto del</t>
  </si>
  <si>
    <t>país</t>
  </si>
  <si>
    <t>COMENTARIOS</t>
  </si>
  <si>
    <r>
      <t xml:space="preserve">Fuente: </t>
    </r>
    <r>
      <rPr>
        <sz val="9"/>
        <rFont val="Arial"/>
        <family val="2"/>
      </rPr>
      <t>elaborado por Odepa con información del INE.</t>
    </r>
  </si>
  <si>
    <t>Directora y Representante Legal</t>
  </si>
  <si>
    <t>Yagana</t>
  </si>
  <si>
    <t>Spunta</t>
  </si>
  <si>
    <t>Vega Monumental Concepción</t>
  </si>
  <si>
    <t>Vega Modelo Temuco</t>
  </si>
  <si>
    <t>Feria Lagunita Puerto Montt</t>
  </si>
  <si>
    <t>Femacal La Calera</t>
  </si>
  <si>
    <t>Central Lo Valledor Santiago</t>
  </si>
  <si>
    <t>Vega Central Mapocho Santiago</t>
  </si>
  <si>
    <t>Macroferia Regional Talca</t>
  </si>
  <si>
    <t>Rosara</t>
  </si>
  <si>
    <t>Agrícola del Norte</t>
  </si>
  <si>
    <t>Arica</t>
  </si>
  <si>
    <t>Introducción</t>
  </si>
  <si>
    <t>Cuadro 11. Importaciones chilenas de productos derivados de papa por producto y origen</t>
  </si>
  <si>
    <t>Importaciones chilenas de productos derivados de papa por producto y origen</t>
  </si>
  <si>
    <t xml:space="preserve"> ● Servicio Nacional de Aduanas, para información de comercio exterior.</t>
  </si>
  <si>
    <t>Terminal 
La Palmera La Serena</t>
  </si>
  <si>
    <t>Los datos utilizados en este documento, que permiten hacer los análisis del mercado, se obtienen de las siguientes fuentes:</t>
  </si>
  <si>
    <t>2014</t>
  </si>
  <si>
    <t>2014/15*</t>
  </si>
  <si>
    <t>arica</t>
  </si>
  <si>
    <t>la serena</t>
  </si>
  <si>
    <t>la calera</t>
  </si>
  <si>
    <t>lo valledor</t>
  </si>
  <si>
    <t>mapocho</t>
  </si>
  <si>
    <t>talca</t>
  </si>
  <si>
    <t>chillan</t>
  </si>
  <si>
    <t>concepcion</t>
  </si>
  <si>
    <t>temuco</t>
  </si>
  <si>
    <t>pto montt</t>
  </si>
  <si>
    <t>Terminal Hortofrutícola Chillán</t>
  </si>
  <si>
    <t>Este boletin se publica mensualmente, con información de mercado nacional y de comercio exterior, relacionada con la papa.</t>
  </si>
  <si>
    <t xml:space="preserve"> ● Odepa, para precios mayoristas y minoristas, utilizando los registros de precios capturados en ferias libres, supermercados y mercados mayoristas.</t>
  </si>
  <si>
    <r>
      <rPr>
        <i/>
        <sz val="9"/>
        <rFont val="Arial"/>
        <family val="2"/>
      </rPr>
      <t>Fuente</t>
    </r>
    <r>
      <rPr>
        <sz val="9"/>
        <rFont val="Arial"/>
        <family val="2"/>
      </rPr>
      <t>: 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Hortofrutícola de Chillán y el Terminal Agrícola del Norte S.A. de Arica
Precio promedio ponderado por volumen.</t>
    </r>
  </si>
  <si>
    <r>
      <rPr>
        <i/>
        <sz val="9"/>
        <rFont val="Arial"/>
        <family val="2"/>
      </rPr>
      <t xml:space="preserve">Fuente: </t>
    </r>
    <r>
      <rPr>
        <sz val="9"/>
        <rFont val="Arial"/>
        <family val="2"/>
      </rPr>
      <t>Odepa. 
Considera la Central Lo Valledor, la Vega Central, la Macroferia Regional de Talca y la Vega Monumental de Concepción. 
A partir del 7 de julio de 2014 considera también la Feria Mayorista La Calera de Valparaíso (Femacal) y el Terminal Agropecuario La Palmera de Coquimbo. 
A partir del 15 de septiembre de 2014 incluye la Vega Modelo de Temuco y la Feria Lagunita de Puerto Montt. 
A partir del 1° de noviembre de 2014 incluye el Terminal Hortofruticola de Chillán y el Terminal Agrícola del Norte S.A. de Arica.
Precio promedio ponderado por volumen.</t>
    </r>
  </si>
  <si>
    <r>
      <rPr>
        <i/>
        <sz val="9"/>
        <rFont val="Arial"/>
        <family val="2"/>
      </rPr>
      <t>Fuente</t>
    </r>
    <r>
      <rPr>
        <sz val="9"/>
        <rFont val="Arial"/>
        <family val="2"/>
      </rPr>
      <t>: Odepa. El valor corresponde al precio promedio mensual de papa Désirée o Karu o Asterix de primera calidad.</t>
    </r>
  </si>
  <si>
    <t>*: la superficie corresponde a la intención de siembra censada en octubre 2014. El rendimiento corresponde al promedio del rendimiento de las últimas tres temporadas</t>
  </si>
  <si>
    <t>Total Las demás papas para siembra  (desde 2012)</t>
  </si>
  <si>
    <t xml:space="preserve">Las demás papas para siembra </t>
  </si>
  <si>
    <t>Marzo 2015</t>
  </si>
  <si>
    <t>Información de precios y de comercio exterior a febrero de 2015</t>
  </si>
  <si>
    <t>Promedio simple enero-febrero</t>
  </si>
  <si>
    <t>Bangladesh</t>
  </si>
  <si>
    <t>Lituania</t>
  </si>
  <si>
    <t>Corea del Sur</t>
  </si>
  <si>
    <t>Jordania</t>
  </si>
  <si>
    <t>Origen o destino no precisado</t>
  </si>
  <si>
    <t xml:space="preserve"> --</t>
  </si>
  <si>
    <t xml:space="preserve"> ● El Instituto Nacional de Estadisticas (INE), para antecedentes de superficie, rendimientos y producción regional y nacional.</t>
  </si>
  <si>
    <t>Promedio enero-febrero</t>
  </si>
  <si>
    <t>República Dominicana</t>
  </si>
  <si>
    <t>Ene-feb 2014</t>
  </si>
  <si>
    <t>Ene-feb 2015</t>
  </si>
  <si>
    <r>
      <t xml:space="preserve">2. </t>
    </r>
    <r>
      <rPr>
        <u val="single"/>
        <sz val="10"/>
        <rFont val="Arial"/>
        <family val="2"/>
      </rPr>
      <t xml:space="preserve">Precio de la papa en mercados minoristas: precios estables en supermercados y ferias </t>
    </r>
    <r>
      <rPr>
        <sz val="10"/>
        <rFont val="Arial"/>
        <family val="2"/>
      </rPr>
      <t xml:space="preserve">
En el monitoreo de precios al consumidor que realiza Odepa en la ciudad de Santiago, se observó en supermercados que el precio promedio mensual de febrero bajó 7,2% en relación con el mes anterior, y registró un alza de 10,7% con respecto al mismo mes de 2014. En ferias se registró una baja de 2,4% respecto al mes anterior, y una baja de de 11,7% en comparación con igual mes del año anterior. En Santiago el precio promedio de supermercados para febrero alcanzó $ 981 pesos por kilo, y en ferias, $ 408 pesos por kilo (cuadro 4 y gráfico 4). En los últimos seis meses se registran fuertes fluctuaciones de precios en supermercados, pero no así en ferias libres, donde el precio se presenta más estable.
En el registro de precios al consumidor que Odepa realiza entre las regiones de Arica y Los Lagos, se observa que los precios, al igual que en Santiago, son erráticos entre semanas. En ferias se registra mayor variación de precios entre las regiones, en comparación con los supermercados, donde los precios reflejan menor variabilidad entre regiones. 
Durante febrero, en ferias destacan las regiones de Arica y Coquimbo, que registraron los precios más altos. Los Lagos registra un alza fuerte de precios entre la última semana de enero y la segunda de febrero. Las otras regiones muestran mayor estabilidad en los precios.
En supermercados sólo se destaca un </t>
    </r>
    <r>
      <rPr>
        <i/>
        <sz val="10"/>
        <rFont val="Arial"/>
        <family val="2"/>
      </rPr>
      <t>peak</t>
    </r>
    <r>
      <rPr>
        <sz val="10"/>
        <rFont val="Arial"/>
        <family val="2"/>
      </rPr>
      <t xml:space="preserve"> de precios en la Araucanía, en la semana 1 de febrero (cuadro 5 y gráficos 5 y 6).</t>
    </r>
  </si>
  <si>
    <r>
      <t xml:space="preserve">4. </t>
    </r>
    <r>
      <rPr>
        <u val="single"/>
        <sz val="10"/>
        <rFont val="Arial"/>
        <family val="2"/>
      </rPr>
      <t>Comercio exterior de productos derivados de papa: comienzos de año con ajustes en las compras</t>
    </r>
    <r>
      <rPr>
        <sz val="10"/>
        <rFont val="Arial"/>
        <family val="2"/>
      </rPr>
      <t xml:space="preserve">
La balanza comercial de los productos derivados de papa sigue siendo muy negativa, con importaciones mucho mayores que las ventas al exterior (cuadros 10 y 11). 
En el período enero-febrero de 2015 las exportaciones sumaron USD 189 mil, cifra 72% inferior a la registrada en el mismo período del año anterior. Destacan las exportaciones de papa sin congelar hacia Uruguay. Por otro lado, las exportaciones a Argentina se hacen notar por su baja en comparación con las exportaciones del mismo período de 2014.
Las importaciones en el período enero-febrero de 2015 sumaron USD 9,5 millones, 36,7% menos que en el mismo período del año anterior. Por ser comienzo de año, las variaciones en relación con igual período del año 2014 son poco significativas. Sin embargo, destacan la baja en las compras de papas preparadas congeladas (35% menos que en igual período del año anterior) y la reducción de 81% en las compras de papas preparadas sin congelar. </t>
    </r>
  </si>
  <si>
    <r>
      <t xml:space="preserve">1. </t>
    </r>
    <r>
      <rPr>
        <u val="single"/>
        <sz val="10"/>
        <rFont val="Arial"/>
        <family val="2"/>
      </rPr>
      <t>Precios de la papa en mercados mayoristas: alzas en el precio promedio</t>
    </r>
    <r>
      <rPr>
        <sz val="10"/>
        <rFont val="Arial"/>
        <family val="2"/>
      </rPr>
      <t xml:space="preserve">
El precio promedio mensual de la papa en los mercados mayoristas durante febrero fue de $10.344 por saco de 50 kilos, valor 15% superior al del mes anterior, y 14% inferior al del mismo mes en el año 2014 (cuadro 1 y gráfico 1). Se observan precios sin grandes variaciones en los últimos diez meses, con fluctuaciones leves.
Sin embargo, al analizar el precio promedio diario en los mercados mayoristas, éste se comporta de forma errática entre un día y otro. La línea de tendencia de los últimos seis meses registra una leve orientación a la baja en los precios de febrero, pero los precios del mes continúan superiores a los de tendencia (cuadro 2 y gráfico 2).
En los distintos mercados mayoristas que monitorea Odepa, se observa en febrero que los precios de los últimos dos meses son más altos en los terminales de Arica y La Serena, este último con precios muy estables durante la primera mitad del mes. En Arica los precios son en promedio un 38% más altos que el promedio nacional en el mes de análisis; en La Serena, un 18% mayores. Comparados con el mes anterior, los mercados no tienen el mismo comportamiento en cuanto a estabilidad de precios, ya que las variaciones que se registran son fuertes, tanto entre mercados como dentro de un mismo mercado. En febrero los precios promedio más bajos de la papa se observan en diferentes mercados, dependiendo del día, pero la Feria Lagunitas de Puerto Montt y la Macroferia Regional del Talca son los que más precios bajos registran en el periodo de análisis. En Talca los precios son aproximadamente 17% más bajos que el promedio, y en Puerto Montt 13% más bajos (cuadro 3 y gráfico 3).</t>
    </r>
  </si>
  <si>
    <r>
      <t xml:space="preserve">3. </t>
    </r>
    <r>
      <rPr>
        <u val="single"/>
        <sz val="10"/>
        <rFont val="Arial"/>
        <family val="2"/>
      </rPr>
      <t>Superficie, producción y rendimiento: mayor superficie</t>
    </r>
    <r>
      <rPr>
        <sz val="10"/>
        <rFont val="Arial"/>
        <family val="2"/>
      </rPr>
      <t xml:space="preserve">
Los resultados de la encuesta del INE sobre la intención de siembra con cultivos anuales para la temporada 2014/15 indicaron un aumento de 4,5% en la superficie nacional para la papa, que alcanza 51.167 hectáreas. El rendimiento se estima actualmente en 23,8 ton/ha. Los cálculos indicarían una producción proyectada superior a 1.200.000 toneladas para esta temporada, lo que significa un 14,7% más de producción esperada con relación a la temporada 2013/14 (cuadro 6).
Según la distribución regional de la superficie en 2013/14, la Región de La Araucanía presentó la mayor área de papas: 13.054 hectáreas, aunque esta cifra fue 10% menor que la correspondiente a la temporada anterior en la misma región. La siguieron la Región de Los Lagos, con 10.758 hectáreas (7,5% más superficie que en la temporada anterior), y la Región del Bío Bío, con 8.532 hectáreas (1,9% más que en la temporada anterior). Sin embargo, dado que los rendimientos regionales son mucho mayores en la Región de Los Lagos (32 qq/ha), ésta fue la región que presentó mayor producción en el país  (344.148 toneladas, más de 32% del total) (cuadros 8 y 9).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</si>
</sst>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dd/mm"/>
  </numFmts>
  <fonts count="10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name val="Arial"/>
      <family val="2"/>
    </font>
    <font>
      <sz val="10"/>
      <color indexed="8"/>
      <name val="Calibri"/>
      <family val="0"/>
    </font>
    <font>
      <sz val="9"/>
      <color indexed="8"/>
      <name val="Calibri"/>
      <family val="0"/>
    </font>
    <font>
      <sz val="9.2"/>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11"/>
      <color indexed="8"/>
      <name val="Arial"/>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sz val="12"/>
      <color indexed="8"/>
      <name val="Verdana"/>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u val="single"/>
      <sz val="10"/>
      <color theme="10"/>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sz val="12"/>
      <color theme="1"/>
      <name val="Verdana"/>
      <family val="2"/>
    </font>
    <font>
      <sz val="10"/>
      <color rgb="FFFF0000"/>
      <name val="Arial"/>
      <family val="2"/>
    </font>
    <font>
      <b/>
      <sz val="10"/>
      <color theme="0"/>
      <name val="Arial"/>
      <family val="2"/>
    </font>
    <font>
      <sz val="10"/>
      <color theme="0"/>
      <name val="Arial"/>
      <family val="2"/>
    </font>
    <font>
      <b/>
      <sz val="12"/>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style="thin"/>
      <bottom style="thin"/>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9" fillId="25"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9" fillId="1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7" borderId="0" applyNumberFormat="0" applyBorder="0" applyAlignment="0" applyProtection="0"/>
    <xf numFmtId="0" fontId="65" fillId="27" borderId="0" applyNumberFormat="0" applyBorder="0" applyAlignment="0" applyProtection="0"/>
    <xf numFmtId="0" fontId="9" fillId="19"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9" fillId="29"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9" fillId="31"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6" fillId="34" borderId="0" applyNumberFormat="0" applyBorder="0" applyAlignment="0" applyProtection="0"/>
    <xf numFmtId="0" fontId="10" fillId="7" borderId="0" applyNumberFormat="0" applyBorder="0" applyAlignment="0" applyProtection="0"/>
    <xf numFmtId="0" fontId="66" fillId="34" borderId="0" applyNumberFormat="0" applyBorder="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7" fillId="35" borderId="1" applyNumberFormat="0" applyAlignment="0" applyProtection="0"/>
    <xf numFmtId="0" fontId="67" fillId="35" borderId="1" applyNumberFormat="0" applyAlignment="0" applyProtection="0"/>
    <xf numFmtId="0" fontId="11" fillId="36" borderId="2"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8" fillId="37" borderId="3" applyNumberFormat="0" applyAlignment="0" applyProtection="0"/>
    <xf numFmtId="0" fontId="68" fillId="37" borderId="3" applyNumberFormat="0" applyAlignment="0" applyProtection="0"/>
    <xf numFmtId="0" fontId="12" fillId="38" borderId="4" applyNumberFormat="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69" fillId="0" borderId="5" applyNumberFormat="0" applyFill="0" applyAlignment="0" applyProtection="0"/>
    <xf numFmtId="0" fontId="69" fillId="0" borderId="5" applyNumberFormat="0" applyFill="0" applyAlignment="0" applyProtection="0"/>
    <xf numFmtId="0" fontId="13"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39" borderId="0" applyNumberFormat="0" applyBorder="0" applyAlignment="0" applyProtection="0"/>
    <xf numFmtId="0" fontId="65" fillId="39" borderId="0" applyNumberFormat="0" applyBorder="0" applyAlignment="0" applyProtection="0"/>
    <xf numFmtId="0" fontId="9" fillId="40"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1" borderId="0" applyNumberFormat="0" applyBorder="0" applyAlignment="0" applyProtection="0"/>
    <xf numFmtId="0" fontId="65" fillId="41" borderId="0" applyNumberFormat="0" applyBorder="0" applyAlignment="0" applyProtection="0"/>
    <xf numFmtId="0" fontId="9" fillId="42"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3" borderId="0" applyNumberFormat="0" applyBorder="0" applyAlignment="0" applyProtection="0"/>
    <xf numFmtId="0" fontId="65" fillId="43" borderId="0" applyNumberFormat="0" applyBorder="0" applyAlignment="0" applyProtection="0"/>
    <xf numFmtId="0" fontId="9" fillId="44"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5" borderId="0" applyNumberFormat="0" applyBorder="0" applyAlignment="0" applyProtection="0"/>
    <xf numFmtId="0" fontId="65" fillId="45" borderId="0" applyNumberFormat="0" applyBorder="0" applyAlignment="0" applyProtection="0"/>
    <xf numFmtId="0" fontId="9" fillId="29"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6" borderId="0" applyNumberFormat="0" applyBorder="0" applyAlignment="0" applyProtection="0"/>
    <xf numFmtId="0" fontId="65" fillId="46" borderId="0" applyNumberFormat="0" applyBorder="0" applyAlignment="0" applyProtection="0"/>
    <xf numFmtId="0" fontId="9" fillId="31"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65"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2" fillId="49" borderId="1" applyNumberFormat="0" applyAlignment="0" applyProtection="0"/>
    <xf numFmtId="0" fontId="72" fillId="49" borderId="1" applyNumberFormat="0" applyAlignment="0" applyProtection="0"/>
    <xf numFmtId="0" fontId="15" fillId="13" borderId="2" applyNumberFormat="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4" fillId="0" borderId="0" applyNumberFormat="0" applyFill="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70" fillId="0" borderId="7" applyNumberFormat="0" applyFill="0" applyAlignment="0" applyProtection="0"/>
    <xf numFmtId="0" fontId="70"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cellStyleXfs>
  <cellXfs count="301">
    <xf numFmtId="0" fontId="0" fillId="0" borderId="0" xfId="0" applyFont="1" applyAlignment="1">
      <alignment/>
    </xf>
    <xf numFmtId="0" fontId="23" fillId="55" borderId="0" xfId="351" applyFont="1" applyFill="1" applyBorder="1" applyAlignment="1">
      <alignment horizontal="center" vertical="center" wrapText="1"/>
      <protection/>
    </xf>
    <xf numFmtId="0" fontId="2" fillId="55" borderId="0" xfId="351" applyFont="1" applyFill="1" applyBorder="1">
      <alignment/>
      <protection/>
    </xf>
    <xf numFmtId="0" fontId="23" fillId="55" borderId="19"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175" fontId="23" fillId="55" borderId="19" xfId="342" applyNumberFormat="1" applyFont="1" applyFill="1" applyBorder="1" applyAlignment="1">
      <alignment horizontal="right" vertical="center" wrapText="1"/>
      <protection/>
    </xf>
    <xf numFmtId="3" fontId="23" fillId="55" borderId="19" xfId="342" applyNumberFormat="1" applyFont="1" applyFill="1" applyBorder="1" applyAlignment="1">
      <alignment horizontal="right" vertical="center" wrapText="1"/>
      <protection/>
    </xf>
    <xf numFmtId="0" fontId="23" fillId="55" borderId="19" xfId="351" applyFont="1" applyFill="1" applyBorder="1">
      <alignment/>
      <protection/>
    </xf>
    <xf numFmtId="175" fontId="23" fillId="55" borderId="21" xfId="342" applyNumberFormat="1" applyFont="1" applyFill="1" applyBorder="1" applyAlignment="1">
      <alignment horizontal="right" vertical="center" wrapText="1"/>
      <protection/>
    </xf>
    <xf numFmtId="3" fontId="23" fillId="55" borderId="21" xfId="342" applyNumberFormat="1" applyFont="1" applyFill="1" applyBorder="1" applyAlignment="1">
      <alignment horizontal="right" vertical="center" wrapText="1"/>
      <protection/>
    </xf>
    <xf numFmtId="0" fontId="23" fillId="55" borderId="21" xfId="351" applyFont="1" applyFill="1" applyBorder="1">
      <alignment/>
      <protection/>
    </xf>
    <xf numFmtId="0" fontId="23" fillId="55" borderId="0" xfId="351" applyFont="1" applyFill="1" applyBorder="1" applyAlignment="1">
      <alignment horizontal="right"/>
      <protection/>
    </xf>
    <xf numFmtId="0" fontId="23" fillId="55" borderId="0" xfId="351" applyFont="1" applyFill="1" applyBorder="1" applyAlignment="1">
      <alignment horizontal="right" vertical="center"/>
      <protection/>
    </xf>
    <xf numFmtId="0" fontId="2" fillId="55" borderId="0" xfId="341" applyFill="1">
      <alignment/>
      <protection/>
    </xf>
    <xf numFmtId="0" fontId="2" fillId="55" borderId="0" xfId="341" applyFont="1" applyFill="1">
      <alignment/>
      <protection/>
    </xf>
    <xf numFmtId="0" fontId="2" fillId="55" borderId="0" xfId="341" applyFont="1" applyFill="1" applyAlignment="1">
      <alignment horizontal="center" vertical="center"/>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61" applyFont="1" applyFill="1" applyBorder="1" applyAlignment="1" applyProtection="1">
      <alignment horizontal="center"/>
      <protection/>
    </xf>
    <xf numFmtId="0" fontId="83" fillId="55" borderId="0" xfId="361" applyFont="1" applyFill="1" applyBorder="1" applyAlignment="1" applyProtection="1">
      <alignment horizontal="right"/>
      <protection/>
    </xf>
    <xf numFmtId="0" fontId="2" fillId="55" borderId="0" xfId="361" applyFont="1" applyFill="1" applyBorder="1" applyAlignment="1" applyProtection="1">
      <alignment/>
      <protection/>
    </xf>
    <xf numFmtId="0" fontId="23" fillId="55" borderId="0" xfId="361" applyFont="1" applyFill="1" applyBorder="1" applyAlignment="1" applyProtection="1">
      <alignment horizontal="center"/>
      <protection/>
    </xf>
    <xf numFmtId="0" fontId="83" fillId="55" borderId="0" xfId="361" applyFont="1" applyFill="1" applyBorder="1" applyAlignment="1" applyProtection="1">
      <alignment horizontal="center"/>
      <protection/>
    </xf>
    <xf numFmtId="0" fontId="83" fillId="55" borderId="0" xfId="361" applyFont="1" applyFill="1" applyBorder="1" applyProtection="1">
      <alignment/>
      <protection/>
    </xf>
    <xf numFmtId="0" fontId="2" fillId="55" borderId="0" xfId="361" applyFont="1" applyFill="1" applyBorder="1" applyProtection="1">
      <alignment/>
      <protection/>
    </xf>
    <xf numFmtId="0" fontId="2" fillId="55" borderId="0" xfId="361" applyFont="1" applyFill="1" applyBorder="1" applyAlignment="1" applyProtection="1">
      <alignment horizontal="center" vertical="center"/>
      <protection/>
    </xf>
    <xf numFmtId="0" fontId="84" fillId="55" borderId="0" xfId="361" applyFont="1" applyFill="1" applyBorder="1" applyAlignment="1" applyProtection="1">
      <alignment horizontal="center"/>
      <protection/>
    </xf>
    <xf numFmtId="0" fontId="23" fillId="55" borderId="0" xfId="361" applyFont="1" applyFill="1" applyBorder="1" applyProtection="1">
      <alignment/>
      <protection/>
    </xf>
    <xf numFmtId="0" fontId="2" fillId="55" borderId="0" xfId="351" applyFont="1" applyFill="1">
      <alignment/>
      <protection/>
    </xf>
    <xf numFmtId="0" fontId="23" fillId="55" borderId="22" xfId="361" applyFont="1" applyFill="1" applyBorder="1" applyAlignment="1" applyProtection="1">
      <alignment horizontal="center" vertical="center"/>
      <protection/>
    </xf>
    <xf numFmtId="0" fontId="23" fillId="55" borderId="22" xfId="361" applyFont="1" applyFill="1" applyBorder="1" applyAlignment="1" applyProtection="1">
      <alignment horizontal="left" vertical="center"/>
      <protection/>
    </xf>
    <xf numFmtId="0" fontId="23" fillId="55" borderId="22" xfId="361" applyFont="1" applyFill="1" applyBorder="1" applyAlignment="1" applyProtection="1">
      <alignment vertical="center"/>
      <protection/>
    </xf>
    <xf numFmtId="0" fontId="2" fillId="55" borderId="0" xfId="341" applyFont="1" applyFill="1" applyAlignment="1">
      <alignment wrapText="1"/>
      <protection/>
    </xf>
    <xf numFmtId="0" fontId="2" fillId="55" borderId="0" xfId="355" applyFont="1" applyFill="1" applyBorder="1" applyAlignment="1">
      <alignment horizontal="center"/>
      <protection/>
    </xf>
    <xf numFmtId="0" fontId="25" fillId="55" borderId="0" xfId="351" applyFont="1" applyFill="1" applyBorder="1">
      <alignment/>
      <protection/>
    </xf>
    <xf numFmtId="0" fontId="25" fillId="55" borderId="0" xfId="351" applyFont="1" applyFill="1" applyBorder="1" applyAlignment="1">
      <alignment/>
      <protection/>
    </xf>
    <xf numFmtId="0" fontId="85" fillId="55" borderId="0" xfId="286" applyFont="1" applyFill="1" applyAlignment="1" applyProtection="1">
      <alignment/>
      <protection/>
    </xf>
    <xf numFmtId="0" fontId="85" fillId="55" borderId="0" xfId="286" applyFont="1" applyFill="1" applyBorder="1" applyAlignment="1" applyProtection="1">
      <alignment horizontal="right"/>
      <protection/>
    </xf>
    <xf numFmtId="0" fontId="85" fillId="55" borderId="0" xfId="286" applyFont="1" applyFill="1" applyBorder="1" applyAlignment="1" applyProtection="1" quotePrefix="1">
      <alignment horizontal="right"/>
      <protection/>
    </xf>
    <xf numFmtId="0" fontId="24" fillId="55" borderId="0" xfId="288" applyFont="1" applyFill="1" applyBorder="1" applyAlignment="1" applyProtection="1">
      <alignment horizontal="right"/>
      <protection/>
    </xf>
    <xf numFmtId="0" fontId="86" fillId="56" borderId="22" xfId="0" applyFont="1" applyFill="1" applyBorder="1" applyAlignment="1">
      <alignment vertical="center"/>
    </xf>
    <xf numFmtId="0" fontId="86" fillId="56" borderId="22" xfId="0" applyFont="1" applyFill="1" applyBorder="1" applyAlignment="1">
      <alignment horizontal="center" vertical="center" wrapText="1"/>
    </xf>
    <xf numFmtId="3" fontId="87" fillId="55" borderId="23" xfId="0" applyNumberFormat="1" applyFont="1" applyFill="1" applyBorder="1" applyAlignment="1">
      <alignment horizontal="center"/>
    </xf>
    <xf numFmtId="3" fontId="87" fillId="55" borderId="24" xfId="0" applyNumberFormat="1" applyFont="1" applyFill="1" applyBorder="1" applyAlignment="1">
      <alignment horizontal="center"/>
    </xf>
    <xf numFmtId="3" fontId="87" fillId="55" borderId="25" xfId="0" applyNumberFormat="1" applyFont="1" applyFill="1" applyBorder="1" applyAlignment="1">
      <alignment horizontal="center"/>
    </xf>
    <xf numFmtId="0" fontId="23" fillId="55" borderId="0" xfId="361" applyFont="1" applyFill="1" applyBorder="1" applyAlignment="1" applyProtection="1">
      <alignment horizontal="center" vertical="center"/>
      <protection/>
    </xf>
    <xf numFmtId="0" fontId="23" fillId="55" borderId="0" xfId="351" applyFont="1" applyFill="1" applyBorder="1" applyAlignment="1">
      <alignment horizontal="center"/>
      <protection/>
    </xf>
    <xf numFmtId="0" fontId="87" fillId="55" borderId="0" xfId="0" applyFont="1" applyFill="1" applyAlignment="1">
      <alignment/>
    </xf>
    <xf numFmtId="3" fontId="86" fillId="55" borderId="26" xfId="0" applyNumberFormat="1" applyFont="1" applyFill="1" applyBorder="1" applyAlignment="1" quotePrefix="1">
      <alignment horizontal="center" vertical="center" wrapText="1"/>
    </xf>
    <xf numFmtId="3" fontId="86" fillId="55" borderId="27" xfId="0" applyNumberFormat="1" applyFont="1" applyFill="1" applyBorder="1" applyAlignment="1" quotePrefix="1">
      <alignment horizontal="center" vertical="center" wrapText="1"/>
    </xf>
    <xf numFmtId="175" fontId="86" fillId="55" borderId="27" xfId="0" applyNumberFormat="1" applyFont="1" applyFill="1" applyBorder="1" applyAlignment="1">
      <alignment horizontal="center" vertical="center" wrapText="1"/>
    </xf>
    <xf numFmtId="3" fontId="86" fillId="55" borderId="27" xfId="0" applyNumberFormat="1" applyFont="1" applyFill="1" applyBorder="1" applyAlignment="1">
      <alignment horizontal="center" vertical="center" wrapText="1"/>
    </xf>
    <xf numFmtId="175" fontId="86" fillId="55" borderId="28" xfId="0" applyNumberFormat="1" applyFont="1" applyFill="1" applyBorder="1" applyAlignment="1">
      <alignment horizontal="center" vertical="center" wrapText="1"/>
    </xf>
    <xf numFmtId="3" fontId="87" fillId="55" borderId="26" xfId="0" applyNumberFormat="1" applyFont="1" applyFill="1" applyBorder="1" applyAlignment="1">
      <alignment/>
    </xf>
    <xf numFmtId="3" fontId="87" fillId="55" borderId="27" xfId="0" applyNumberFormat="1" applyFont="1" applyFill="1" applyBorder="1" applyAlignment="1">
      <alignment/>
    </xf>
    <xf numFmtId="175" fontId="87" fillId="55" borderId="28" xfId="0" applyNumberFormat="1" applyFont="1" applyFill="1" applyBorder="1" applyAlignment="1">
      <alignment horizontal="right"/>
    </xf>
    <xf numFmtId="3" fontId="87" fillId="55" borderId="0" xfId="0" applyNumberFormat="1" applyFont="1" applyFill="1" applyAlignment="1">
      <alignment/>
    </xf>
    <xf numFmtId="3" fontId="87" fillId="55" borderId="29" xfId="0" applyNumberFormat="1" applyFont="1" applyFill="1" applyBorder="1" applyAlignment="1">
      <alignment/>
    </xf>
    <xf numFmtId="3" fontId="87" fillId="55" borderId="0" xfId="0" applyNumberFormat="1" applyFont="1" applyFill="1" applyBorder="1" applyAlignment="1">
      <alignment/>
    </xf>
    <xf numFmtId="175" fontId="87" fillId="55" borderId="30" xfId="0" applyNumberFormat="1" applyFont="1" applyFill="1" applyBorder="1" applyAlignment="1">
      <alignment horizontal="right"/>
    </xf>
    <xf numFmtId="0" fontId="85" fillId="55" borderId="0" xfId="286" applyFont="1" applyFill="1" applyAlignment="1">
      <alignment/>
    </xf>
    <xf numFmtId="175" fontId="2" fillId="55" borderId="0" xfId="351" applyNumberFormat="1" applyFont="1" applyFill="1" applyBorder="1">
      <alignment/>
      <protection/>
    </xf>
    <xf numFmtId="0" fontId="2" fillId="55" borderId="0" xfId="351" applyFont="1" applyFill="1" applyBorder="1" applyAlignment="1">
      <alignment/>
      <protection/>
    </xf>
    <xf numFmtId="0" fontId="25" fillId="55" borderId="0" xfId="351" applyFont="1" applyFill="1">
      <alignment/>
      <protection/>
    </xf>
    <xf numFmtId="0" fontId="26" fillId="55" borderId="0" xfId="351" applyFont="1" applyFill="1">
      <alignment/>
      <protection/>
    </xf>
    <xf numFmtId="3" fontId="2" fillId="55" borderId="0" xfId="351" applyNumberFormat="1" applyFont="1" applyFill="1" applyBorder="1">
      <alignment/>
      <protection/>
    </xf>
    <xf numFmtId="3" fontId="2" fillId="55" borderId="0" xfId="351" applyNumberFormat="1" applyFont="1" applyFill="1">
      <alignment/>
      <protection/>
    </xf>
    <xf numFmtId="179" fontId="2" fillId="55" borderId="0" xfId="351" applyNumberFormat="1" applyFont="1" applyFill="1">
      <alignment/>
      <protection/>
    </xf>
    <xf numFmtId="178" fontId="2" fillId="55" borderId="0" xfId="351" applyNumberFormat="1" applyFont="1" applyFill="1">
      <alignment/>
      <protection/>
    </xf>
    <xf numFmtId="3" fontId="88" fillId="0" borderId="0" xfId="0" applyNumberFormat="1" applyFont="1" applyAlignment="1">
      <alignment/>
    </xf>
    <xf numFmtId="0" fontId="89" fillId="55" borderId="0" xfId="0" applyFont="1" applyFill="1" applyAlignment="1">
      <alignment/>
    </xf>
    <xf numFmtId="14" fontId="87" fillId="55" borderId="24" xfId="0" applyNumberFormat="1" applyFont="1" applyFill="1" applyBorder="1" applyAlignment="1">
      <alignment horizontal="left"/>
    </xf>
    <xf numFmtId="3" fontId="87" fillId="55" borderId="24" xfId="0" applyNumberFormat="1" applyFont="1" applyFill="1" applyBorder="1" applyAlignment="1">
      <alignment/>
    </xf>
    <xf numFmtId="0" fontId="87" fillId="55" borderId="0" xfId="0" applyFont="1" applyFill="1" applyAlignment="1">
      <alignment horizontal="center"/>
    </xf>
    <xf numFmtId="0" fontId="86" fillId="55" borderId="22" xfId="0" applyFont="1" applyFill="1" applyBorder="1" applyAlignment="1">
      <alignment vertical="center"/>
    </xf>
    <xf numFmtId="0" fontId="86" fillId="55" borderId="22" xfId="0" applyFont="1" applyFill="1" applyBorder="1" applyAlignment="1">
      <alignment horizontal="center" vertical="center"/>
    </xf>
    <xf numFmtId="3" fontId="2" fillId="55" borderId="0" xfId="342" applyNumberFormat="1" applyFont="1" applyFill="1" applyBorder="1" applyAlignment="1">
      <alignment horizontal="right" vertical="center" wrapText="1"/>
      <protection/>
    </xf>
    <xf numFmtId="0" fontId="90" fillId="55" borderId="0" xfId="0" applyFont="1" applyFill="1" applyAlignment="1">
      <alignment horizontal="center" vertical="center" readingOrder="1"/>
    </xf>
    <xf numFmtId="0" fontId="2" fillId="55" borderId="29" xfId="351" applyFont="1" applyFill="1" applyBorder="1">
      <alignment/>
      <protection/>
    </xf>
    <xf numFmtId="3" fontId="86" fillId="55" borderId="31" xfId="0" applyNumberFormat="1" applyFont="1" applyFill="1" applyBorder="1" applyAlignment="1">
      <alignment/>
    </xf>
    <xf numFmtId="3" fontId="86" fillId="55" borderId="22" xfId="0" applyNumberFormat="1" applyFont="1" applyFill="1" applyBorder="1" applyAlignment="1">
      <alignment/>
    </xf>
    <xf numFmtId="175" fontId="86" fillId="55" borderId="32" xfId="0" applyNumberFormat="1" applyFont="1" applyFill="1" applyBorder="1" applyAlignment="1">
      <alignment horizontal="right"/>
    </xf>
    <xf numFmtId="3" fontId="86" fillId="55" borderId="26" xfId="0" applyNumberFormat="1" applyFont="1" applyFill="1" applyBorder="1" applyAlignment="1">
      <alignment/>
    </xf>
    <xf numFmtId="3" fontId="86" fillId="55" borderId="27" xfId="0" applyNumberFormat="1" applyFont="1" applyFill="1" applyBorder="1" applyAlignment="1">
      <alignment/>
    </xf>
    <xf numFmtId="175" fontId="86" fillId="55" borderId="28" xfId="0" applyNumberFormat="1" applyFont="1" applyFill="1" applyBorder="1" applyAlignment="1">
      <alignment horizontal="right"/>
    </xf>
    <xf numFmtId="0" fontId="87" fillId="55" borderId="27" xfId="0" applyFont="1" applyFill="1" applyBorder="1" applyAlignment="1">
      <alignment/>
    </xf>
    <xf numFmtId="0" fontId="87" fillId="55" borderId="0" xfId="0" applyFont="1" applyFill="1" applyBorder="1" applyAlignment="1">
      <alignment/>
    </xf>
    <xf numFmtId="0" fontId="87" fillId="55" borderId="33" xfId="0" applyFont="1" applyFill="1" applyBorder="1" applyAlignment="1">
      <alignment/>
    </xf>
    <xf numFmtId="0" fontId="91" fillId="55" borderId="0" xfId="286" applyFont="1" applyFill="1" applyAlignment="1">
      <alignment/>
    </xf>
    <xf numFmtId="0" fontId="2" fillId="55" borderId="30" xfId="351" applyFont="1" applyFill="1" applyBorder="1">
      <alignment/>
      <protection/>
    </xf>
    <xf numFmtId="3" fontId="87" fillId="55" borderId="23" xfId="0" applyNumberFormat="1" applyFont="1" applyFill="1" applyBorder="1" applyAlignment="1">
      <alignment/>
    </xf>
    <xf numFmtId="175" fontId="87" fillId="55" borderId="25" xfId="0" applyNumberFormat="1" applyFont="1" applyFill="1" applyBorder="1" applyAlignment="1">
      <alignment horizontal="right"/>
    </xf>
    <xf numFmtId="0" fontId="87" fillId="55" borderId="24" xfId="0" applyFont="1" applyFill="1" applyBorder="1" applyAlignment="1">
      <alignment/>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3" fontId="2" fillId="55" borderId="0" xfId="351" applyNumberFormat="1" applyFont="1" applyFill="1" applyBorder="1" applyAlignment="1">
      <alignment horizontal="center"/>
      <protection/>
    </xf>
    <xf numFmtId="0" fontId="2" fillId="55" borderId="0" xfId="351" applyFont="1" applyFill="1" applyBorder="1" applyAlignment="1">
      <alignment horizontal="center"/>
      <protection/>
    </xf>
    <xf numFmtId="3" fontId="2" fillId="55" borderId="0" xfId="355" applyNumberFormat="1" applyFont="1" applyFill="1" applyBorder="1" applyAlignment="1">
      <alignment horizontal="center"/>
      <protection/>
    </xf>
    <xf numFmtId="3" fontId="2" fillId="55" borderId="24" xfId="351" applyNumberFormat="1" applyFont="1" applyFill="1" applyBorder="1" applyAlignment="1">
      <alignment horizontal="center"/>
      <protection/>
    </xf>
    <xf numFmtId="0" fontId="0" fillId="55" borderId="0" xfId="0" applyFill="1" applyAlignment="1">
      <alignment/>
    </xf>
    <xf numFmtId="0" fontId="92" fillId="55" borderId="0" xfId="0" applyFont="1" applyFill="1" applyAlignment="1">
      <alignment/>
    </xf>
    <xf numFmtId="0" fontId="92" fillId="55" borderId="0" xfId="347" applyFont="1" applyFill="1">
      <alignment/>
      <protection/>
    </xf>
    <xf numFmtId="0" fontId="0" fillId="55" borderId="0" xfId="0" applyFill="1" applyAlignment="1">
      <alignment horizontal="center" vertical="center"/>
    </xf>
    <xf numFmtId="0" fontId="93" fillId="55" borderId="0" xfId="347" applyFont="1" applyFill="1" applyAlignment="1">
      <alignment vertical="top"/>
      <protection/>
    </xf>
    <xf numFmtId="0" fontId="94" fillId="55" borderId="0" xfId="347" applyFont="1" applyFill="1" applyAlignment="1">
      <alignment horizontal="left" vertical="top"/>
      <protection/>
    </xf>
    <xf numFmtId="17" fontId="95" fillId="55" borderId="0" xfId="347" applyNumberFormat="1" applyFont="1" applyFill="1" applyAlignment="1" quotePrefix="1">
      <alignment vertical="center"/>
      <protection/>
    </xf>
    <xf numFmtId="0" fontId="95" fillId="55" borderId="0" xfId="347" applyFont="1" applyFill="1" applyAlignment="1">
      <alignment vertical="center"/>
      <protection/>
    </xf>
    <xf numFmtId="0" fontId="96" fillId="55" borderId="0" xfId="347" applyFont="1" applyFill="1" applyAlignment="1">
      <alignment horizontal="left" vertical="center"/>
      <protection/>
    </xf>
    <xf numFmtId="3" fontId="2" fillId="55" borderId="29" xfId="351" applyNumberFormat="1" applyFont="1" applyFill="1" applyBorder="1" applyAlignment="1">
      <alignment horizontal="center"/>
      <protection/>
    </xf>
    <xf numFmtId="174" fontId="2" fillId="55" borderId="0" xfId="351" applyNumberFormat="1" applyFont="1" applyFill="1" applyBorder="1" applyAlignment="1">
      <alignment horizontal="center"/>
      <protection/>
    </xf>
    <xf numFmtId="174" fontId="2" fillId="55" borderId="30" xfId="351" applyNumberFormat="1" applyFont="1" applyFill="1" applyBorder="1" applyAlignment="1">
      <alignment horizont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3" fontId="2" fillId="55" borderId="0" xfId="302" applyNumberFormat="1" applyFont="1" applyFill="1" applyBorder="1" applyAlignment="1">
      <alignment horizontal="center" vertical="center"/>
    </xf>
    <xf numFmtId="3" fontId="2" fillId="55" borderId="20" xfId="302" applyNumberFormat="1" applyFont="1" applyFill="1" applyBorder="1" applyAlignment="1">
      <alignment horizontal="center" vertical="center" wrapText="1"/>
    </xf>
    <xf numFmtId="175" fontId="2" fillId="55" borderId="0" xfId="302" applyNumberFormat="1" applyFont="1" applyFill="1" applyBorder="1" applyAlignment="1">
      <alignment horizontal="center" vertical="center" wrapText="1"/>
    </xf>
    <xf numFmtId="175" fontId="2" fillId="55" borderId="0" xfId="351" applyNumberFormat="1" applyFont="1" applyFill="1" applyBorder="1" applyAlignment="1">
      <alignment horizontal="center"/>
      <protection/>
    </xf>
    <xf numFmtId="0" fontId="2" fillId="55" borderId="0" xfId="341" applyFont="1" applyFill="1" applyBorder="1">
      <alignment/>
      <protection/>
    </xf>
    <xf numFmtId="0" fontId="86" fillId="55" borderId="22" xfId="0" applyFont="1" applyFill="1" applyBorder="1" applyAlignment="1">
      <alignment horizontal="center" vertical="center" wrapText="1"/>
    </xf>
    <xf numFmtId="171" fontId="2" fillId="55" borderId="0" xfId="298" applyFont="1" applyFill="1" applyAlignment="1">
      <alignment/>
    </xf>
    <xf numFmtId="175" fontId="2" fillId="55" borderId="0" xfId="302" applyNumberFormat="1" applyFont="1" applyFill="1" applyBorder="1" applyAlignment="1">
      <alignment horizontal="center" vertical="center"/>
    </xf>
    <xf numFmtId="0" fontId="87" fillId="55" borderId="34" xfId="0" applyFont="1" applyFill="1" applyBorder="1" applyAlignment="1">
      <alignment/>
    </xf>
    <xf numFmtId="0" fontId="87" fillId="55" borderId="35" xfId="0" applyFont="1" applyFill="1" applyBorder="1" applyAlignment="1">
      <alignment/>
    </xf>
    <xf numFmtId="0" fontId="87" fillId="55" borderId="23" xfId="0" applyFont="1" applyFill="1" applyBorder="1" applyAlignment="1">
      <alignment/>
    </xf>
    <xf numFmtId="180" fontId="87" fillId="55" borderId="0" xfId="0" applyNumberFormat="1" applyFont="1" applyFill="1" applyAlignment="1">
      <alignment horizontal="left"/>
    </xf>
    <xf numFmtId="180" fontId="87" fillId="55" borderId="35" xfId="0" applyNumberFormat="1" applyFont="1" applyFill="1" applyBorder="1" applyAlignment="1">
      <alignment horizontal="left"/>
    </xf>
    <xf numFmtId="10" fontId="2" fillId="55" borderId="0" xfId="371" applyNumberFormat="1" applyFont="1" applyFill="1" applyAlignment="1">
      <alignment/>
    </xf>
    <xf numFmtId="1" fontId="87" fillId="55" borderId="24" xfId="0" applyNumberFormat="1" applyFont="1" applyFill="1" applyBorder="1" applyAlignment="1">
      <alignment/>
    </xf>
    <xf numFmtId="3" fontId="86" fillId="0" borderId="27" xfId="0" applyNumberFormat="1" applyFont="1" applyFill="1" applyBorder="1" applyAlignment="1">
      <alignment/>
    </xf>
    <xf numFmtId="14" fontId="87" fillId="55" borderId="36" xfId="0" applyNumberFormat="1" applyFont="1" applyFill="1" applyBorder="1" applyAlignment="1">
      <alignment horizontal="left"/>
    </xf>
    <xf numFmtId="3" fontId="87" fillId="55" borderId="36" xfId="0" applyNumberFormat="1" applyFont="1" applyFill="1" applyBorder="1" applyAlignment="1">
      <alignment horizontal="center"/>
    </xf>
    <xf numFmtId="14" fontId="87" fillId="55" borderId="37" xfId="0" applyNumberFormat="1" applyFont="1" applyFill="1" applyBorder="1" applyAlignment="1">
      <alignment horizontal="left"/>
    </xf>
    <xf numFmtId="3" fontId="87" fillId="55" borderId="37" xfId="0" applyNumberFormat="1" applyFont="1" applyFill="1" applyBorder="1" applyAlignment="1">
      <alignment horizontal="center"/>
    </xf>
    <xf numFmtId="180" fontId="87" fillId="55" borderId="38" xfId="0" applyNumberFormat="1" applyFont="1" applyFill="1" applyBorder="1" applyAlignment="1">
      <alignment horizontal="left"/>
    </xf>
    <xf numFmtId="3" fontId="87" fillId="55" borderId="38" xfId="0" applyNumberFormat="1" applyFont="1" applyFill="1" applyBorder="1" applyAlignment="1">
      <alignment/>
    </xf>
    <xf numFmtId="180" fontId="87" fillId="55" borderId="36" xfId="0" applyNumberFormat="1" applyFont="1" applyFill="1" applyBorder="1" applyAlignment="1">
      <alignment horizontal="left"/>
    </xf>
    <xf numFmtId="3" fontId="87" fillId="55" borderId="36" xfId="0" applyNumberFormat="1" applyFont="1" applyFill="1" applyBorder="1" applyAlignment="1">
      <alignment/>
    </xf>
    <xf numFmtId="0" fontId="2" fillId="55" borderId="39" xfId="351" applyFont="1" applyFill="1" applyBorder="1">
      <alignment/>
      <protection/>
    </xf>
    <xf numFmtId="3" fontId="2" fillId="55" borderId="39" xfId="342" applyNumberFormat="1" applyFont="1" applyFill="1" applyBorder="1" applyAlignment="1">
      <alignment horizontal="right" vertical="center" wrapText="1"/>
      <protection/>
    </xf>
    <xf numFmtId="175" fontId="2" fillId="55" borderId="39" xfId="342" applyNumberFormat="1" applyFont="1" applyFill="1" applyBorder="1" applyAlignment="1">
      <alignment horizontal="right" vertical="center" wrapText="1"/>
      <protection/>
    </xf>
    <xf numFmtId="0" fontId="2" fillId="55" borderId="37" xfId="351" applyFont="1" applyFill="1" applyBorder="1">
      <alignment/>
      <protection/>
    </xf>
    <xf numFmtId="3" fontId="2" fillId="55" borderId="37" xfId="342" applyNumberFormat="1" applyFont="1" applyFill="1" applyBorder="1" applyAlignment="1">
      <alignment horizontal="right" vertical="center" wrapText="1"/>
      <protection/>
    </xf>
    <xf numFmtId="175" fontId="2" fillId="55" borderId="37" xfId="342" applyNumberFormat="1" applyFont="1" applyFill="1" applyBorder="1" applyAlignment="1">
      <alignment horizontal="right" vertical="center" wrapText="1"/>
      <protection/>
    </xf>
    <xf numFmtId="180" fontId="87" fillId="55" borderId="40" xfId="0" applyNumberFormat="1" applyFont="1" applyFill="1" applyBorder="1" applyAlignment="1">
      <alignment horizontal="left"/>
    </xf>
    <xf numFmtId="3" fontId="87" fillId="55" borderId="41" xfId="0" applyNumberFormat="1" applyFont="1" applyFill="1" applyBorder="1" applyAlignment="1">
      <alignment horizontal="center"/>
    </xf>
    <xf numFmtId="3" fontId="87" fillId="55" borderId="42" xfId="0" applyNumberFormat="1" applyFont="1" applyFill="1" applyBorder="1" applyAlignment="1">
      <alignment horizontal="center"/>
    </xf>
    <xf numFmtId="0" fontId="86" fillId="56" borderId="43" xfId="0" applyFont="1" applyFill="1" applyBorder="1" applyAlignment="1">
      <alignment vertical="center"/>
    </xf>
    <xf numFmtId="0" fontId="86" fillId="56" borderId="23" xfId="0" applyFont="1" applyFill="1" applyBorder="1" applyAlignment="1">
      <alignment horizontal="center" vertical="center" wrapText="1"/>
    </xf>
    <xf numFmtId="0" fontId="86" fillId="56" borderId="24" xfId="0" applyFont="1" applyFill="1" applyBorder="1" applyAlignment="1">
      <alignment horizontal="center" vertical="center" wrapText="1"/>
    </xf>
    <xf numFmtId="0" fontId="86" fillId="56" borderId="25" xfId="0" applyFont="1" applyFill="1" applyBorder="1" applyAlignment="1">
      <alignment horizontal="center" vertical="center" wrapText="1"/>
    </xf>
    <xf numFmtId="0" fontId="27" fillId="55" borderId="0" xfId="0" applyFont="1" applyFill="1" applyAlignment="1">
      <alignment/>
    </xf>
    <xf numFmtId="0" fontId="89" fillId="55" borderId="23" xfId="0" applyFont="1" applyFill="1" applyBorder="1" applyAlignment="1">
      <alignment horizontal="left"/>
    </xf>
    <xf numFmtId="0" fontId="89" fillId="55" borderId="24" xfId="0" applyFont="1" applyFill="1" applyBorder="1" applyAlignment="1">
      <alignment horizontal="left"/>
    </xf>
    <xf numFmtId="0" fontId="89" fillId="55" borderId="25" xfId="0" applyFont="1" applyFill="1" applyBorder="1" applyAlignment="1">
      <alignment horizontal="left"/>
    </xf>
    <xf numFmtId="0" fontId="2" fillId="55" borderId="24" xfId="351" applyFont="1" applyFill="1" applyBorder="1" applyAlignment="1">
      <alignment horizontal="center"/>
      <protection/>
    </xf>
    <xf numFmtId="0" fontId="87" fillId="55" borderId="0" xfId="347" applyFont="1" applyFill="1" applyAlignment="1">
      <alignment horizontal="center"/>
      <protection/>
    </xf>
    <xf numFmtId="0" fontId="86" fillId="55" borderId="0" xfId="347" applyFont="1" applyFill="1" applyAlignment="1">
      <alignment horizontal="center"/>
      <protection/>
    </xf>
    <xf numFmtId="0" fontId="2" fillId="55" borderId="0" xfId="351" applyFont="1" applyFill="1" applyBorder="1" applyAlignment="1">
      <alignment horizontal="left" vertical="top" wrapText="1"/>
      <protection/>
    </xf>
    <xf numFmtId="0" fontId="23" fillId="55" borderId="0" xfId="351" applyFont="1" applyFill="1" applyBorder="1" applyAlignment="1">
      <alignment horizontal="center"/>
      <protection/>
    </xf>
    <xf numFmtId="0" fontId="25" fillId="55" borderId="0" xfId="351" applyFont="1" applyFill="1" applyBorder="1" applyAlignment="1">
      <alignment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17" fontId="97" fillId="55" borderId="0" xfId="347" applyNumberFormat="1" applyFont="1" applyFill="1" applyAlignment="1">
      <alignment vertical="center"/>
      <protection/>
    </xf>
    <xf numFmtId="0" fontId="0" fillId="55" borderId="0" xfId="0" applyFont="1" applyFill="1" applyAlignment="1">
      <alignment/>
    </xf>
    <xf numFmtId="0" fontId="98" fillId="55" borderId="0" xfId="347" applyFont="1" applyFill="1" applyAlignment="1">
      <alignment horizontal="center"/>
      <protection/>
    </xf>
    <xf numFmtId="0" fontId="92" fillId="55" borderId="0" xfId="347" applyFont="1" applyFill="1" applyAlignment="1">
      <alignment horizontal="center"/>
      <protection/>
    </xf>
    <xf numFmtId="0" fontId="98" fillId="55" borderId="0" xfId="347" applyFont="1" applyFill="1" applyAlignment="1">
      <alignment/>
      <protection/>
    </xf>
    <xf numFmtId="0" fontId="92" fillId="55" borderId="0" xfId="347" applyFont="1" applyFill="1" applyAlignment="1">
      <alignment/>
      <protection/>
    </xf>
    <xf numFmtId="0" fontId="30" fillId="55" borderId="0" xfId="286" applyFont="1" applyFill="1" applyAlignment="1">
      <alignment vertical="center"/>
    </xf>
    <xf numFmtId="0" fontId="30" fillId="55" borderId="0" xfId="286" applyFont="1" applyFill="1" applyAlignment="1">
      <alignment horizontal="center" vertical="center"/>
    </xf>
    <xf numFmtId="0" fontId="98" fillId="55" borderId="0" xfId="347" applyFont="1" applyFill="1" applyAlignment="1">
      <alignment vertical="center"/>
      <protection/>
    </xf>
    <xf numFmtId="0" fontId="98" fillId="55" borderId="0" xfId="347" applyFont="1" applyFill="1" applyAlignment="1">
      <alignment horizontal="center" vertical="center"/>
      <protection/>
    </xf>
    <xf numFmtId="0" fontId="99" fillId="55" borderId="0" xfId="0" applyFont="1" applyFill="1" applyAlignment="1" quotePrefix="1">
      <alignment horizontal="center"/>
    </xf>
    <xf numFmtId="0" fontId="86" fillId="55" borderId="0" xfId="0" applyFont="1" applyFill="1" applyBorder="1" applyAlignment="1">
      <alignment horizontal="center"/>
    </xf>
    <xf numFmtId="175" fontId="86" fillId="55" borderId="0" xfId="0" applyNumberFormat="1" applyFont="1" applyFill="1" applyBorder="1" applyAlignment="1">
      <alignment horizontal="center" vertical="center" wrapText="1"/>
    </xf>
    <xf numFmtId="175" fontId="87" fillId="55" borderId="0" xfId="0" applyNumberFormat="1" applyFont="1" applyFill="1" applyBorder="1" applyAlignment="1">
      <alignment horizontal="right"/>
    </xf>
    <xf numFmtId="175" fontId="86" fillId="55" borderId="0" xfId="0" applyNumberFormat="1" applyFont="1" applyFill="1" applyBorder="1" applyAlignment="1">
      <alignment horizontal="right"/>
    </xf>
    <xf numFmtId="0" fontId="89" fillId="55" borderId="0" xfId="0" applyFont="1" applyFill="1" applyBorder="1" applyAlignment="1">
      <alignment horizontal="left"/>
    </xf>
    <xf numFmtId="0" fontId="23" fillId="55" borderId="0" xfId="351" applyFont="1" applyFill="1" applyBorder="1" applyAlignment="1">
      <alignment horizontal="center" vertical="center"/>
      <protection/>
    </xf>
    <xf numFmtId="0" fontId="86" fillId="55" borderId="0" xfId="0" applyFont="1" applyFill="1" applyBorder="1" applyAlignment="1">
      <alignment horizontal="center" vertical="center" wrapText="1"/>
    </xf>
    <xf numFmtId="0" fontId="25" fillId="55" borderId="0" xfId="0" applyFont="1" applyFill="1" applyBorder="1" applyAlignment="1">
      <alignment horizontal="left" vertical="center" wrapText="1"/>
    </xf>
    <xf numFmtId="0" fontId="86" fillId="56" borderId="0" xfId="0" applyFont="1" applyFill="1" applyBorder="1" applyAlignment="1">
      <alignment horizontal="center" vertical="center" wrapText="1"/>
    </xf>
    <xf numFmtId="3" fontId="87" fillId="55" borderId="0" xfId="0" applyNumberFormat="1" applyFont="1" applyFill="1" applyBorder="1" applyAlignment="1">
      <alignment horizontal="center"/>
    </xf>
    <xf numFmtId="0" fontId="86" fillId="56" borderId="0" xfId="0" applyFont="1" applyFill="1" applyBorder="1" applyAlignment="1">
      <alignment horizontal="center"/>
    </xf>
    <xf numFmtId="0" fontId="29" fillId="55" borderId="0" xfId="351" applyFont="1" applyFill="1" applyBorder="1" applyAlignment="1">
      <alignment horizontal="center" vertical="center" wrapText="1"/>
      <protection/>
    </xf>
    <xf numFmtId="0" fontId="2" fillId="55" borderId="0" xfId="351" applyFont="1" applyFill="1" applyBorder="1" applyAlignment="1">
      <alignment wrapText="1"/>
      <protection/>
    </xf>
    <xf numFmtId="3" fontId="2" fillId="55" borderId="0" xfId="351" applyNumberFormat="1" applyFont="1" applyFill="1" applyBorder="1" applyAlignment="1">
      <alignment wrapText="1"/>
      <protection/>
    </xf>
    <xf numFmtId="0" fontId="2" fillId="55" borderId="0" xfId="351" applyFont="1" applyFill="1" applyAlignment="1">
      <alignment wrapText="1"/>
      <protection/>
    </xf>
    <xf numFmtId="0" fontId="2" fillId="55" borderId="20" xfId="351" applyFont="1" applyFill="1" applyBorder="1" applyAlignment="1">
      <alignment horizontal="center" wrapText="1"/>
      <protection/>
    </xf>
    <xf numFmtId="3" fontId="2" fillId="55" borderId="20" xfId="351" applyNumberFormat="1" applyFont="1" applyFill="1" applyBorder="1" applyAlignment="1">
      <alignment horizontal="center" wrapText="1"/>
      <protection/>
    </xf>
    <xf numFmtId="0" fontId="2" fillId="55" borderId="0" xfId="351" applyFont="1" applyFill="1" applyBorder="1" applyAlignment="1">
      <alignment horizontal="center" wrapText="1"/>
      <protection/>
    </xf>
    <xf numFmtId="3" fontId="2" fillId="55" borderId="0" xfId="351" applyNumberFormat="1" applyFont="1" applyFill="1" applyBorder="1" applyAlignment="1">
      <alignment horizontal="center" wrapText="1"/>
      <protection/>
    </xf>
    <xf numFmtId="0" fontId="2" fillId="55" borderId="24" xfId="351" applyFont="1" applyFill="1" applyBorder="1" applyAlignment="1">
      <alignment horizontal="center" wrapText="1"/>
      <protection/>
    </xf>
    <xf numFmtId="3" fontId="2" fillId="55" borderId="24" xfId="351" applyNumberFormat="1" applyFont="1" applyFill="1" applyBorder="1" applyAlignment="1">
      <alignment horizontal="center" wrapText="1"/>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98" fillId="55" borderId="0" xfId="347" applyFont="1" applyFill="1" applyAlignment="1">
      <alignment horizontal="center"/>
      <protection/>
    </xf>
    <xf numFmtId="0" fontId="86" fillId="55" borderId="31" xfId="0" applyFont="1" applyFill="1" applyBorder="1" applyAlignment="1">
      <alignment/>
    </xf>
    <xf numFmtId="0" fontId="86" fillId="55" borderId="32" xfId="0" applyFont="1" applyFill="1" applyBorder="1" applyAlignment="1">
      <alignment/>
    </xf>
    <xf numFmtId="0" fontId="86" fillId="55" borderId="31" xfId="0" applyFont="1" applyFill="1" applyBorder="1" applyAlignment="1">
      <alignment horizontal="left" vertical="center"/>
    </xf>
    <xf numFmtId="0" fontId="86" fillId="55" borderId="32" xfId="0" applyFont="1" applyFill="1" applyBorder="1" applyAlignment="1">
      <alignment horizontal="left" vertical="center"/>
    </xf>
    <xf numFmtId="0" fontId="2" fillId="0" borderId="0" xfId="351" applyFont="1" applyFill="1">
      <alignment/>
      <protection/>
    </xf>
    <xf numFmtId="3" fontId="2" fillId="0" borderId="0" xfId="351" applyNumberFormat="1" applyFont="1" applyFill="1">
      <alignment/>
      <protection/>
    </xf>
    <xf numFmtId="17" fontId="2" fillId="0" borderId="0" xfId="351" applyNumberFormat="1" applyFont="1" applyFill="1">
      <alignment/>
      <protection/>
    </xf>
    <xf numFmtId="181" fontId="2" fillId="55" borderId="0" xfId="371" applyNumberFormat="1" applyFont="1" applyFill="1" applyAlignment="1">
      <alignment/>
    </xf>
    <xf numFmtId="0" fontId="25" fillId="55" borderId="0" xfId="351" applyNumberFormat="1" applyFont="1" applyFill="1" applyBorder="1" applyAlignment="1">
      <alignment/>
      <protection/>
    </xf>
    <xf numFmtId="0" fontId="2" fillId="55" borderId="24" xfId="355" applyFont="1" applyFill="1" applyBorder="1" applyAlignment="1">
      <alignment horizontal="center"/>
      <protection/>
    </xf>
    <xf numFmtId="3" fontId="2" fillId="55" borderId="24" xfId="302" applyNumberFormat="1" applyFont="1" applyFill="1" applyBorder="1" applyAlignment="1">
      <alignment horizontal="center" vertical="center"/>
    </xf>
    <xf numFmtId="175" fontId="2" fillId="55" borderId="24" xfId="302" applyNumberFormat="1" applyFont="1" applyFill="1" applyBorder="1" applyAlignment="1">
      <alignment horizontal="center" vertical="center"/>
    </xf>
    <xf numFmtId="0" fontId="92" fillId="55" borderId="0" xfId="347" applyFont="1" applyFill="1" applyAlignment="1">
      <alignment wrapText="1"/>
      <protection/>
    </xf>
    <xf numFmtId="17" fontId="92" fillId="55" borderId="0" xfId="347" applyNumberFormat="1" applyFont="1" applyFill="1" applyAlignment="1" quotePrefix="1">
      <alignment horizontal="center"/>
      <protection/>
    </xf>
    <xf numFmtId="175" fontId="2" fillId="55" borderId="24" xfId="351" applyNumberFormat="1" applyFont="1" applyFill="1" applyBorder="1" applyAlignment="1">
      <alignment horizontal="center"/>
      <protection/>
    </xf>
    <xf numFmtId="175" fontId="87" fillId="55" borderId="0" xfId="0" applyNumberFormat="1" applyFont="1" applyFill="1" applyAlignment="1">
      <alignment/>
    </xf>
    <xf numFmtId="0" fontId="87" fillId="55" borderId="43" xfId="0" applyFont="1" applyFill="1" applyBorder="1" applyAlignment="1">
      <alignment horizontal="center" vertical="center" wrapText="1"/>
    </xf>
    <xf numFmtId="0" fontId="87" fillId="55" borderId="43" xfId="0" applyFont="1" applyFill="1" applyBorder="1" applyAlignment="1">
      <alignment vertical="center"/>
    </xf>
    <xf numFmtId="3" fontId="87" fillId="55" borderId="31" xfId="0" applyNumberFormat="1" applyFont="1" applyFill="1" applyBorder="1" applyAlignment="1">
      <alignment vertical="center"/>
    </xf>
    <xf numFmtId="3" fontId="87" fillId="55" borderId="22" xfId="0" applyNumberFormat="1" applyFont="1" applyFill="1" applyBorder="1" applyAlignment="1">
      <alignment vertical="center"/>
    </xf>
    <xf numFmtId="3" fontId="87" fillId="55" borderId="32" xfId="0" applyNumberFormat="1" applyFont="1" applyFill="1" applyBorder="1" applyAlignment="1">
      <alignment vertical="center"/>
    </xf>
    <xf numFmtId="3" fontId="87" fillId="55" borderId="32" xfId="0" applyNumberFormat="1" applyFont="1" applyFill="1" applyBorder="1" applyAlignment="1">
      <alignment horizontal="right" vertical="center"/>
    </xf>
    <xf numFmtId="0" fontId="100" fillId="55" borderId="0" xfId="0" applyFont="1" applyFill="1" applyAlignment="1">
      <alignment/>
    </xf>
    <xf numFmtId="171" fontId="87" fillId="55" borderId="0" xfId="298" applyFont="1" applyFill="1" applyAlignment="1">
      <alignment/>
    </xf>
    <xf numFmtId="0" fontId="101" fillId="55" borderId="0" xfId="0" applyFont="1" applyFill="1" applyAlignment="1">
      <alignment horizontal="center" vertical="center"/>
    </xf>
    <xf numFmtId="9" fontId="102" fillId="55" borderId="0" xfId="371" applyFont="1" applyFill="1" applyAlignment="1">
      <alignment/>
    </xf>
    <xf numFmtId="0" fontId="102" fillId="55" borderId="0" xfId="0" applyFont="1" applyFill="1" applyAlignment="1">
      <alignment/>
    </xf>
    <xf numFmtId="9" fontId="101" fillId="55" borderId="0" xfId="0" applyNumberFormat="1" applyFont="1" applyFill="1" applyAlignment="1">
      <alignment/>
    </xf>
    <xf numFmtId="0" fontId="23" fillId="55" borderId="26" xfId="351" applyFont="1" applyFill="1" applyBorder="1">
      <alignment/>
      <protection/>
    </xf>
    <xf numFmtId="0" fontId="23" fillId="55" borderId="23" xfId="351" applyFont="1" applyFill="1" applyBorder="1">
      <alignment/>
      <protection/>
    </xf>
    <xf numFmtId="3" fontId="23" fillId="55" borderId="26" xfId="351" applyNumberFormat="1" applyFont="1" applyFill="1" applyBorder="1" applyAlignment="1">
      <alignment horizontal="center"/>
      <protection/>
    </xf>
    <xf numFmtId="3" fontId="23" fillId="55" borderId="27" xfId="351" applyNumberFormat="1" applyFont="1" applyFill="1" applyBorder="1" applyAlignment="1">
      <alignment horizontal="center"/>
      <protection/>
    </xf>
    <xf numFmtId="177" fontId="23" fillId="55" borderId="27" xfId="351" applyNumberFormat="1" applyFont="1" applyFill="1" applyBorder="1" applyAlignment="1">
      <alignment horizontal="center"/>
      <protection/>
    </xf>
    <xf numFmtId="174" fontId="23" fillId="55" borderId="28" xfId="351" applyNumberFormat="1" applyFont="1" applyFill="1" applyBorder="1" applyAlignment="1">
      <alignment horizontal="center"/>
      <protection/>
    </xf>
    <xf numFmtId="174" fontId="23" fillId="55" borderId="27" xfId="351" applyNumberFormat="1" applyFont="1" applyFill="1" applyBorder="1" applyAlignment="1">
      <alignment horizontal="center"/>
      <protection/>
    </xf>
    <xf numFmtId="3" fontId="23" fillId="55" borderId="23" xfId="351" applyNumberFormat="1" applyFont="1" applyFill="1" applyBorder="1" applyAlignment="1">
      <alignment horizontal="center"/>
      <protection/>
    </xf>
    <xf numFmtId="3" fontId="23" fillId="55" borderId="24" xfId="351" applyNumberFormat="1" applyFont="1" applyFill="1" applyBorder="1" applyAlignment="1">
      <alignment horizontal="center"/>
      <protection/>
    </xf>
    <xf numFmtId="177" fontId="23" fillId="55" borderId="24" xfId="351" applyNumberFormat="1" applyFont="1" applyFill="1" applyBorder="1" applyAlignment="1">
      <alignment horizontal="center"/>
      <protection/>
    </xf>
    <xf numFmtId="174" fontId="23" fillId="55" borderId="25" xfId="351" applyNumberFormat="1" applyFont="1" applyFill="1" applyBorder="1" applyAlignment="1">
      <alignment horizontal="center"/>
      <protection/>
    </xf>
    <xf numFmtId="174" fontId="23" fillId="55" borderId="24" xfId="351" applyNumberFormat="1" applyFont="1" applyFill="1" applyBorder="1" applyAlignment="1">
      <alignment horizontal="center"/>
      <protection/>
    </xf>
    <xf numFmtId="17" fontId="103" fillId="55" borderId="0" xfId="0" applyNumberFormat="1" applyFont="1" applyFill="1" applyAlignment="1" quotePrefix="1">
      <alignment horizontal="center"/>
    </xf>
    <xf numFmtId="0" fontId="103" fillId="55" borderId="0" xfId="0" applyFont="1" applyFill="1" applyAlignment="1">
      <alignment horizontal="center"/>
    </xf>
    <xf numFmtId="0" fontId="2" fillId="55" borderId="0" xfId="351" applyFont="1" applyFill="1" applyBorder="1" applyAlignment="1">
      <alignment horizontal="left" vertical="top" wrapText="1" indent="3"/>
      <protection/>
    </xf>
    <xf numFmtId="0" fontId="23" fillId="55" borderId="0" xfId="351" applyFont="1" applyFill="1" applyBorder="1" applyAlignment="1">
      <alignment horizontal="center" vertical="center"/>
      <protection/>
    </xf>
    <xf numFmtId="0" fontId="2" fillId="55" borderId="0" xfId="351" applyFont="1" applyFill="1" applyBorder="1" applyAlignment="1">
      <alignment horizontal="left" vertical="top" wrapText="1"/>
      <protection/>
    </xf>
    <xf numFmtId="0" fontId="23" fillId="55" borderId="0" xfId="361" applyFont="1" applyFill="1" applyBorder="1" applyAlignment="1" applyProtection="1">
      <alignment horizontal="center" vertical="center"/>
      <protection/>
    </xf>
    <xf numFmtId="0" fontId="23" fillId="55" borderId="26" xfId="351" applyFont="1" applyFill="1" applyBorder="1" applyAlignment="1">
      <alignment horizontal="center" vertical="center"/>
      <protection/>
    </xf>
    <xf numFmtId="0" fontId="23" fillId="55" borderId="27" xfId="351" applyFont="1" applyFill="1" applyBorder="1" applyAlignment="1">
      <alignment horizontal="center" vertical="center"/>
      <protection/>
    </xf>
    <xf numFmtId="0" fontId="23" fillId="55" borderId="28" xfId="351" applyFont="1" applyFill="1" applyBorder="1" applyAlignment="1">
      <alignment horizontal="center" vertical="center"/>
      <protection/>
    </xf>
    <xf numFmtId="0" fontId="2" fillId="55" borderId="29" xfId="355" applyFont="1" applyFill="1" applyBorder="1" applyAlignment="1">
      <alignment horizontal="left" vertical="top" wrapText="1"/>
      <protection/>
    </xf>
    <xf numFmtId="0" fontId="2" fillId="55" borderId="0" xfId="355" applyFont="1" applyFill="1" applyBorder="1" applyAlignment="1">
      <alignment horizontal="left" vertical="top" wrapText="1"/>
      <protection/>
    </xf>
    <xf numFmtId="0" fontId="2" fillId="55" borderId="30" xfId="355" applyFont="1" applyFill="1" applyBorder="1" applyAlignment="1">
      <alignment horizontal="left" vertical="top" wrapText="1"/>
      <protection/>
    </xf>
    <xf numFmtId="0" fontId="2" fillId="55" borderId="29" xfId="351" applyFont="1" applyFill="1" applyBorder="1" applyAlignment="1">
      <alignment horizontal="left" vertical="top" wrapText="1"/>
      <protection/>
    </xf>
    <xf numFmtId="0" fontId="2" fillId="55" borderId="30" xfId="351" applyFont="1" applyFill="1" applyBorder="1" applyAlignment="1">
      <alignment horizontal="left" vertical="top" wrapText="1"/>
      <protection/>
    </xf>
    <xf numFmtId="0" fontId="2" fillId="55" borderId="23" xfId="351" applyFont="1" applyFill="1" applyBorder="1" applyAlignment="1">
      <alignment horizontal="left" vertical="top" wrapText="1"/>
      <protection/>
    </xf>
    <xf numFmtId="0" fontId="2" fillId="55" borderId="24" xfId="351" applyFont="1" applyFill="1" applyBorder="1" applyAlignment="1">
      <alignment horizontal="left" vertical="top" wrapText="1"/>
      <protection/>
    </xf>
    <xf numFmtId="0" fontId="2" fillId="55" borderId="25" xfId="351" applyFont="1" applyFill="1" applyBorder="1" applyAlignment="1">
      <alignment horizontal="left" vertical="top" wrapText="1"/>
      <protection/>
    </xf>
    <xf numFmtId="0" fontId="25" fillId="55" borderId="20" xfId="351" applyFont="1" applyFill="1" applyBorder="1" applyAlignment="1">
      <alignment horizontal="left" vertical="center" wrapText="1"/>
      <protection/>
    </xf>
    <xf numFmtId="0" fontId="23" fillId="55" borderId="21" xfId="351" applyFont="1" applyFill="1" applyBorder="1" applyAlignment="1">
      <alignment horizontal="center"/>
      <protection/>
    </xf>
    <xf numFmtId="0" fontId="23" fillId="55" borderId="20" xfId="351" applyFont="1" applyFill="1" applyBorder="1" applyAlignment="1">
      <alignment horizontal="left" vertical="center"/>
      <protection/>
    </xf>
    <xf numFmtId="0" fontId="23" fillId="55" borderId="19" xfId="351" applyFont="1" applyFill="1" applyBorder="1" applyAlignment="1">
      <alignment horizontal="left" vertical="center"/>
      <protection/>
    </xf>
    <xf numFmtId="0" fontId="23" fillId="55" borderId="0" xfId="351" applyFont="1" applyFill="1" applyBorder="1" applyAlignment="1">
      <alignment horizontal="center"/>
      <protection/>
    </xf>
    <xf numFmtId="0" fontId="25" fillId="55" borderId="27" xfId="0" applyFont="1" applyFill="1" applyBorder="1" applyAlignment="1">
      <alignment horizontal="left" vertical="center" wrapText="1"/>
    </xf>
    <xf numFmtId="0" fontId="23" fillId="55" borderId="24" xfId="351" applyFont="1" applyFill="1" applyBorder="1" applyAlignment="1">
      <alignment horizontal="center"/>
      <protection/>
    </xf>
    <xf numFmtId="0" fontId="25" fillId="55" borderId="0" xfId="351" applyFont="1" applyFill="1" applyBorder="1" applyAlignment="1">
      <alignment vertical="center" wrapText="1"/>
      <protection/>
    </xf>
    <xf numFmtId="0" fontId="23" fillId="55" borderId="33" xfId="351" applyFont="1" applyFill="1" applyBorder="1" applyAlignment="1">
      <alignment horizontal="center" vertical="center"/>
      <protection/>
    </xf>
    <xf numFmtId="0" fontId="23" fillId="55" borderId="34" xfId="351" applyFont="1" applyFill="1" applyBorder="1" applyAlignment="1">
      <alignment horizontal="center" vertical="center"/>
      <protection/>
    </xf>
    <xf numFmtId="0" fontId="23" fillId="55" borderId="35" xfId="351" applyFont="1" applyFill="1" applyBorder="1" applyAlignment="1">
      <alignment horizontal="center" vertical="center"/>
      <protection/>
    </xf>
    <xf numFmtId="0" fontId="23" fillId="55" borderId="31" xfId="351" applyFont="1" applyFill="1" applyBorder="1" applyAlignment="1">
      <alignment horizontal="center"/>
      <protection/>
    </xf>
    <xf numFmtId="0" fontId="23" fillId="55" borderId="22" xfId="351" applyFont="1" applyFill="1" applyBorder="1" applyAlignment="1">
      <alignment horizontal="center"/>
      <protection/>
    </xf>
    <xf numFmtId="0" fontId="23" fillId="55" borderId="32" xfId="351" applyFont="1" applyFill="1" applyBorder="1" applyAlignment="1">
      <alignment horizontal="center"/>
      <protection/>
    </xf>
    <xf numFmtId="0" fontId="86" fillId="56" borderId="43" xfId="0" applyFont="1" applyFill="1" applyBorder="1" applyAlignment="1">
      <alignment horizontal="center"/>
    </xf>
    <xf numFmtId="0" fontId="25" fillId="55" borderId="0" xfId="355" applyFont="1" applyFill="1" applyBorder="1" applyAlignment="1">
      <alignment horizontal="left" vertical="center" wrapText="1"/>
      <protection/>
    </xf>
    <xf numFmtId="0" fontId="23" fillId="55" borderId="0" xfId="355" applyFont="1" applyFill="1" applyBorder="1" applyAlignment="1">
      <alignment horizontal="center"/>
      <protection/>
    </xf>
    <xf numFmtId="0" fontId="23" fillId="55" borderId="20" xfId="355" applyFont="1" applyFill="1" applyBorder="1" applyAlignment="1">
      <alignment horizontal="left" vertical="center" wrapText="1"/>
      <protection/>
    </xf>
    <xf numFmtId="0" fontId="23" fillId="55" borderId="19" xfId="355" applyFont="1" applyFill="1" applyBorder="1" applyAlignment="1">
      <alignment horizontal="left" vertical="center" wrapText="1"/>
      <protection/>
    </xf>
    <xf numFmtId="0" fontId="23" fillId="55" borderId="20" xfId="355" applyFont="1" applyFill="1" applyBorder="1" applyAlignment="1">
      <alignment horizontal="center" vertical="center" wrapText="1"/>
      <protection/>
    </xf>
    <xf numFmtId="0" fontId="23" fillId="55" borderId="19" xfId="355" applyFont="1" applyFill="1" applyBorder="1" applyAlignment="1">
      <alignment horizontal="center" vertical="center" wrapText="1"/>
      <protection/>
    </xf>
    <xf numFmtId="0" fontId="29" fillId="55" borderId="27" xfId="351" applyFont="1" applyFill="1" applyBorder="1" applyAlignment="1">
      <alignment horizontal="center" vertical="center" wrapText="1"/>
      <protection/>
    </xf>
    <xf numFmtId="0" fontId="29" fillId="55" borderId="24" xfId="351" applyFont="1" applyFill="1" applyBorder="1" applyAlignment="1">
      <alignment horizontal="center" vertical="center" wrapText="1"/>
      <protection/>
    </xf>
    <xf numFmtId="0" fontId="23" fillId="55" borderId="20" xfId="351" applyFont="1" applyFill="1" applyBorder="1" applyAlignment="1">
      <alignment horizontal="center" vertical="center" wrapText="1"/>
      <protection/>
    </xf>
    <xf numFmtId="0" fontId="23" fillId="55" borderId="19" xfId="351" applyFont="1" applyFill="1" applyBorder="1" applyAlignment="1">
      <alignment horizontal="center" vertical="center" wrapText="1"/>
      <protection/>
    </xf>
    <xf numFmtId="0" fontId="23" fillId="55" borderId="0" xfId="351" applyFont="1" applyFill="1" applyBorder="1" applyAlignment="1">
      <alignment horizontal="center" wrapText="1"/>
      <protection/>
    </xf>
    <xf numFmtId="0" fontId="87" fillId="55" borderId="33" xfId="0" applyFont="1" applyFill="1" applyBorder="1" applyAlignment="1">
      <alignment horizontal="left" vertical="center" wrapText="1"/>
    </xf>
    <xf numFmtId="0" fontId="87" fillId="55" borderId="34" xfId="0" applyFont="1" applyFill="1" applyBorder="1" applyAlignment="1">
      <alignment horizontal="left" vertical="center" wrapText="1"/>
    </xf>
    <xf numFmtId="0" fontId="87" fillId="55" borderId="35" xfId="0" applyFont="1" applyFill="1" applyBorder="1" applyAlignment="1">
      <alignment horizontal="left" vertical="center" wrapText="1"/>
    </xf>
    <xf numFmtId="0" fontId="89" fillId="55" borderId="23" xfId="0" applyFont="1" applyFill="1" applyBorder="1" applyAlignment="1">
      <alignment horizontal="left"/>
    </xf>
    <xf numFmtId="0" fontId="89" fillId="55" borderId="24" xfId="0" applyFont="1" applyFill="1" applyBorder="1" applyAlignment="1">
      <alignment horizontal="left"/>
    </xf>
    <xf numFmtId="0" fontId="89" fillId="55" borderId="25" xfId="0" applyFont="1" applyFill="1" applyBorder="1" applyAlignment="1">
      <alignment horizontal="left"/>
    </xf>
    <xf numFmtId="0" fontId="87" fillId="55" borderId="33" xfId="0" applyFont="1" applyFill="1" applyBorder="1" applyAlignment="1">
      <alignment horizontal="center" vertical="center" wrapText="1"/>
    </xf>
    <xf numFmtId="0" fontId="87" fillId="55" borderId="34" xfId="0" applyFont="1" applyFill="1" applyBorder="1" applyAlignment="1">
      <alignment horizontal="center" vertical="center" wrapText="1"/>
    </xf>
    <xf numFmtId="0" fontId="87" fillId="55" borderId="35" xfId="0" applyFont="1" applyFill="1" applyBorder="1" applyAlignment="1">
      <alignment horizontal="center" vertical="center" wrapText="1"/>
    </xf>
    <xf numFmtId="0" fontId="86" fillId="55" borderId="31" xfId="0" applyFont="1" applyFill="1" applyBorder="1" applyAlignment="1">
      <alignment horizontal="center"/>
    </xf>
    <xf numFmtId="0" fontId="86" fillId="55" borderId="22" xfId="0" applyFont="1" applyFill="1" applyBorder="1" applyAlignment="1">
      <alignment horizontal="center"/>
    </xf>
    <xf numFmtId="0" fontId="86" fillId="55" borderId="32" xfId="0" applyFont="1" applyFill="1" applyBorder="1" applyAlignment="1">
      <alignment horizontal="center"/>
    </xf>
    <xf numFmtId="0" fontId="86" fillId="55" borderId="23" xfId="0" applyFont="1" applyFill="1" applyBorder="1" applyAlignment="1">
      <alignment horizontal="center"/>
    </xf>
    <xf numFmtId="0" fontId="86" fillId="55" borderId="24" xfId="0" applyFont="1" applyFill="1" applyBorder="1" applyAlignment="1">
      <alignment horizontal="center"/>
    </xf>
    <xf numFmtId="0" fontId="86" fillId="55" borderId="25" xfId="0" applyFont="1" applyFill="1" applyBorder="1" applyAlignment="1">
      <alignment horizontal="center"/>
    </xf>
    <xf numFmtId="0" fontId="86" fillId="55" borderId="34" xfId="0" applyFont="1" applyFill="1" applyBorder="1" applyAlignment="1">
      <alignment horizontal="left" vertical="center"/>
    </xf>
    <xf numFmtId="0" fontId="86" fillId="55" borderId="30" xfId="0" applyFont="1" applyFill="1" applyBorder="1" applyAlignment="1">
      <alignment horizontal="left" vertical="center"/>
    </xf>
    <xf numFmtId="0" fontId="86" fillId="55" borderId="33" xfId="0" applyFont="1" applyFill="1" applyBorder="1" applyAlignment="1">
      <alignment horizontal="center" vertical="center"/>
    </xf>
    <xf numFmtId="0" fontId="86" fillId="55" borderId="34" xfId="0" applyFont="1" applyFill="1" applyBorder="1" applyAlignment="1">
      <alignment horizontal="center" vertical="center"/>
    </xf>
    <xf numFmtId="0" fontId="87" fillId="55" borderId="43" xfId="0" applyFont="1" applyFill="1" applyBorder="1" applyAlignment="1">
      <alignment horizontal="center" vertical="center" wrapText="1"/>
    </xf>
  </cellXfs>
  <cellStyles count="434">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xfId="351"/>
    <cellStyle name="Normal 4 2" xfId="352"/>
    <cellStyle name="Normal 4 2 2" xfId="353"/>
    <cellStyle name="Normal 4 3" xfId="354"/>
    <cellStyle name="Normal 4 4" xfId="355"/>
    <cellStyle name="Normal 5" xfId="356"/>
    <cellStyle name="Normal 5 2" xfId="357"/>
    <cellStyle name="Normal 5 2 2" xfId="358"/>
    <cellStyle name="Normal 5 2 2 2" xfId="359"/>
    <cellStyle name="Normal 9" xfId="360"/>
    <cellStyle name="Normal_indice" xfId="361"/>
    <cellStyle name="Notas" xfId="362"/>
    <cellStyle name="Notas 2 2" xfId="363"/>
    <cellStyle name="Notas 2 2 2" xfId="364"/>
    <cellStyle name="Notas 2 2 3" xfId="365"/>
    <cellStyle name="Notas 2 3" xfId="366"/>
    <cellStyle name="Notas 2 4" xfId="367"/>
    <cellStyle name="Notas 3 2" xfId="368"/>
    <cellStyle name="Notas 3 3" xfId="369"/>
    <cellStyle name="Notas 4" xfId="370"/>
    <cellStyle name="Percent" xfId="371"/>
    <cellStyle name="Porcentual 2" xfId="372"/>
    <cellStyle name="Porcentual 2 2" xfId="373"/>
    <cellStyle name="Porcentual 2 3" xfId="374"/>
    <cellStyle name="Porcentual 2 4" xfId="375"/>
    <cellStyle name="Porcentual 2 4 2" xfId="376"/>
    <cellStyle name="Salida" xfId="377"/>
    <cellStyle name="Salida 2 2" xfId="378"/>
    <cellStyle name="Salida 2 2 2" xfId="379"/>
    <cellStyle name="Salida 2 2 3" xfId="380"/>
    <cellStyle name="Salida 2 3" xfId="381"/>
    <cellStyle name="Salida 2 4" xfId="382"/>
    <cellStyle name="Salida 3 2" xfId="383"/>
    <cellStyle name="Salida 3 3" xfId="384"/>
    <cellStyle name="Salida 4" xfId="385"/>
    <cellStyle name="Texto de advertencia" xfId="386"/>
    <cellStyle name="Texto de advertencia 2 2" xfId="387"/>
    <cellStyle name="Texto de advertencia 2 2 2" xfId="388"/>
    <cellStyle name="Texto de advertencia 2 2 3" xfId="389"/>
    <cellStyle name="Texto de advertencia 2 3" xfId="390"/>
    <cellStyle name="Texto de advertencia 2 4" xfId="391"/>
    <cellStyle name="Texto de advertencia 3 2" xfId="392"/>
    <cellStyle name="Texto de advertencia 3 3" xfId="393"/>
    <cellStyle name="Texto de advertencia 4" xfId="394"/>
    <cellStyle name="Texto explicativo" xfId="395"/>
    <cellStyle name="Texto explicativo 2 2" xfId="396"/>
    <cellStyle name="Texto explicativo 2 2 2" xfId="397"/>
    <cellStyle name="Texto explicativo 2 2 3" xfId="398"/>
    <cellStyle name="Texto explicativo 2 3" xfId="399"/>
    <cellStyle name="Texto explicativo 2 4" xfId="400"/>
    <cellStyle name="Texto explicativo 3 2" xfId="401"/>
    <cellStyle name="Texto explicativo 3 3" xfId="402"/>
    <cellStyle name="Texto explicativo 4" xfId="403"/>
    <cellStyle name="Título" xfId="404"/>
    <cellStyle name="Título 1 2 2" xfId="405"/>
    <cellStyle name="Título 1 2 2 2" xfId="406"/>
    <cellStyle name="Título 1 2 2 3" xfId="407"/>
    <cellStyle name="Título 1 2 3" xfId="408"/>
    <cellStyle name="Título 1 2 4" xfId="409"/>
    <cellStyle name="Título 1 3 2" xfId="410"/>
    <cellStyle name="Título 1 3 3" xfId="411"/>
    <cellStyle name="Título 1 4" xfId="412"/>
    <cellStyle name="Título 2" xfId="413"/>
    <cellStyle name="Título 2 2 2" xfId="414"/>
    <cellStyle name="Título 2 2 2 2" xfId="415"/>
    <cellStyle name="Título 2 2 2 3" xfId="416"/>
    <cellStyle name="Título 2 2 3" xfId="417"/>
    <cellStyle name="Título 2 2 4" xfId="418"/>
    <cellStyle name="Título 2 3 2" xfId="419"/>
    <cellStyle name="Título 2 3 3" xfId="420"/>
    <cellStyle name="Título 2 4" xfId="421"/>
    <cellStyle name="Título 3" xfId="422"/>
    <cellStyle name="Título 3 2 2" xfId="423"/>
    <cellStyle name="Título 3 2 2 2" xfId="424"/>
    <cellStyle name="Título 3 2 2 3" xfId="425"/>
    <cellStyle name="Título 3 2 3" xfId="426"/>
    <cellStyle name="Título 3 2 4" xfId="427"/>
    <cellStyle name="Título 3 3 2" xfId="428"/>
    <cellStyle name="Título 3 3 3" xfId="429"/>
    <cellStyle name="Título 3 4" xfId="430"/>
    <cellStyle name="Título 4 2" xfId="431"/>
    <cellStyle name="Título 4 2 2" xfId="432"/>
    <cellStyle name="Título 4 2 3" xfId="433"/>
    <cellStyle name="Título 4 3" xfId="434"/>
    <cellStyle name="Título 4 4" xfId="435"/>
    <cellStyle name="Título 5 2" xfId="436"/>
    <cellStyle name="Título 5 3" xfId="437"/>
    <cellStyle name="Título 6" xfId="438"/>
    <cellStyle name="Total" xfId="439"/>
    <cellStyle name="Total 2 2" xfId="440"/>
    <cellStyle name="Total 2 2 2" xfId="441"/>
    <cellStyle name="Total 2 2 3" xfId="442"/>
    <cellStyle name="Total 2 3" xfId="443"/>
    <cellStyle name="Total 2 4" xfId="444"/>
    <cellStyle name="Total 3 2" xfId="445"/>
    <cellStyle name="Total 3 3" xfId="446"/>
    <cellStyle name="Total 4" xfId="4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1"/>
        </c:manualLayout>
      </c:layout>
      <c:spPr>
        <a:noFill/>
        <a:ln w="3175">
          <a:noFill/>
        </a:ln>
      </c:spPr>
    </c:title>
    <c:plotArea>
      <c:layout>
        <c:manualLayout>
          <c:xMode val="edge"/>
          <c:yMode val="edge"/>
          <c:x val="0.04"/>
          <c:y val="0.087"/>
          <c:w val="0.94225"/>
          <c:h val="0.83225"/>
        </c:manualLayout>
      </c:layout>
      <c:lineChart>
        <c:grouping val="standard"/>
        <c:varyColors val="0"/>
        <c:ser>
          <c:idx val="0"/>
          <c:order val="0"/>
          <c:tx>
            <c:strRef>
              <c:f>'precio mayorista'!$C$7</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2015</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5655240"/>
        <c:axId val="50897161"/>
      </c:lineChart>
      <c:catAx>
        <c:axId val="565524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50897161"/>
        <c:crosses val="autoZero"/>
        <c:auto val="1"/>
        <c:lblOffset val="100"/>
        <c:tickLblSkip val="1"/>
        <c:noMultiLvlLbl val="0"/>
      </c:catAx>
      <c:valAx>
        <c:axId val="50897161"/>
        <c:scaling>
          <c:orientation val="minMax"/>
        </c:scaling>
        <c:axPos val="l"/>
        <c:title>
          <c:tx>
            <c:rich>
              <a:bodyPr vert="horz" rot="-5400000" anchor="ctr"/>
              <a:lstStyle/>
              <a:p>
                <a:pPr algn="ctr">
                  <a:defRPr/>
                </a:pPr>
                <a:r>
                  <a:rPr lang="en-US" cap="none" sz="900" b="0" i="0" u="none" baseline="0">
                    <a:solidFill>
                      <a:srgbClr val="000000"/>
                    </a:solidFill>
                  </a:rPr>
                  <a:t>$/saco  50 kilos</a:t>
                </a:r>
              </a:p>
            </c:rich>
          </c:tx>
          <c:layout>
            <c:manualLayout>
              <c:xMode val="factor"/>
              <c:yMode val="factor"/>
              <c:x val="-0.01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5655240"/>
        <c:crossesAt val="1"/>
        <c:crossBetween val="between"/>
        <c:dispUnits/>
      </c:valAx>
      <c:spPr>
        <a:noFill/>
        <a:ln>
          <a:noFill/>
        </a:ln>
      </c:spPr>
    </c:plotArea>
    <c:legend>
      <c:legendPos val="b"/>
      <c:layout>
        <c:manualLayout>
          <c:xMode val="edge"/>
          <c:yMode val="edge"/>
          <c:x val="0.33575"/>
          <c:y val="0.8725"/>
          <c:w val="0.32675"/>
          <c:h val="0.09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225"/>
          <c:y val="-0.01125"/>
        </c:manualLayout>
      </c:layout>
      <c:spPr>
        <a:noFill/>
        <a:ln w="3175">
          <a:noFill/>
        </a:ln>
      </c:spPr>
    </c:title>
    <c:plotArea>
      <c:layout>
        <c:manualLayout>
          <c:xMode val="edge"/>
          <c:yMode val="edge"/>
          <c:x val="0.04175"/>
          <c:y val="0.07325"/>
          <c:w val="0.9455"/>
          <c:h val="0.84625"/>
        </c:manualLayout>
      </c:layout>
      <c:barChart>
        <c:barDir val="col"/>
        <c:grouping val="clustered"/>
        <c:varyColors val="0"/>
        <c:ser>
          <c:idx val="0"/>
          <c:order val="0"/>
          <c:tx>
            <c:strRef>
              <c:f>'rend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región'!$C$18:$K$18</c:f>
              <c:numCache/>
            </c:numRef>
          </c:val>
        </c:ser>
        <c:ser>
          <c:idx val="1"/>
          <c:order val="1"/>
          <c:tx>
            <c:strRef>
              <c:f>'rend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región'!$C$19:$K$19</c:f>
              <c:numCache/>
            </c:numRef>
          </c:val>
        </c:ser>
        <c:ser>
          <c:idx val="2"/>
          <c:order val="2"/>
          <c:tx>
            <c:strRef>
              <c:f>'rend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overlap val="-27"/>
        <c:gapWidth val="219"/>
        <c:axId val="37806284"/>
        <c:axId val="4712237"/>
      </c:barChart>
      <c:catAx>
        <c:axId val="378062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712237"/>
        <c:crosses val="autoZero"/>
        <c:auto val="1"/>
        <c:lblOffset val="100"/>
        <c:tickLblSkip val="1"/>
        <c:noMultiLvlLbl val="0"/>
      </c:catAx>
      <c:valAx>
        <c:axId val="4712237"/>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2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37806284"/>
        <c:crossesAt val="1"/>
        <c:crossBetween val="between"/>
        <c:dispUnits/>
      </c:valAx>
      <c:spPr>
        <a:noFill/>
        <a:ln>
          <a:noFill/>
        </a:ln>
      </c:spPr>
    </c:plotArea>
    <c:legend>
      <c:legendPos val="b"/>
      <c:layout>
        <c:manualLayout>
          <c:xMode val="edge"/>
          <c:yMode val="edge"/>
          <c:x val="0.3785"/>
          <c:y val="0.92325"/>
          <c:w val="0.23975"/>
          <c:h val="0.059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septiembre de 2014 al 27 de febrero de 2015 (en $/50 kilos sin IVA)</a:t>
            </a:r>
          </a:p>
        </c:rich>
      </c:tx>
      <c:layout>
        <c:manualLayout>
          <c:xMode val="factor"/>
          <c:yMode val="factor"/>
          <c:x val="-0.00225"/>
          <c:y val="-0.012"/>
        </c:manualLayout>
      </c:layout>
      <c:spPr>
        <a:noFill/>
        <a:ln>
          <a:noFill/>
        </a:ln>
      </c:spPr>
    </c:title>
    <c:plotArea>
      <c:layout>
        <c:manualLayout>
          <c:xMode val="edge"/>
          <c:yMode val="edge"/>
          <c:x val="0.036"/>
          <c:y val="0.12625"/>
          <c:w val="0.961"/>
          <c:h val="0.81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linear"/>
            <c:dispEq val="0"/>
            <c:dispRSqr val="0"/>
          </c:trendline>
          <c:cat>
            <c:numRef>
              <c:f>'[2]precio'!$A$665:$A$788</c:f>
              <c:numCache>
                <c:ptCount val="124"/>
                <c:pt idx="0">
                  <c:v>41883</c:v>
                </c:pt>
                <c:pt idx="1">
                  <c:v>41884</c:v>
                </c:pt>
                <c:pt idx="2">
                  <c:v>41885</c:v>
                </c:pt>
                <c:pt idx="3">
                  <c:v>41886</c:v>
                </c:pt>
                <c:pt idx="4">
                  <c:v>41887</c:v>
                </c:pt>
                <c:pt idx="5">
                  <c:v>41890</c:v>
                </c:pt>
                <c:pt idx="6">
                  <c:v>41891</c:v>
                </c:pt>
                <c:pt idx="7">
                  <c:v>41892</c:v>
                </c:pt>
                <c:pt idx="8">
                  <c:v>41893</c:v>
                </c:pt>
                <c:pt idx="9">
                  <c:v>41894</c:v>
                </c:pt>
                <c:pt idx="10">
                  <c:v>41897</c:v>
                </c:pt>
                <c:pt idx="11">
                  <c:v>41898</c:v>
                </c:pt>
                <c:pt idx="12">
                  <c:v>41899</c:v>
                </c:pt>
                <c:pt idx="13">
                  <c:v>41904</c:v>
                </c:pt>
                <c:pt idx="14">
                  <c:v>41905</c:v>
                </c:pt>
                <c:pt idx="15">
                  <c:v>41906</c:v>
                </c:pt>
                <c:pt idx="16">
                  <c:v>41907</c:v>
                </c:pt>
                <c:pt idx="17">
                  <c:v>41908</c:v>
                </c:pt>
                <c:pt idx="18">
                  <c:v>41911</c:v>
                </c:pt>
                <c:pt idx="19">
                  <c:v>41912</c:v>
                </c:pt>
                <c:pt idx="20">
                  <c:v>41913</c:v>
                </c:pt>
                <c:pt idx="21">
                  <c:v>41914</c:v>
                </c:pt>
                <c:pt idx="22">
                  <c:v>41915</c:v>
                </c:pt>
                <c:pt idx="23">
                  <c:v>41918</c:v>
                </c:pt>
                <c:pt idx="24">
                  <c:v>41919</c:v>
                </c:pt>
                <c:pt idx="25">
                  <c:v>41920</c:v>
                </c:pt>
                <c:pt idx="26">
                  <c:v>41921</c:v>
                </c:pt>
                <c:pt idx="27">
                  <c:v>41922</c:v>
                </c:pt>
                <c:pt idx="28">
                  <c:v>41925</c:v>
                </c:pt>
                <c:pt idx="29">
                  <c:v>41926</c:v>
                </c:pt>
                <c:pt idx="30">
                  <c:v>41927</c:v>
                </c:pt>
                <c:pt idx="31">
                  <c:v>41928</c:v>
                </c:pt>
                <c:pt idx="32">
                  <c:v>41929</c:v>
                </c:pt>
                <c:pt idx="33">
                  <c:v>41932</c:v>
                </c:pt>
                <c:pt idx="34">
                  <c:v>41933</c:v>
                </c:pt>
                <c:pt idx="35">
                  <c:v>41934</c:v>
                </c:pt>
                <c:pt idx="36">
                  <c:v>41935</c:v>
                </c:pt>
                <c:pt idx="37">
                  <c:v>41936</c:v>
                </c:pt>
                <c:pt idx="38">
                  <c:v>41939</c:v>
                </c:pt>
                <c:pt idx="39">
                  <c:v>41940</c:v>
                </c:pt>
                <c:pt idx="40">
                  <c:v>41941</c:v>
                </c:pt>
                <c:pt idx="41">
                  <c:v>41942</c:v>
                </c:pt>
                <c:pt idx="42">
                  <c:v>41946</c:v>
                </c:pt>
                <c:pt idx="43">
                  <c:v>41947</c:v>
                </c:pt>
                <c:pt idx="44">
                  <c:v>41948</c:v>
                </c:pt>
                <c:pt idx="45">
                  <c:v>41949</c:v>
                </c:pt>
                <c:pt idx="46">
                  <c:v>41950</c:v>
                </c:pt>
                <c:pt idx="47">
                  <c:v>41953</c:v>
                </c:pt>
                <c:pt idx="48">
                  <c:v>41954</c:v>
                </c:pt>
                <c:pt idx="49">
                  <c:v>41955</c:v>
                </c:pt>
                <c:pt idx="50">
                  <c:v>41956</c:v>
                </c:pt>
                <c:pt idx="51">
                  <c:v>41957</c:v>
                </c:pt>
                <c:pt idx="52">
                  <c:v>41960</c:v>
                </c:pt>
                <c:pt idx="53">
                  <c:v>41961</c:v>
                </c:pt>
                <c:pt idx="54">
                  <c:v>41962</c:v>
                </c:pt>
                <c:pt idx="55">
                  <c:v>41963</c:v>
                </c:pt>
                <c:pt idx="56">
                  <c:v>41964</c:v>
                </c:pt>
                <c:pt idx="57">
                  <c:v>41967</c:v>
                </c:pt>
                <c:pt idx="58">
                  <c:v>41968</c:v>
                </c:pt>
                <c:pt idx="59">
                  <c:v>41969</c:v>
                </c:pt>
                <c:pt idx="60">
                  <c:v>41970</c:v>
                </c:pt>
                <c:pt idx="61">
                  <c:v>41971</c:v>
                </c:pt>
                <c:pt idx="62">
                  <c:v>41974</c:v>
                </c:pt>
                <c:pt idx="63">
                  <c:v>41975</c:v>
                </c:pt>
                <c:pt idx="64">
                  <c:v>41976</c:v>
                </c:pt>
                <c:pt idx="65">
                  <c:v>41977</c:v>
                </c:pt>
                <c:pt idx="66">
                  <c:v>41978</c:v>
                </c:pt>
                <c:pt idx="67">
                  <c:v>41982</c:v>
                </c:pt>
                <c:pt idx="68">
                  <c:v>41983</c:v>
                </c:pt>
                <c:pt idx="69">
                  <c:v>41984</c:v>
                </c:pt>
                <c:pt idx="70">
                  <c:v>41985</c:v>
                </c:pt>
                <c:pt idx="71">
                  <c:v>41988</c:v>
                </c:pt>
                <c:pt idx="72">
                  <c:v>41989</c:v>
                </c:pt>
                <c:pt idx="73">
                  <c:v>41990</c:v>
                </c:pt>
                <c:pt idx="74">
                  <c:v>41991</c:v>
                </c:pt>
                <c:pt idx="75">
                  <c:v>41992</c:v>
                </c:pt>
                <c:pt idx="76">
                  <c:v>41995</c:v>
                </c:pt>
                <c:pt idx="77">
                  <c:v>41996</c:v>
                </c:pt>
                <c:pt idx="78">
                  <c:v>41997</c:v>
                </c:pt>
                <c:pt idx="79">
                  <c:v>41999</c:v>
                </c:pt>
                <c:pt idx="80">
                  <c:v>42002</c:v>
                </c:pt>
                <c:pt idx="81">
                  <c:v>42003</c:v>
                </c:pt>
                <c:pt idx="82">
                  <c:v>42004</c:v>
                </c:pt>
                <c:pt idx="83">
                  <c:v>42006</c:v>
                </c:pt>
                <c:pt idx="84">
                  <c:v>42009</c:v>
                </c:pt>
                <c:pt idx="85">
                  <c:v>42010</c:v>
                </c:pt>
                <c:pt idx="86">
                  <c:v>42011</c:v>
                </c:pt>
                <c:pt idx="87">
                  <c:v>42012</c:v>
                </c:pt>
                <c:pt idx="88">
                  <c:v>42013</c:v>
                </c:pt>
                <c:pt idx="89">
                  <c:v>42016</c:v>
                </c:pt>
                <c:pt idx="90">
                  <c:v>42017</c:v>
                </c:pt>
                <c:pt idx="91">
                  <c:v>42018</c:v>
                </c:pt>
                <c:pt idx="92">
                  <c:v>42019</c:v>
                </c:pt>
                <c:pt idx="93">
                  <c:v>42020</c:v>
                </c:pt>
                <c:pt idx="94">
                  <c:v>42023</c:v>
                </c:pt>
                <c:pt idx="95">
                  <c:v>42024</c:v>
                </c:pt>
                <c:pt idx="96">
                  <c:v>42025</c:v>
                </c:pt>
                <c:pt idx="97">
                  <c:v>42026</c:v>
                </c:pt>
                <c:pt idx="98">
                  <c:v>42027</c:v>
                </c:pt>
                <c:pt idx="99">
                  <c:v>42030</c:v>
                </c:pt>
                <c:pt idx="100">
                  <c:v>42031</c:v>
                </c:pt>
                <c:pt idx="101">
                  <c:v>42032</c:v>
                </c:pt>
                <c:pt idx="102">
                  <c:v>42033</c:v>
                </c:pt>
                <c:pt idx="103">
                  <c:v>42034</c:v>
                </c:pt>
                <c:pt idx="104">
                  <c:v>42037</c:v>
                </c:pt>
                <c:pt idx="105">
                  <c:v>42038</c:v>
                </c:pt>
                <c:pt idx="106">
                  <c:v>42039</c:v>
                </c:pt>
                <c:pt idx="107">
                  <c:v>42040</c:v>
                </c:pt>
                <c:pt idx="108">
                  <c:v>42041</c:v>
                </c:pt>
                <c:pt idx="109">
                  <c:v>42044</c:v>
                </c:pt>
                <c:pt idx="110">
                  <c:v>42045</c:v>
                </c:pt>
                <c:pt idx="111">
                  <c:v>42046</c:v>
                </c:pt>
                <c:pt idx="112">
                  <c:v>42047</c:v>
                </c:pt>
                <c:pt idx="113">
                  <c:v>42048</c:v>
                </c:pt>
                <c:pt idx="114">
                  <c:v>42051</c:v>
                </c:pt>
                <c:pt idx="115">
                  <c:v>42052</c:v>
                </c:pt>
                <c:pt idx="116">
                  <c:v>42053</c:v>
                </c:pt>
                <c:pt idx="117">
                  <c:v>42054</c:v>
                </c:pt>
                <c:pt idx="118">
                  <c:v>42055</c:v>
                </c:pt>
                <c:pt idx="119">
                  <c:v>42058</c:v>
                </c:pt>
                <c:pt idx="120">
                  <c:v>42059</c:v>
                </c:pt>
                <c:pt idx="121">
                  <c:v>42060</c:v>
                </c:pt>
                <c:pt idx="122">
                  <c:v>42061</c:v>
                </c:pt>
                <c:pt idx="123">
                  <c:v>42062</c:v>
                </c:pt>
              </c:numCache>
            </c:numRef>
          </c:cat>
          <c:val>
            <c:numRef>
              <c:f>'[2]precio'!$M$665:$M$788</c:f>
              <c:numCache>
                <c:ptCount val="124"/>
                <c:pt idx="0">
                  <c:v>11560.77301227573</c:v>
                </c:pt>
                <c:pt idx="1">
                  <c:v>11208.023275954813</c:v>
                </c:pt>
                <c:pt idx="2">
                  <c:v>11863.63557738217</c:v>
                </c:pt>
                <c:pt idx="3">
                  <c:v>11731.026806711348</c:v>
                </c:pt>
                <c:pt idx="4">
                  <c:v>11427.793503037316</c:v>
                </c:pt>
                <c:pt idx="5">
                  <c:v>11910.378794866654</c:v>
                </c:pt>
                <c:pt idx="6">
                  <c:v>11259.14630177515</c:v>
                </c:pt>
                <c:pt idx="7">
                  <c:v>11997.178601243339</c:v>
                </c:pt>
                <c:pt idx="8">
                  <c:v>11556.971940386893</c:v>
                </c:pt>
                <c:pt idx="9">
                  <c:v>11966.530275280898</c:v>
                </c:pt>
                <c:pt idx="10">
                  <c:v>12164.218292446427</c:v>
                </c:pt>
                <c:pt idx="11">
                  <c:v>11655.833790974884</c:v>
                </c:pt>
                <c:pt idx="12">
                  <c:v>12443.950475079178</c:v>
                </c:pt>
                <c:pt idx="13">
                  <c:v>11398.548736383442</c:v>
                </c:pt>
                <c:pt idx="14">
                  <c:v>11907.707910643889</c:v>
                </c:pt>
                <c:pt idx="15">
                  <c:v>11762.960078936434</c:v>
                </c:pt>
                <c:pt idx="16">
                  <c:v>11273.758637583891</c:v>
                </c:pt>
                <c:pt idx="17">
                  <c:v>10377.148045487796</c:v>
                </c:pt>
                <c:pt idx="18">
                  <c:v>11994.073680562431</c:v>
                </c:pt>
                <c:pt idx="19">
                  <c:v>11352.559770883056</c:v>
                </c:pt>
                <c:pt idx="20">
                  <c:v>12075.422042755343</c:v>
                </c:pt>
                <c:pt idx="21">
                  <c:v>9969.630588235292</c:v>
                </c:pt>
                <c:pt idx="22">
                  <c:v>9967.008636363635</c:v>
                </c:pt>
                <c:pt idx="23">
                  <c:v>11457.675714285715</c:v>
                </c:pt>
                <c:pt idx="24">
                  <c:v>10631.337777777777</c:v>
                </c:pt>
                <c:pt idx="25">
                  <c:v>10798.426000000001</c:v>
                </c:pt>
                <c:pt idx="26">
                  <c:v>10627.936666666668</c:v>
                </c:pt>
                <c:pt idx="27">
                  <c:v>11237.18</c:v>
                </c:pt>
                <c:pt idx="28">
                  <c:v>10104.482222222221</c:v>
                </c:pt>
                <c:pt idx="29">
                  <c:v>10099.838</c:v>
                </c:pt>
                <c:pt idx="30">
                  <c:v>10214.0415</c:v>
                </c:pt>
                <c:pt idx="31">
                  <c:v>10182.570625</c:v>
                </c:pt>
                <c:pt idx="32">
                  <c:v>9662.008636363636</c:v>
                </c:pt>
                <c:pt idx="33">
                  <c:v>11700.539166666664</c:v>
                </c:pt>
                <c:pt idx="34">
                  <c:v>10649.507499999998</c:v>
                </c:pt>
                <c:pt idx="35">
                  <c:v>10844.95533333333</c:v>
                </c:pt>
                <c:pt idx="36">
                  <c:v>11497.234999999999</c:v>
                </c:pt>
                <c:pt idx="37">
                  <c:v>10349.2375</c:v>
                </c:pt>
                <c:pt idx="38">
                  <c:v>9840.357058823529</c:v>
                </c:pt>
                <c:pt idx="39">
                  <c:v>10357.591666666665</c:v>
                </c:pt>
                <c:pt idx="40">
                  <c:v>10038.611052631579</c:v>
                </c:pt>
                <c:pt idx="41">
                  <c:v>9302.438571428573</c:v>
                </c:pt>
                <c:pt idx="42">
                  <c:v>10793.853571428572</c:v>
                </c:pt>
                <c:pt idx="43">
                  <c:v>10347.840000000002</c:v>
                </c:pt>
                <c:pt idx="44">
                  <c:v>9766.805294117647</c:v>
                </c:pt>
                <c:pt idx="45">
                  <c:v>10312.566111111113</c:v>
                </c:pt>
                <c:pt idx="46">
                  <c:v>10518.725789473687</c:v>
                </c:pt>
                <c:pt idx="47">
                  <c:v>10095.560625</c:v>
                </c:pt>
                <c:pt idx="48">
                  <c:v>10505.638125000001</c:v>
                </c:pt>
                <c:pt idx="49">
                  <c:v>10492.28125</c:v>
                </c:pt>
                <c:pt idx="50">
                  <c:v>10452.228125</c:v>
                </c:pt>
                <c:pt idx="51">
                  <c:v>10288.596842105262</c:v>
                </c:pt>
                <c:pt idx="52">
                  <c:v>9116.547692307693</c:v>
                </c:pt>
                <c:pt idx="53">
                  <c:v>9530.7425</c:v>
                </c:pt>
                <c:pt idx="54">
                  <c:v>9838.700000000003</c:v>
                </c:pt>
                <c:pt idx="55">
                  <c:v>8868.473750000001</c:v>
                </c:pt>
                <c:pt idx="56">
                  <c:v>9224.624210526317</c:v>
                </c:pt>
                <c:pt idx="57">
                  <c:v>9068.255454545455</c:v>
                </c:pt>
                <c:pt idx="58">
                  <c:v>9600.596363636367</c:v>
                </c:pt>
                <c:pt idx="59">
                  <c:v>9961.988235294119</c:v>
                </c:pt>
                <c:pt idx="60">
                  <c:v>10105.093749999998</c:v>
                </c:pt>
                <c:pt idx="61">
                  <c:v>10030.511250000001</c:v>
                </c:pt>
                <c:pt idx="62">
                  <c:v>10414.479444444443</c:v>
                </c:pt>
                <c:pt idx="63">
                  <c:v>9666.067368421054</c:v>
                </c:pt>
                <c:pt idx="64">
                  <c:v>9574.422</c:v>
                </c:pt>
                <c:pt idx="65">
                  <c:v>9969.143888888888</c:v>
                </c:pt>
                <c:pt idx="66">
                  <c:v>9883.441500000003</c:v>
                </c:pt>
                <c:pt idx="67">
                  <c:v>9476.300526315788</c:v>
                </c:pt>
                <c:pt idx="68">
                  <c:v>9117.106470588235</c:v>
                </c:pt>
                <c:pt idx="69">
                  <c:v>9015.176000000001</c:v>
                </c:pt>
                <c:pt idx="70">
                  <c:v>8986.466842105265</c:v>
                </c:pt>
                <c:pt idx="71">
                  <c:v>9146.888235294118</c:v>
                </c:pt>
                <c:pt idx="72">
                  <c:v>8528.314375</c:v>
                </c:pt>
                <c:pt idx="73">
                  <c:v>8834.030714285715</c:v>
                </c:pt>
                <c:pt idx="74">
                  <c:v>8737.070666666668</c:v>
                </c:pt>
                <c:pt idx="75">
                  <c:v>8638.001428571428</c:v>
                </c:pt>
                <c:pt idx="76">
                  <c:v>9284.362857142858</c:v>
                </c:pt>
                <c:pt idx="77">
                  <c:v>9065.342</c:v>
                </c:pt>
                <c:pt idx="78">
                  <c:v>9235.461538461537</c:v>
                </c:pt>
                <c:pt idx="79">
                  <c:v>9232.74411764706</c:v>
                </c:pt>
                <c:pt idx="80">
                  <c:v>10755.950714285715</c:v>
                </c:pt>
                <c:pt idx="81">
                  <c:v>10333.389333333334</c:v>
                </c:pt>
                <c:pt idx="82">
                  <c:v>11596.473076923077</c:v>
                </c:pt>
                <c:pt idx="83">
                  <c:v>10759.02625</c:v>
                </c:pt>
                <c:pt idx="84">
                  <c:v>11213.773571428572</c:v>
                </c:pt>
                <c:pt idx="85">
                  <c:v>11235.430952380952</c:v>
                </c:pt>
                <c:pt idx="86">
                  <c:v>11127.116666666665</c:v>
                </c:pt>
                <c:pt idx="87">
                  <c:v>11324.981500000002</c:v>
                </c:pt>
                <c:pt idx="88">
                  <c:v>11252.3355</c:v>
                </c:pt>
                <c:pt idx="89">
                  <c:v>11260.806470588235</c:v>
                </c:pt>
                <c:pt idx="90">
                  <c:v>11384.183888888889</c:v>
                </c:pt>
                <c:pt idx="91">
                  <c:v>11053.313750000001</c:v>
                </c:pt>
                <c:pt idx="92">
                  <c:v>10105.41142857143</c:v>
                </c:pt>
                <c:pt idx="93">
                  <c:v>9959.916875</c:v>
                </c:pt>
                <c:pt idx="94">
                  <c:v>10730.554615384615</c:v>
                </c:pt>
                <c:pt idx="95">
                  <c:v>10562.081111111109</c:v>
                </c:pt>
                <c:pt idx="96">
                  <c:v>10620.674375</c:v>
                </c:pt>
                <c:pt idx="97">
                  <c:v>10746.154117647058</c:v>
                </c:pt>
                <c:pt idx="98">
                  <c:v>10349.686818181817</c:v>
                </c:pt>
                <c:pt idx="99">
                  <c:v>10283.619999999999</c:v>
                </c:pt>
                <c:pt idx="100">
                  <c:v>9821.898095238095</c:v>
                </c:pt>
                <c:pt idx="101">
                  <c:v>9762.731</c:v>
                </c:pt>
                <c:pt idx="102">
                  <c:v>9864.941666666668</c:v>
                </c:pt>
                <c:pt idx="103">
                  <c:v>10040.73818181818</c:v>
                </c:pt>
                <c:pt idx="104">
                  <c:v>10024.00846153846</c:v>
                </c:pt>
                <c:pt idx="105">
                  <c:v>10311.005294117647</c:v>
                </c:pt>
                <c:pt idx="106">
                  <c:v>10238.740555555554</c:v>
                </c:pt>
                <c:pt idx="107">
                  <c:v>9384.504117647059</c:v>
                </c:pt>
                <c:pt idx="108">
                  <c:v>10122.961875</c:v>
                </c:pt>
                <c:pt idx="109">
                  <c:v>10177.085384615384</c:v>
                </c:pt>
                <c:pt idx="110">
                  <c:v>9724.315263157894</c:v>
                </c:pt>
                <c:pt idx="111">
                  <c:v>10178.043749999999</c:v>
                </c:pt>
                <c:pt idx="112">
                  <c:v>9814.177333333333</c:v>
                </c:pt>
                <c:pt idx="113">
                  <c:v>9654.390909090907</c:v>
                </c:pt>
                <c:pt idx="114">
                  <c:v>10316.691499999999</c:v>
                </c:pt>
                <c:pt idx="115">
                  <c:v>10058.732500000002</c:v>
                </c:pt>
                <c:pt idx="116">
                  <c:v>10217.951000000001</c:v>
                </c:pt>
                <c:pt idx="117">
                  <c:v>10059.415714285715</c:v>
                </c:pt>
                <c:pt idx="118">
                  <c:v>9621.27</c:v>
                </c:pt>
                <c:pt idx="119">
                  <c:v>9672.31625</c:v>
                </c:pt>
                <c:pt idx="120">
                  <c:v>9772.579000000002</c:v>
                </c:pt>
                <c:pt idx="121">
                  <c:v>10110.526428571427</c:v>
                </c:pt>
                <c:pt idx="122">
                  <c:v>10375.1975</c:v>
                </c:pt>
                <c:pt idx="123">
                  <c:v>10088.703333333331</c:v>
                </c:pt>
              </c:numCache>
            </c:numRef>
          </c:val>
          <c:smooth val="0"/>
        </c:ser>
        <c:marker val="1"/>
        <c:axId val="55421266"/>
        <c:axId val="29029347"/>
      </c:lineChart>
      <c:catAx>
        <c:axId val="55421266"/>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29029347"/>
        <c:crosses val="autoZero"/>
        <c:auto val="0"/>
        <c:lblOffset val="100"/>
        <c:tickLblSkip val="3"/>
        <c:noMultiLvlLbl val="0"/>
      </c:catAx>
      <c:valAx>
        <c:axId val="29029347"/>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75"/>
              <c:y val="0"/>
            </c:manualLayout>
          </c:layout>
          <c:overlay val="0"/>
          <c:spPr>
            <a:noFill/>
            <a:ln>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defRPr>
            </a:pPr>
          </a:p>
        </c:txPr>
        <c:crossAx val="5542126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Precio diario de papa en los mercados mayoristas según mercado desde el 19 de enero de 2014</a:t>
            </a:r>
            <a:r>
              <a:rPr lang="en-US" cap="none" sz="900" b="0" i="0" u="none" baseline="0">
                <a:solidFill>
                  <a:srgbClr val="000000"/>
                </a:solidFill>
              </a:rPr>
              <a:t>
</a:t>
            </a:r>
            <a:r>
              <a:rPr lang="en-US" cap="none" sz="900" b="1" i="0" u="none" baseline="0">
                <a:solidFill>
                  <a:srgbClr val="000000"/>
                </a:solidFill>
              </a:rPr>
              <a:t> al 27 de febrero de 2015 (en $ por saco de 50 kilos ,sin IVA)</a:t>
            </a:r>
          </a:p>
        </c:rich>
      </c:tx>
      <c:layout>
        <c:manualLayout>
          <c:xMode val="factor"/>
          <c:yMode val="factor"/>
          <c:x val="0.01075"/>
          <c:y val="-0.00525"/>
        </c:manualLayout>
      </c:layout>
      <c:spPr>
        <a:noFill/>
        <a:ln w="3175">
          <a:noFill/>
        </a:ln>
      </c:spPr>
    </c:title>
    <c:plotArea>
      <c:layout>
        <c:manualLayout>
          <c:xMode val="edge"/>
          <c:yMode val="edge"/>
          <c:x val="0.0205"/>
          <c:y val="0.102"/>
          <c:w val="0.76575"/>
          <c:h val="0.807"/>
        </c:manualLayout>
      </c:layout>
      <c:lineChart>
        <c:grouping val="standard"/>
        <c:varyColors val="0"/>
        <c:ser>
          <c:idx val="0"/>
          <c:order val="0"/>
          <c:tx>
            <c:strRef>
              <c:f>'precio mayorista3'!$C$5</c:f>
              <c:strCache>
                <c:ptCount val="1"/>
                <c:pt idx="0">
                  <c:v>Agrícola del Norte</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 Santiago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 Santiago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59937532"/>
        <c:axId val="2566877"/>
      </c:lineChart>
      <c:dateAx>
        <c:axId val="59937532"/>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defRPr>
            </a:pPr>
          </a:p>
        </c:txPr>
        <c:crossAx val="2566877"/>
        <c:crosses val="autoZero"/>
        <c:auto val="0"/>
        <c:baseTimeUnit val="days"/>
        <c:majorUnit val="1"/>
        <c:majorTimeUnit val="days"/>
        <c:minorUnit val="1"/>
        <c:minorTimeUnit val="days"/>
        <c:noMultiLvlLbl val="0"/>
      </c:dateAx>
      <c:valAx>
        <c:axId val="2566877"/>
        <c:scaling>
          <c:orientation val="minMax"/>
        </c:scaling>
        <c:axPos val="l"/>
        <c:title>
          <c:tx>
            <c:rich>
              <a:bodyPr vert="horz" rot="-5400000" anchor="ctr"/>
              <a:lstStyle/>
              <a:p>
                <a:pPr algn="ctr">
                  <a:defRPr/>
                </a:pPr>
                <a:r>
                  <a:rPr lang="en-US" cap="none" sz="900" b="0" i="0" u="none" baseline="0">
                    <a:solidFill>
                      <a:srgbClr val="000000"/>
                    </a:solidFill>
                  </a:rPr>
                  <a:t> $ / saco de 50 kg</a:t>
                </a:r>
              </a:p>
            </c:rich>
          </c:tx>
          <c:layout>
            <c:manualLayout>
              <c:xMode val="factor"/>
              <c:yMode val="factor"/>
              <c:x val="-0.009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59937532"/>
        <c:crossesAt val="1"/>
        <c:crossBetween val="between"/>
        <c:dispUnits/>
      </c:valAx>
      <c:spPr>
        <a:noFill/>
        <a:ln>
          <a:noFill/>
        </a:ln>
      </c:spPr>
    </c:plotArea>
    <c:legend>
      <c:legendPos val="b"/>
      <c:layout>
        <c:manualLayout>
          <c:xMode val="edge"/>
          <c:yMode val="edge"/>
          <c:x val="0.80575"/>
          <c:y val="0.1185"/>
          <c:w val="0.19425"/>
          <c:h val="0.81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Precios de papa en supermercados y ferias libres de Santiago</a:t>
            </a:r>
          </a:p>
        </c:rich>
      </c:tx>
      <c:layout>
        <c:manualLayout>
          <c:xMode val="factor"/>
          <c:yMode val="factor"/>
          <c:x val="-0.00125"/>
          <c:y val="-0.011"/>
        </c:manualLayout>
      </c:layout>
      <c:spPr>
        <a:noFill/>
        <a:ln w="3175">
          <a:noFill/>
        </a:ln>
      </c:spPr>
    </c:title>
    <c:plotArea>
      <c:layout>
        <c:manualLayout>
          <c:xMode val="edge"/>
          <c:yMode val="edge"/>
          <c:x val="0.026"/>
          <c:y val="0.06675"/>
          <c:w val="0.98425"/>
          <c:h val="0.82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minorista'!$C$25:$C$44</c:f>
              <c:strCache/>
            </c:strRef>
          </c:cat>
          <c:val>
            <c:numRef>
              <c:f>'precio minorista'!$D$25:$D$44</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minorista'!$C$25:$C$44</c:f>
              <c:strCache/>
            </c:strRef>
          </c:cat>
          <c:val>
            <c:numRef>
              <c:f>'precio minorista'!$E$25:$E$44</c:f>
              <c:numCache/>
            </c:numRef>
          </c:val>
          <c:smooth val="0"/>
        </c:ser>
        <c:marker val="1"/>
        <c:axId val="23101894"/>
        <c:axId val="6590455"/>
      </c:lineChart>
      <c:dateAx>
        <c:axId val="23101894"/>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6590455"/>
        <c:crosses val="autoZero"/>
        <c:auto val="0"/>
        <c:baseTimeUnit val="months"/>
        <c:majorUnit val="2"/>
        <c:majorTimeUnit val="months"/>
        <c:minorUnit val="1"/>
        <c:minorTimeUnit val="months"/>
        <c:noMultiLvlLbl val="0"/>
      </c:dateAx>
      <c:valAx>
        <c:axId val="6590455"/>
        <c:scaling>
          <c:orientation val="minMax"/>
        </c:scaling>
        <c:axPos val="l"/>
        <c:title>
          <c:tx>
            <c:rich>
              <a:bodyPr vert="horz" rot="-5400000" anchor="ctr"/>
              <a:lstStyle/>
              <a:p>
                <a:pPr algn="ctr">
                  <a:defRPr/>
                </a:pPr>
                <a:r>
                  <a:rPr lang="en-US" cap="none" sz="900" b="0" i="0" u="none" baseline="0">
                    <a:solidFill>
                      <a:srgbClr val="000000"/>
                    </a:solidFill>
                  </a:rPr>
                  <a:t>Precio ($/kilo con IVA)</a:t>
                </a:r>
              </a:p>
            </c:rich>
          </c:tx>
          <c:layout>
            <c:manualLayout>
              <c:xMode val="factor"/>
              <c:yMode val="factor"/>
              <c:x val="-0.00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23101894"/>
        <c:crossesAt val="1"/>
        <c:crossBetween val="between"/>
        <c:dispUnits/>
      </c:valAx>
      <c:spPr>
        <a:noFill/>
        <a:ln>
          <a:noFill/>
        </a:ln>
      </c:spPr>
    </c:plotArea>
    <c:legend>
      <c:legendPos val="b"/>
      <c:layout>
        <c:manualLayout>
          <c:xMode val="edge"/>
          <c:yMode val="edge"/>
          <c:x val="0.3135"/>
          <c:y val="0.89425"/>
          <c:w val="0.37075"/>
          <c:h val="0.076"/>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Precio semanal a consumidor de papa en supermercados según región.
</a:t>
            </a:r>
            <a:r>
              <a:rPr lang="en-US" cap="none" sz="900" b="1" i="0" u="none" baseline="0">
                <a:solidFill>
                  <a:srgbClr val="000000"/>
                </a:solidFill>
              </a:rPr>
              <a:t>Desde el 13 de octubre de 2014 al 2 de marzo de 2015 ($/ kilo con IVA)</a:t>
            </a:r>
          </a:p>
        </c:rich>
      </c:tx>
      <c:layout>
        <c:manualLayout>
          <c:xMode val="factor"/>
          <c:yMode val="factor"/>
          <c:x val="-0.00175"/>
          <c:y val="-0.01"/>
        </c:manualLayout>
      </c:layout>
      <c:spPr>
        <a:noFill/>
        <a:ln w="3175">
          <a:noFill/>
        </a:ln>
      </c:spPr>
    </c:title>
    <c:plotArea>
      <c:layout>
        <c:manualLayout>
          <c:xMode val="edge"/>
          <c:yMode val="edge"/>
          <c:x val="0.05125"/>
          <c:y val="0.1165"/>
          <c:w val="0.9435"/>
          <c:h val="0.743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regiones'!$J$7:$J$27</c:f>
              <c:numCache/>
            </c:numRef>
          </c:val>
          <c:smooth val="0"/>
        </c:ser>
        <c:marker val="1"/>
        <c:axId val="59314096"/>
        <c:axId val="64064817"/>
      </c:lineChart>
      <c:dateAx>
        <c:axId val="59314096"/>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64064817"/>
        <c:crosses val="autoZero"/>
        <c:auto val="0"/>
        <c:baseTimeUnit val="days"/>
        <c:majorUnit val="7"/>
        <c:majorTimeUnit val="days"/>
        <c:minorUnit val="1"/>
        <c:minorTimeUnit val="days"/>
        <c:noMultiLvlLbl val="0"/>
      </c:dateAx>
      <c:valAx>
        <c:axId val="64064817"/>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13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59314096"/>
        <c:crossesAt val="1"/>
        <c:crossBetween val="between"/>
        <c:dispUnits/>
      </c:valAx>
      <c:spPr>
        <a:noFill/>
        <a:ln>
          <a:noFill/>
        </a:ln>
      </c:spPr>
    </c:plotArea>
    <c:legend>
      <c:legendPos val="b"/>
      <c:layout>
        <c:manualLayout>
          <c:xMode val="edge"/>
          <c:yMode val="edge"/>
          <c:x val="0.15975"/>
          <c:y val="0.858"/>
          <c:w val="0.73575"/>
          <c:h val="0.122"/>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Precio semanal a consumidor de papa en ferias según región. </a:t>
            </a:r>
            <a:r>
              <a:rPr lang="en-US" cap="none" sz="900" b="0" i="0" u="none" baseline="0">
                <a:solidFill>
                  <a:srgbClr val="000000"/>
                </a:solidFill>
              </a:rPr>
              <a:t>
</a:t>
            </a:r>
            <a:r>
              <a:rPr lang="en-US" cap="none" sz="900" b="1" i="0" u="none" baseline="0">
                <a:solidFill>
                  <a:srgbClr val="000000"/>
                </a:solidFill>
              </a:rPr>
              <a:t>Desde el 13 de octubre de 2014 al 2 de marzo de 2015 ($/ kilo con IVA)</a:t>
            </a:r>
          </a:p>
        </c:rich>
      </c:tx>
      <c:layout>
        <c:manualLayout>
          <c:xMode val="factor"/>
          <c:yMode val="factor"/>
          <c:x val="-0.00175"/>
          <c:y val="-0.01"/>
        </c:manualLayout>
      </c:layout>
      <c:spPr>
        <a:noFill/>
        <a:ln w="3175">
          <a:noFill/>
        </a:ln>
      </c:spPr>
    </c:title>
    <c:plotArea>
      <c:layout>
        <c:manualLayout>
          <c:xMode val="edge"/>
          <c:yMode val="edge"/>
          <c:x val="0.04525"/>
          <c:y val="0.11775"/>
          <c:w val="0.952"/>
          <c:h val="0.758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 minorista regiones'!$B$7:$B$27</c:f>
              <c:strCache/>
            </c:strRef>
          </c:cat>
          <c:val>
            <c:numRef>
              <c:f>'precio minorista regiones'!$R$7:$R$27</c:f>
              <c:numCache/>
            </c:numRef>
          </c:val>
          <c:smooth val="0"/>
        </c:ser>
        <c:marker val="1"/>
        <c:axId val="39712442"/>
        <c:axId val="21867659"/>
      </c:lineChart>
      <c:dateAx>
        <c:axId val="39712442"/>
        <c:scaling>
          <c:orientation val="minMax"/>
        </c:scaling>
        <c:axPos val="b"/>
        <c:delete val="0"/>
        <c:numFmt formatCode="dd/mm" sourceLinked="0"/>
        <c:majorTickMark val="out"/>
        <c:minorTickMark val="none"/>
        <c:tickLblPos val="nextTo"/>
        <c:spPr>
          <a:ln w="3175">
            <a:solidFill>
              <a:srgbClr val="C0C0C0"/>
            </a:solidFill>
          </a:ln>
        </c:spPr>
        <c:txPr>
          <a:bodyPr/>
          <a:lstStyle/>
          <a:p>
            <a:pPr>
              <a:defRPr lang="en-US" cap="none" sz="900" b="0" i="0" u="none" baseline="0">
                <a:solidFill>
                  <a:srgbClr val="000000"/>
                </a:solidFill>
                <a:latin typeface="Calibri"/>
                <a:ea typeface="Calibri"/>
                <a:cs typeface="Calibri"/>
              </a:defRPr>
            </a:pPr>
          </a:p>
        </c:txPr>
        <c:crossAx val="21867659"/>
        <c:crosses val="autoZero"/>
        <c:auto val="0"/>
        <c:baseTimeUnit val="days"/>
        <c:majorUnit val="7"/>
        <c:majorTimeUnit val="days"/>
        <c:minorUnit val="1"/>
        <c:minorTimeUnit val="days"/>
        <c:noMultiLvlLbl val="0"/>
      </c:dateAx>
      <c:valAx>
        <c:axId val="21867659"/>
        <c:scaling>
          <c:orientation val="minMax"/>
        </c:scaling>
        <c:axPos val="l"/>
        <c:title>
          <c:tx>
            <c:rich>
              <a:bodyPr vert="horz" rot="-5400000" anchor="ctr"/>
              <a:lstStyle/>
              <a:p>
                <a:pPr algn="ctr">
                  <a:defRPr/>
                </a:pPr>
                <a:r>
                  <a:rPr lang="en-US" cap="none" sz="900" b="0" i="0" u="none" baseline="0">
                    <a:solidFill>
                      <a:srgbClr val="000000"/>
                    </a:solidFill>
                  </a:rPr>
                  <a:t>$ por kilo con IVA</a:t>
                </a:r>
              </a:p>
            </c:rich>
          </c:tx>
          <c:layout>
            <c:manualLayout>
              <c:xMode val="factor"/>
              <c:yMode val="factor"/>
              <c:x val="-0.008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000000"/>
                </a:solidFill>
              </a:defRPr>
            </a:pPr>
          </a:p>
        </c:txPr>
        <c:crossAx val="39712442"/>
        <c:crossesAt val="1"/>
        <c:crossBetween val="between"/>
        <c:dispUnits/>
      </c:valAx>
      <c:spPr>
        <a:noFill/>
        <a:ln>
          <a:noFill/>
        </a:ln>
      </c:spPr>
    </c:plotArea>
    <c:legend>
      <c:legendPos val="b"/>
      <c:layout>
        <c:manualLayout>
          <c:xMode val="edge"/>
          <c:yMode val="edge"/>
          <c:x val="0.154"/>
          <c:y val="0.8575"/>
          <c:w val="0.7135"/>
          <c:h val="0.1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Evolución de la superficie y producción de papa</a:t>
            </a:r>
          </a:p>
        </c:rich>
      </c:tx>
      <c:layout>
        <c:manualLayout>
          <c:xMode val="factor"/>
          <c:yMode val="factor"/>
          <c:x val="-0.00175"/>
          <c:y val="-0.01325"/>
        </c:manualLayout>
      </c:layout>
      <c:spPr>
        <a:noFill/>
        <a:ln w="3175">
          <a:noFill/>
        </a:ln>
      </c:spPr>
    </c:title>
    <c:plotArea>
      <c:layout>
        <c:manualLayout>
          <c:xMode val="edge"/>
          <c:yMode val="edge"/>
          <c:x val="0.043"/>
          <c:y val="0.06475"/>
          <c:w val="0.9115"/>
          <c:h val="0.8687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rend'!$C$7:$C$21</c:f>
              <c:strCache/>
            </c:strRef>
          </c:cat>
          <c:val>
            <c:numRef>
              <c:f>'sup, prod y rend'!$D$7:$D$21</c:f>
              <c:numCache/>
            </c:numRef>
          </c:val>
          <c:smooth val="0"/>
        </c:ser>
        <c:marker val="1"/>
        <c:axId val="62591204"/>
        <c:axId val="26449925"/>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rend'!$C$7:$C$21</c:f>
              <c:strCache/>
            </c:strRef>
          </c:cat>
          <c:val>
            <c:numRef>
              <c:f>'sup, prod y rend'!$E$7:$E$21</c:f>
              <c:numCache/>
            </c:numRef>
          </c:val>
          <c:smooth val="0"/>
        </c:ser>
        <c:marker val="1"/>
        <c:axId val="36722734"/>
        <c:axId val="62069151"/>
      </c:lineChart>
      <c:catAx>
        <c:axId val="6259120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26449925"/>
        <c:crosses val="autoZero"/>
        <c:auto val="1"/>
        <c:lblOffset val="100"/>
        <c:tickLblSkip val="1"/>
        <c:noMultiLvlLbl val="0"/>
      </c:catAx>
      <c:valAx>
        <c:axId val="26449925"/>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16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2591204"/>
        <c:crossesAt val="1"/>
        <c:crossBetween val="between"/>
        <c:dispUnits/>
      </c:valAx>
      <c:catAx>
        <c:axId val="36722734"/>
        <c:scaling>
          <c:orientation val="minMax"/>
        </c:scaling>
        <c:axPos val="b"/>
        <c:delete val="1"/>
        <c:majorTickMark val="out"/>
        <c:minorTickMark val="none"/>
        <c:tickLblPos val="nextTo"/>
        <c:crossAx val="62069151"/>
        <c:crosses val="autoZero"/>
        <c:auto val="1"/>
        <c:lblOffset val="100"/>
        <c:tickLblSkip val="1"/>
        <c:noMultiLvlLbl val="0"/>
      </c:catAx>
      <c:valAx>
        <c:axId val="62069151"/>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2"/>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36722734"/>
        <c:crosses val="max"/>
        <c:crossBetween val="between"/>
        <c:dispUnits/>
      </c:valAx>
      <c:spPr>
        <a:noFill/>
        <a:ln>
          <a:noFill/>
        </a:ln>
      </c:spPr>
    </c:plotArea>
    <c:legend>
      <c:legendPos val="b"/>
      <c:layout>
        <c:manualLayout>
          <c:xMode val="edge"/>
          <c:yMode val="edge"/>
          <c:x val="0.2405"/>
          <c:y val="0.90475"/>
          <c:w val="0.51725"/>
          <c:h val="0.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125"/>
        </c:manualLayout>
      </c:layout>
      <c:spPr>
        <a:noFill/>
        <a:ln w="3175">
          <a:noFill/>
        </a:ln>
      </c:spPr>
    </c:title>
    <c:plotArea>
      <c:layout>
        <c:manualLayout>
          <c:xMode val="edge"/>
          <c:yMode val="edge"/>
          <c:x val="0.043"/>
          <c:y val="0.07175"/>
          <c:w val="0.94025"/>
          <c:h val="0.84975"/>
        </c:manualLayout>
      </c:layout>
      <c:barChart>
        <c:barDir val="col"/>
        <c:grouping val="clustered"/>
        <c:varyColors val="0"/>
        <c:ser>
          <c:idx val="0"/>
          <c:order val="0"/>
          <c:tx>
            <c:strRef>
              <c:f>'sup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región'!$C$18:$K$18</c:f>
              <c:numCache/>
            </c:numRef>
          </c:val>
        </c:ser>
        <c:ser>
          <c:idx val="1"/>
          <c:order val="1"/>
          <c:tx>
            <c:strRef>
              <c:f>'sup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región'!$C$19:$K$19</c:f>
              <c:numCache/>
            </c:numRef>
          </c:val>
        </c:ser>
        <c:ser>
          <c:idx val="2"/>
          <c:order val="2"/>
          <c:tx>
            <c:strRef>
              <c:f>'sup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overlap val="-27"/>
        <c:gapWidth val="219"/>
        <c:axId val="21751448"/>
        <c:axId val="61545305"/>
      </c:barChart>
      <c:catAx>
        <c:axId val="217514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defRPr>
            </a:pPr>
          </a:p>
        </c:txPr>
        <c:crossAx val="61545305"/>
        <c:crosses val="autoZero"/>
        <c:auto val="1"/>
        <c:lblOffset val="100"/>
        <c:tickLblSkip val="1"/>
        <c:noMultiLvlLbl val="0"/>
      </c:catAx>
      <c:valAx>
        <c:axId val="61545305"/>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1751448"/>
        <c:crossesAt val="1"/>
        <c:crossBetween val="between"/>
        <c:dispUnits/>
      </c:valAx>
      <c:spPr>
        <a:noFill/>
        <a:ln>
          <a:noFill/>
        </a:ln>
      </c:spPr>
    </c:plotArea>
    <c:legend>
      <c:legendPos val="b"/>
      <c:layout>
        <c:manualLayout>
          <c:xMode val="edge"/>
          <c:yMode val="edge"/>
          <c:x val="0.3775"/>
          <c:y val="0.92425"/>
          <c:w val="0.24175"/>
          <c:h val="0.058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325"/>
        </c:manualLayout>
      </c:layout>
      <c:spPr>
        <a:noFill/>
        <a:ln w="3175">
          <a:noFill/>
        </a:ln>
      </c:spPr>
    </c:title>
    <c:plotArea>
      <c:layout>
        <c:manualLayout>
          <c:xMode val="edge"/>
          <c:yMode val="edge"/>
          <c:x val="0.04525"/>
          <c:y val="0.0705"/>
          <c:w val="0.93975"/>
          <c:h val="0.85125"/>
        </c:manualLayout>
      </c:layout>
      <c:barChart>
        <c:barDir val="col"/>
        <c:grouping val="clustered"/>
        <c:varyColors val="0"/>
        <c:ser>
          <c:idx val="0"/>
          <c:order val="0"/>
          <c:tx>
            <c:strRef>
              <c:f>'prod región'!$B$18</c:f>
              <c:strCache>
                <c:ptCount val="1"/>
                <c:pt idx="0">
                  <c:v>2011/12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región'!$C$18:$K$18</c:f>
              <c:numCache/>
            </c:numRef>
          </c:val>
        </c:ser>
        <c:ser>
          <c:idx val="1"/>
          <c:order val="1"/>
          <c:tx>
            <c:strRef>
              <c:f>'prod región'!$B$19</c:f>
              <c:strCache>
                <c:ptCount val="1"/>
                <c:pt idx="0">
                  <c:v>2012/13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región'!$C$19:$K$19</c:f>
              <c:numCache/>
            </c:numRef>
          </c:val>
        </c:ser>
        <c:ser>
          <c:idx val="2"/>
          <c:order val="2"/>
          <c:tx>
            <c:strRef>
              <c:f>'prod región'!$B$20</c:f>
              <c:strCache>
                <c:ptCount val="1"/>
                <c:pt idx="0">
                  <c:v>2013/14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overlap val="-27"/>
        <c:gapWidth val="219"/>
        <c:axId val="17036834"/>
        <c:axId val="19113779"/>
      </c:barChart>
      <c:catAx>
        <c:axId val="170368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9113779"/>
        <c:crosses val="autoZero"/>
        <c:auto val="1"/>
        <c:lblOffset val="100"/>
        <c:tickLblSkip val="1"/>
        <c:noMultiLvlLbl val="0"/>
      </c:catAx>
      <c:valAx>
        <c:axId val="19113779"/>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27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7036834"/>
        <c:crossesAt val="1"/>
        <c:crossBetween val="between"/>
        <c:dispUnits/>
      </c:valAx>
      <c:spPr>
        <a:noFill/>
        <a:ln>
          <a:noFill/>
        </a:ln>
      </c:spPr>
    </c:plotArea>
    <c:legend>
      <c:legendPos val="b"/>
      <c:layout>
        <c:manualLayout>
          <c:xMode val="edge"/>
          <c:yMode val="edge"/>
          <c:x val="0.3755"/>
          <c:y val="0.9285"/>
          <c:w val="0.2455"/>
          <c:h val="0.05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76200</xdr:rowOff>
    </xdr:from>
    <xdr:to>
      <xdr:col>6</xdr:col>
      <xdr:colOff>885825</xdr:colOff>
      <xdr:row>46</xdr:row>
      <xdr:rowOff>85725</xdr:rowOff>
    </xdr:to>
    <xdr:graphicFrame>
      <xdr:nvGraphicFramePr>
        <xdr:cNvPr id="1" name="Gráfico 1"/>
        <xdr:cNvGraphicFramePr/>
      </xdr:nvGraphicFramePr>
      <xdr:xfrm>
        <a:off x="38100" y="3876675"/>
        <a:ext cx="5915025" cy="4133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21</xdr:row>
      <xdr:rowOff>9525</xdr:rowOff>
    </xdr:from>
    <xdr:to>
      <xdr:col>11</xdr:col>
      <xdr:colOff>676275</xdr:colOff>
      <xdr:row>43</xdr:row>
      <xdr:rowOff>0</xdr:rowOff>
    </xdr:to>
    <xdr:graphicFrame>
      <xdr:nvGraphicFramePr>
        <xdr:cNvPr id="1" name="Gráfico 1"/>
        <xdr:cNvGraphicFramePr/>
      </xdr:nvGraphicFramePr>
      <xdr:xfrm>
        <a:off x="76200" y="3324225"/>
        <a:ext cx="8791575" cy="41243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95250</xdr:rowOff>
    </xdr:from>
    <xdr:to>
      <xdr:col>11</xdr:col>
      <xdr:colOff>676275</xdr:colOff>
      <xdr:row>44</xdr:row>
      <xdr:rowOff>133350</xdr:rowOff>
    </xdr:to>
    <xdr:graphicFrame>
      <xdr:nvGraphicFramePr>
        <xdr:cNvPr id="1" name="Gráfico 1"/>
        <xdr:cNvGraphicFramePr/>
      </xdr:nvGraphicFramePr>
      <xdr:xfrm>
        <a:off x="114300" y="34385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19050</xdr:rowOff>
    </xdr:from>
    <xdr:to>
      <xdr:col>11</xdr:col>
      <xdr:colOff>666750</xdr:colOff>
      <xdr:row>42</xdr:row>
      <xdr:rowOff>142875</xdr:rowOff>
    </xdr:to>
    <xdr:graphicFrame>
      <xdr:nvGraphicFramePr>
        <xdr:cNvPr id="1" name="Gráfico 2"/>
        <xdr:cNvGraphicFramePr/>
      </xdr:nvGraphicFramePr>
      <xdr:xfrm>
        <a:off x="114300" y="3429000"/>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48600"/>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2647950</xdr:colOff>
      <xdr:row>5</xdr:row>
      <xdr:rowOff>104775</xdr:rowOff>
    </xdr:from>
    <xdr:to>
      <xdr:col>3</xdr:col>
      <xdr:colOff>219075</xdr:colOff>
      <xdr:row>5</xdr:row>
      <xdr:rowOff>104775</xdr:rowOff>
    </xdr:to>
    <xdr:sp>
      <xdr:nvSpPr>
        <xdr:cNvPr id="1" name="Conector recto 1"/>
        <xdr:cNvSpPr>
          <a:spLocks/>
        </xdr:cNvSpPr>
      </xdr:nvSpPr>
      <xdr:spPr>
        <a:xfrm flipV="1">
          <a:off x="3714750" y="752475"/>
          <a:ext cx="2657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104775</xdr:rowOff>
    </xdr:from>
    <xdr:to>
      <xdr:col>3</xdr:col>
      <xdr:colOff>228600</xdr:colOff>
      <xdr:row>6</xdr:row>
      <xdr:rowOff>104775</xdr:rowOff>
    </xdr:to>
    <xdr:sp>
      <xdr:nvSpPr>
        <xdr:cNvPr id="2" name="Conector recto 2"/>
        <xdr:cNvSpPr>
          <a:spLocks/>
        </xdr:cNvSpPr>
      </xdr:nvSpPr>
      <xdr:spPr>
        <a:xfrm>
          <a:off x="3648075" y="914400"/>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2181225</xdr:colOff>
      <xdr:row>7</xdr:row>
      <xdr:rowOff>104775</xdr:rowOff>
    </xdr:from>
    <xdr:to>
      <xdr:col>3</xdr:col>
      <xdr:colOff>247650</xdr:colOff>
      <xdr:row>7</xdr:row>
      <xdr:rowOff>104775</xdr:rowOff>
    </xdr:to>
    <xdr:sp>
      <xdr:nvSpPr>
        <xdr:cNvPr id="3" name="Conector recto 3"/>
        <xdr:cNvSpPr>
          <a:spLocks/>
        </xdr:cNvSpPr>
      </xdr:nvSpPr>
      <xdr:spPr>
        <a:xfrm>
          <a:off x="3248025" y="1076325"/>
          <a:ext cx="3152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2705100</xdr:colOff>
      <xdr:row>17</xdr:row>
      <xdr:rowOff>95250</xdr:rowOff>
    </xdr:from>
    <xdr:to>
      <xdr:col>3</xdr:col>
      <xdr:colOff>247650</xdr:colOff>
      <xdr:row>17</xdr:row>
      <xdr:rowOff>95250</xdr:rowOff>
    </xdr:to>
    <xdr:sp>
      <xdr:nvSpPr>
        <xdr:cNvPr id="4" name="Conector recto 10"/>
        <xdr:cNvSpPr>
          <a:spLocks/>
        </xdr:cNvSpPr>
      </xdr:nvSpPr>
      <xdr:spPr>
        <a:xfrm flipV="1">
          <a:off x="3771900" y="2562225"/>
          <a:ext cx="2628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2847975</xdr:colOff>
      <xdr:row>32</xdr:row>
      <xdr:rowOff>95250</xdr:rowOff>
    </xdr:from>
    <xdr:to>
      <xdr:col>3</xdr:col>
      <xdr:colOff>200025</xdr:colOff>
      <xdr:row>32</xdr:row>
      <xdr:rowOff>95250</xdr:rowOff>
    </xdr:to>
    <xdr:sp>
      <xdr:nvSpPr>
        <xdr:cNvPr id="5" name="Conector recto 26"/>
        <xdr:cNvSpPr>
          <a:spLocks/>
        </xdr:cNvSpPr>
      </xdr:nvSpPr>
      <xdr:spPr>
        <a:xfrm flipV="1">
          <a:off x="3914775" y="4848225"/>
          <a:ext cx="2438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4352925</xdr:colOff>
      <xdr:row>33</xdr:row>
      <xdr:rowOff>95250</xdr:rowOff>
    </xdr:from>
    <xdr:to>
      <xdr:col>3</xdr:col>
      <xdr:colOff>190500</xdr:colOff>
      <xdr:row>33</xdr:row>
      <xdr:rowOff>95250</xdr:rowOff>
    </xdr:to>
    <xdr:sp>
      <xdr:nvSpPr>
        <xdr:cNvPr id="6" name="Conector recto 27"/>
        <xdr:cNvSpPr>
          <a:spLocks/>
        </xdr:cNvSpPr>
      </xdr:nvSpPr>
      <xdr:spPr>
        <a:xfrm flipV="1">
          <a:off x="5419725" y="501015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34</xdr:row>
      <xdr:rowOff>95250</xdr:rowOff>
    </xdr:from>
    <xdr:to>
      <xdr:col>3</xdr:col>
      <xdr:colOff>209550</xdr:colOff>
      <xdr:row>34</xdr:row>
      <xdr:rowOff>95250</xdr:rowOff>
    </xdr:to>
    <xdr:sp>
      <xdr:nvSpPr>
        <xdr:cNvPr id="7" name="Conector recto 28"/>
        <xdr:cNvSpPr>
          <a:spLocks/>
        </xdr:cNvSpPr>
      </xdr:nvSpPr>
      <xdr:spPr>
        <a:xfrm flipV="1">
          <a:off x="5467350" y="51720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4505325</xdr:colOff>
      <xdr:row>35</xdr:row>
      <xdr:rowOff>104775</xdr:rowOff>
    </xdr:from>
    <xdr:to>
      <xdr:col>3</xdr:col>
      <xdr:colOff>209550</xdr:colOff>
      <xdr:row>35</xdr:row>
      <xdr:rowOff>104775</xdr:rowOff>
    </xdr:to>
    <xdr:sp>
      <xdr:nvSpPr>
        <xdr:cNvPr id="8" name="Conector recto 29"/>
        <xdr:cNvSpPr>
          <a:spLocks/>
        </xdr:cNvSpPr>
      </xdr:nvSpPr>
      <xdr:spPr>
        <a:xfrm flipV="1">
          <a:off x="5572125" y="5343525"/>
          <a:ext cx="790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3686175</xdr:colOff>
      <xdr:row>31</xdr:row>
      <xdr:rowOff>114300</xdr:rowOff>
    </xdr:from>
    <xdr:to>
      <xdr:col>3</xdr:col>
      <xdr:colOff>209550</xdr:colOff>
      <xdr:row>31</xdr:row>
      <xdr:rowOff>114300</xdr:rowOff>
    </xdr:to>
    <xdr:sp>
      <xdr:nvSpPr>
        <xdr:cNvPr id="9" name="Conector recto 30"/>
        <xdr:cNvSpPr>
          <a:spLocks/>
        </xdr:cNvSpPr>
      </xdr:nvSpPr>
      <xdr:spPr>
        <a:xfrm flipV="1">
          <a:off x="4752975" y="4705350"/>
          <a:ext cx="1609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30</xdr:row>
      <xdr:rowOff>123825</xdr:rowOff>
    </xdr:from>
    <xdr:to>
      <xdr:col>3</xdr:col>
      <xdr:colOff>219075</xdr:colOff>
      <xdr:row>30</xdr:row>
      <xdr:rowOff>123825</xdr:rowOff>
    </xdr:to>
    <xdr:sp>
      <xdr:nvSpPr>
        <xdr:cNvPr id="10" name="Conector recto 31"/>
        <xdr:cNvSpPr>
          <a:spLocks/>
        </xdr:cNvSpPr>
      </xdr:nvSpPr>
      <xdr:spPr>
        <a:xfrm flipV="1">
          <a:off x="5334000" y="455295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29</xdr:row>
      <xdr:rowOff>114300</xdr:rowOff>
    </xdr:from>
    <xdr:to>
      <xdr:col>3</xdr:col>
      <xdr:colOff>238125</xdr:colOff>
      <xdr:row>29</xdr:row>
      <xdr:rowOff>114300</xdr:rowOff>
    </xdr:to>
    <xdr:sp>
      <xdr:nvSpPr>
        <xdr:cNvPr id="11" name="Conector recto 33"/>
        <xdr:cNvSpPr>
          <a:spLocks/>
        </xdr:cNvSpPr>
      </xdr:nvSpPr>
      <xdr:spPr>
        <a:xfrm flipV="1">
          <a:off x="5467350" y="4381500"/>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28</xdr:row>
      <xdr:rowOff>95250</xdr:rowOff>
    </xdr:from>
    <xdr:to>
      <xdr:col>3</xdr:col>
      <xdr:colOff>238125</xdr:colOff>
      <xdr:row>28</xdr:row>
      <xdr:rowOff>95250</xdr:rowOff>
    </xdr:to>
    <xdr:sp>
      <xdr:nvSpPr>
        <xdr:cNvPr id="12" name="Conector recto 34"/>
        <xdr:cNvSpPr>
          <a:spLocks/>
        </xdr:cNvSpPr>
      </xdr:nvSpPr>
      <xdr:spPr>
        <a:xfrm flipV="1">
          <a:off x="5057775" y="42005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3629025</xdr:colOff>
      <xdr:row>27</xdr:row>
      <xdr:rowOff>104775</xdr:rowOff>
    </xdr:from>
    <xdr:to>
      <xdr:col>3</xdr:col>
      <xdr:colOff>228600</xdr:colOff>
      <xdr:row>27</xdr:row>
      <xdr:rowOff>104775</xdr:rowOff>
    </xdr:to>
    <xdr:sp>
      <xdr:nvSpPr>
        <xdr:cNvPr id="13" name="Conector recto 35"/>
        <xdr:cNvSpPr>
          <a:spLocks/>
        </xdr:cNvSpPr>
      </xdr:nvSpPr>
      <xdr:spPr>
        <a:xfrm flipV="1">
          <a:off x="4695825" y="4048125"/>
          <a:ext cx="1685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26</xdr:row>
      <xdr:rowOff>104775</xdr:rowOff>
    </xdr:from>
    <xdr:to>
      <xdr:col>3</xdr:col>
      <xdr:colOff>219075</xdr:colOff>
      <xdr:row>26</xdr:row>
      <xdr:rowOff>104775</xdr:rowOff>
    </xdr:to>
    <xdr:sp>
      <xdr:nvSpPr>
        <xdr:cNvPr id="14" name="Conector recto 36"/>
        <xdr:cNvSpPr>
          <a:spLocks/>
        </xdr:cNvSpPr>
      </xdr:nvSpPr>
      <xdr:spPr>
        <a:xfrm flipV="1">
          <a:off x="4895850" y="38862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3067050</xdr:colOff>
      <xdr:row>8</xdr:row>
      <xdr:rowOff>104775</xdr:rowOff>
    </xdr:from>
    <xdr:to>
      <xdr:col>3</xdr:col>
      <xdr:colOff>247650</xdr:colOff>
      <xdr:row>8</xdr:row>
      <xdr:rowOff>104775</xdr:rowOff>
    </xdr:to>
    <xdr:sp>
      <xdr:nvSpPr>
        <xdr:cNvPr id="15" name="Conector recto 37"/>
        <xdr:cNvSpPr>
          <a:spLocks/>
        </xdr:cNvSpPr>
      </xdr:nvSpPr>
      <xdr:spPr>
        <a:xfrm flipV="1">
          <a:off x="4133850" y="12382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3829050</xdr:colOff>
      <xdr:row>12</xdr:row>
      <xdr:rowOff>104775</xdr:rowOff>
    </xdr:from>
    <xdr:to>
      <xdr:col>3</xdr:col>
      <xdr:colOff>247650</xdr:colOff>
      <xdr:row>12</xdr:row>
      <xdr:rowOff>104775</xdr:rowOff>
    </xdr:to>
    <xdr:sp>
      <xdr:nvSpPr>
        <xdr:cNvPr id="16" name="Conector recto 38"/>
        <xdr:cNvSpPr>
          <a:spLocks/>
        </xdr:cNvSpPr>
      </xdr:nvSpPr>
      <xdr:spPr>
        <a:xfrm flipV="1">
          <a:off x="4895850" y="1762125"/>
          <a:ext cx="1504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104775</xdr:rowOff>
    </xdr:from>
    <xdr:to>
      <xdr:col>3</xdr:col>
      <xdr:colOff>238125</xdr:colOff>
      <xdr:row>13</xdr:row>
      <xdr:rowOff>104775</xdr:rowOff>
    </xdr:to>
    <xdr:sp>
      <xdr:nvSpPr>
        <xdr:cNvPr id="17" name="Conector recto 39"/>
        <xdr:cNvSpPr>
          <a:spLocks/>
        </xdr:cNvSpPr>
      </xdr:nvSpPr>
      <xdr:spPr>
        <a:xfrm flipV="1">
          <a:off x="5172075" y="1924050"/>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104775</xdr:rowOff>
    </xdr:from>
    <xdr:to>
      <xdr:col>3</xdr:col>
      <xdr:colOff>238125</xdr:colOff>
      <xdr:row>14</xdr:row>
      <xdr:rowOff>104775</xdr:rowOff>
    </xdr:to>
    <xdr:sp>
      <xdr:nvSpPr>
        <xdr:cNvPr id="18" name="Conector recto 40"/>
        <xdr:cNvSpPr>
          <a:spLocks/>
        </xdr:cNvSpPr>
      </xdr:nvSpPr>
      <xdr:spPr>
        <a:xfrm flipV="1">
          <a:off x="5172075" y="2085975"/>
          <a:ext cx="1219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95250</xdr:rowOff>
    </xdr:from>
    <xdr:to>
      <xdr:col>3</xdr:col>
      <xdr:colOff>247650</xdr:colOff>
      <xdr:row>15</xdr:row>
      <xdr:rowOff>95250</xdr:rowOff>
    </xdr:to>
    <xdr:sp>
      <xdr:nvSpPr>
        <xdr:cNvPr id="19" name="Conector recto 41"/>
        <xdr:cNvSpPr>
          <a:spLocks/>
        </xdr:cNvSpPr>
      </xdr:nvSpPr>
      <xdr:spPr>
        <a:xfrm flipV="1">
          <a:off x="5467350" y="2238375"/>
          <a:ext cx="933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4629150</xdr:colOff>
      <xdr:row>16</xdr:row>
      <xdr:rowOff>104775</xdr:rowOff>
    </xdr:from>
    <xdr:to>
      <xdr:col>3</xdr:col>
      <xdr:colOff>247650</xdr:colOff>
      <xdr:row>16</xdr:row>
      <xdr:rowOff>104775</xdr:rowOff>
    </xdr:to>
    <xdr:sp>
      <xdr:nvSpPr>
        <xdr:cNvPr id="20" name="Conector recto 42"/>
        <xdr:cNvSpPr>
          <a:spLocks/>
        </xdr:cNvSpPr>
      </xdr:nvSpPr>
      <xdr:spPr>
        <a:xfrm flipV="1">
          <a:off x="5695950" y="2409825"/>
          <a:ext cx="704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4343400</xdr:colOff>
      <xdr:row>18</xdr:row>
      <xdr:rowOff>95250</xdr:rowOff>
    </xdr:from>
    <xdr:to>
      <xdr:col>3</xdr:col>
      <xdr:colOff>219075</xdr:colOff>
      <xdr:row>18</xdr:row>
      <xdr:rowOff>95250</xdr:rowOff>
    </xdr:to>
    <xdr:sp>
      <xdr:nvSpPr>
        <xdr:cNvPr id="21" name="Conector recto 43"/>
        <xdr:cNvSpPr>
          <a:spLocks/>
        </xdr:cNvSpPr>
      </xdr:nvSpPr>
      <xdr:spPr>
        <a:xfrm flipV="1">
          <a:off x="5410200" y="2724150"/>
          <a:ext cx="96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4362450</xdr:colOff>
      <xdr:row>19</xdr:row>
      <xdr:rowOff>95250</xdr:rowOff>
    </xdr:from>
    <xdr:to>
      <xdr:col>3</xdr:col>
      <xdr:colOff>200025</xdr:colOff>
      <xdr:row>19</xdr:row>
      <xdr:rowOff>95250</xdr:rowOff>
    </xdr:to>
    <xdr:sp>
      <xdr:nvSpPr>
        <xdr:cNvPr id="22" name="Conector recto 44"/>
        <xdr:cNvSpPr>
          <a:spLocks/>
        </xdr:cNvSpPr>
      </xdr:nvSpPr>
      <xdr:spPr>
        <a:xfrm flipV="1">
          <a:off x="5429250" y="2886075"/>
          <a:ext cx="923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4391025</xdr:colOff>
      <xdr:row>20</xdr:row>
      <xdr:rowOff>85725</xdr:rowOff>
    </xdr:from>
    <xdr:to>
      <xdr:col>3</xdr:col>
      <xdr:colOff>209550</xdr:colOff>
      <xdr:row>20</xdr:row>
      <xdr:rowOff>85725</xdr:rowOff>
    </xdr:to>
    <xdr:sp>
      <xdr:nvSpPr>
        <xdr:cNvPr id="23" name="Conector recto 45"/>
        <xdr:cNvSpPr>
          <a:spLocks/>
        </xdr:cNvSpPr>
      </xdr:nvSpPr>
      <xdr:spPr>
        <a:xfrm flipV="1">
          <a:off x="5457825" y="303847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47625</xdr:colOff>
      <xdr:row>21</xdr:row>
      <xdr:rowOff>104775</xdr:rowOff>
    </xdr:from>
    <xdr:to>
      <xdr:col>3</xdr:col>
      <xdr:colOff>190500</xdr:colOff>
      <xdr:row>21</xdr:row>
      <xdr:rowOff>104775</xdr:rowOff>
    </xdr:to>
    <xdr:sp>
      <xdr:nvSpPr>
        <xdr:cNvPr id="24" name="Conector recto 46"/>
        <xdr:cNvSpPr>
          <a:spLocks/>
        </xdr:cNvSpPr>
      </xdr:nvSpPr>
      <xdr:spPr>
        <a:xfrm flipV="1">
          <a:off x="6200775" y="3219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5086350</xdr:colOff>
      <xdr:row>22</xdr:row>
      <xdr:rowOff>114300</xdr:rowOff>
    </xdr:from>
    <xdr:to>
      <xdr:col>3</xdr:col>
      <xdr:colOff>209550</xdr:colOff>
      <xdr:row>22</xdr:row>
      <xdr:rowOff>114300</xdr:rowOff>
    </xdr:to>
    <xdr:sp>
      <xdr:nvSpPr>
        <xdr:cNvPr id="25" name="Conector recto 47"/>
        <xdr:cNvSpPr>
          <a:spLocks/>
        </xdr:cNvSpPr>
      </xdr:nvSpPr>
      <xdr:spPr>
        <a:xfrm flipV="1">
          <a:off x="6153150" y="3390900"/>
          <a:ext cx="20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57150</xdr:rowOff>
    </xdr:from>
    <xdr:to>
      <xdr:col>7</xdr:col>
      <xdr:colOff>190500</xdr:colOff>
      <xdr:row>41</xdr:row>
      <xdr:rowOff>133350</xdr:rowOff>
    </xdr:to>
    <xdr:graphicFrame>
      <xdr:nvGraphicFramePr>
        <xdr:cNvPr id="1" name="Gráfico 2"/>
        <xdr:cNvGraphicFramePr/>
      </xdr:nvGraphicFramePr>
      <xdr:xfrm>
        <a:off x="76200" y="5353050"/>
        <a:ext cx="6391275" cy="32670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40</xdr:row>
      <xdr:rowOff>9525</xdr:rowOff>
    </xdr:from>
    <xdr:ext cx="1771650" cy="209550"/>
    <xdr:sp>
      <xdr:nvSpPr>
        <xdr:cNvPr id="2" name="1 CuadroTexto"/>
        <xdr:cNvSpPr txBox="1">
          <a:spLocks noChangeArrowheads="1"/>
        </xdr:cNvSpPr>
      </xdr:nvSpPr>
      <xdr:spPr>
        <a:xfrm>
          <a:off x="123825" y="8334375"/>
          <a:ext cx="177165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56</xdr:row>
      <xdr:rowOff>38100</xdr:rowOff>
    </xdr:from>
    <xdr:ext cx="1771650" cy="219075"/>
    <xdr:sp>
      <xdr:nvSpPr>
        <xdr:cNvPr id="1" name="1 CuadroTexto"/>
        <xdr:cNvSpPr txBox="1">
          <a:spLocks noChangeArrowheads="1"/>
        </xdr:cNvSpPr>
      </xdr:nvSpPr>
      <xdr:spPr>
        <a:xfrm>
          <a:off x="76200" y="10591800"/>
          <a:ext cx="1771650"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0</xdr:col>
      <xdr:colOff>57150</xdr:colOff>
      <xdr:row>36</xdr:row>
      <xdr:rowOff>0</xdr:rowOff>
    </xdr:from>
    <xdr:to>
      <xdr:col>12</xdr:col>
      <xdr:colOff>704850</xdr:colOff>
      <xdr:row>56</xdr:row>
      <xdr:rowOff>85725</xdr:rowOff>
    </xdr:to>
    <xdr:graphicFrame>
      <xdr:nvGraphicFramePr>
        <xdr:cNvPr id="2" name="Gráfico 3"/>
        <xdr:cNvGraphicFramePr/>
      </xdr:nvGraphicFramePr>
      <xdr:xfrm>
        <a:off x="57150" y="6743700"/>
        <a:ext cx="8810625" cy="3867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12</xdr:col>
      <xdr:colOff>723900</xdr:colOff>
      <xdr:row>60</xdr:row>
      <xdr:rowOff>9525</xdr:rowOff>
    </xdr:to>
    <xdr:graphicFrame>
      <xdr:nvGraphicFramePr>
        <xdr:cNvPr id="1" name="Gráfico 1"/>
        <xdr:cNvGraphicFramePr/>
      </xdr:nvGraphicFramePr>
      <xdr:xfrm>
        <a:off x="76200" y="6172200"/>
        <a:ext cx="9877425" cy="44100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62125" cy="247650"/>
    <xdr:sp>
      <xdr:nvSpPr>
        <xdr:cNvPr id="2" name="1 CuadroTexto"/>
        <xdr:cNvSpPr txBox="1">
          <a:spLocks noChangeArrowheads="1"/>
        </xdr:cNvSpPr>
      </xdr:nvSpPr>
      <xdr:spPr>
        <a:xfrm>
          <a:off x="85725" y="10239375"/>
          <a:ext cx="1762125"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0.947</cdr:y>
    </cdr:from>
    <cdr:to>
      <cdr:x>0.242</cdr:x>
      <cdr:y>1</cdr:y>
    </cdr:to>
    <cdr:sp>
      <cdr:nvSpPr>
        <cdr:cNvPr id="1" name="1 CuadroTexto"/>
        <cdr:cNvSpPr txBox="1">
          <a:spLocks noChangeArrowheads="1"/>
        </cdr:cNvSpPr>
      </cdr:nvSpPr>
      <cdr:spPr>
        <a:xfrm>
          <a:off x="0" y="3400425"/>
          <a:ext cx="1838325" cy="24765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22</xdr:row>
      <xdr:rowOff>19050</xdr:rowOff>
    </xdr:from>
    <xdr:to>
      <xdr:col>9</xdr:col>
      <xdr:colOff>733425</xdr:colOff>
      <xdr:row>44</xdr:row>
      <xdr:rowOff>57150</xdr:rowOff>
    </xdr:to>
    <xdr:graphicFrame>
      <xdr:nvGraphicFramePr>
        <xdr:cNvPr id="1" name="Gráfico 1"/>
        <xdr:cNvGraphicFramePr/>
      </xdr:nvGraphicFramePr>
      <xdr:xfrm>
        <a:off x="114300" y="3838575"/>
        <a:ext cx="7562850" cy="36004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28</xdr:row>
      <xdr:rowOff>19050</xdr:rowOff>
    </xdr:from>
    <xdr:to>
      <xdr:col>9</xdr:col>
      <xdr:colOff>742950</xdr:colOff>
      <xdr:row>46</xdr:row>
      <xdr:rowOff>152400</xdr:rowOff>
    </xdr:to>
    <xdr:graphicFrame>
      <xdr:nvGraphicFramePr>
        <xdr:cNvPr id="1" name="Gráfico 1"/>
        <xdr:cNvGraphicFramePr/>
      </xdr:nvGraphicFramePr>
      <xdr:xfrm>
        <a:off x="923925" y="4676775"/>
        <a:ext cx="5915025" cy="35147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19050</xdr:rowOff>
    </xdr:from>
    <xdr:to>
      <xdr:col>17</xdr:col>
      <xdr:colOff>619125</xdr:colOff>
      <xdr:row>46</xdr:row>
      <xdr:rowOff>123825</xdr:rowOff>
    </xdr:to>
    <xdr:graphicFrame>
      <xdr:nvGraphicFramePr>
        <xdr:cNvPr id="2" name="Gráfico 4"/>
        <xdr:cNvGraphicFramePr/>
      </xdr:nvGraphicFramePr>
      <xdr:xfrm>
        <a:off x="6867525" y="4676775"/>
        <a:ext cx="5829300" cy="350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O7UOPW8C\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papa diario"/>
      <sheetName val="precio din"/>
      <sheetName val="precio"/>
      <sheetName val="Hoja6"/>
      <sheetName val="MERCADOS"/>
    </sheetNames>
    <sheetDataSet>
      <sheetData sheetId="4">
        <row r="665">
          <cell r="A665">
            <v>41883</v>
          </cell>
          <cell r="M665">
            <v>11560.77301227573</v>
          </cell>
        </row>
        <row r="666">
          <cell r="A666">
            <v>41884</v>
          </cell>
          <cell r="M666">
            <v>11208.023275954813</v>
          </cell>
        </row>
        <row r="667">
          <cell r="A667">
            <v>41885</v>
          </cell>
          <cell r="M667">
            <v>11863.63557738217</v>
          </cell>
        </row>
        <row r="668">
          <cell r="A668">
            <v>41886</v>
          </cell>
          <cell r="M668">
            <v>11731.026806711348</v>
          </cell>
        </row>
        <row r="669">
          <cell r="A669">
            <v>41887</v>
          </cell>
          <cell r="M669">
            <v>11427.793503037316</v>
          </cell>
        </row>
        <row r="670">
          <cell r="A670">
            <v>41890</v>
          </cell>
          <cell r="M670">
            <v>11910.378794866654</v>
          </cell>
        </row>
        <row r="671">
          <cell r="A671">
            <v>41891</v>
          </cell>
          <cell r="M671">
            <v>11259.14630177515</v>
          </cell>
        </row>
        <row r="672">
          <cell r="A672">
            <v>41892</v>
          </cell>
          <cell r="M672">
            <v>11997.178601243339</v>
          </cell>
        </row>
        <row r="673">
          <cell r="A673">
            <v>41893</v>
          </cell>
          <cell r="M673">
            <v>11556.971940386893</v>
          </cell>
        </row>
        <row r="674">
          <cell r="A674">
            <v>41894</v>
          </cell>
          <cell r="M674">
            <v>11966.530275280898</v>
          </cell>
        </row>
        <row r="675">
          <cell r="A675">
            <v>41897</v>
          </cell>
          <cell r="M675">
            <v>12164.218292446427</v>
          </cell>
        </row>
        <row r="676">
          <cell r="A676">
            <v>41898</v>
          </cell>
          <cell r="M676">
            <v>11655.833790974884</v>
          </cell>
        </row>
        <row r="677">
          <cell r="A677">
            <v>41899</v>
          </cell>
          <cell r="M677">
            <v>12443.950475079178</v>
          </cell>
        </row>
        <row r="678">
          <cell r="A678">
            <v>41904</v>
          </cell>
          <cell r="M678">
            <v>11398.548736383442</v>
          </cell>
        </row>
        <row r="679">
          <cell r="A679">
            <v>41905</v>
          </cell>
          <cell r="M679">
            <v>11907.707910643889</v>
          </cell>
        </row>
        <row r="680">
          <cell r="A680">
            <v>41906</v>
          </cell>
          <cell r="M680">
            <v>11762.960078936434</v>
          </cell>
        </row>
        <row r="681">
          <cell r="A681">
            <v>41907</v>
          </cell>
          <cell r="M681">
            <v>11273.758637583891</v>
          </cell>
        </row>
        <row r="682">
          <cell r="A682">
            <v>41908</v>
          </cell>
          <cell r="M682">
            <v>10377.148045487796</v>
          </cell>
        </row>
        <row r="683">
          <cell r="A683">
            <v>41911</v>
          </cell>
          <cell r="M683">
            <v>11994.073680562431</v>
          </cell>
        </row>
        <row r="684">
          <cell r="A684">
            <v>41912</v>
          </cell>
          <cell r="M684">
            <v>11352.559770883056</v>
          </cell>
        </row>
        <row r="685">
          <cell r="A685">
            <v>41913</v>
          </cell>
          <cell r="M685">
            <v>12075.422042755343</v>
          </cell>
        </row>
        <row r="686">
          <cell r="A686">
            <v>41914</v>
          </cell>
          <cell r="M686">
            <v>9969.630588235292</v>
          </cell>
        </row>
        <row r="687">
          <cell r="A687">
            <v>41915</v>
          </cell>
          <cell r="M687">
            <v>9967.008636363635</v>
          </cell>
        </row>
        <row r="688">
          <cell r="A688">
            <v>41918</v>
          </cell>
          <cell r="M688">
            <v>11457.675714285715</v>
          </cell>
        </row>
        <row r="689">
          <cell r="A689">
            <v>41919</v>
          </cell>
          <cell r="M689">
            <v>10631.337777777777</v>
          </cell>
        </row>
        <row r="690">
          <cell r="A690">
            <v>41920</v>
          </cell>
          <cell r="M690">
            <v>10798.426000000001</v>
          </cell>
        </row>
        <row r="691">
          <cell r="A691">
            <v>41921</v>
          </cell>
          <cell r="M691">
            <v>10627.936666666668</v>
          </cell>
        </row>
        <row r="692">
          <cell r="A692">
            <v>41922</v>
          </cell>
          <cell r="M692">
            <v>11237.18</v>
          </cell>
        </row>
        <row r="693">
          <cell r="A693">
            <v>41925</v>
          </cell>
          <cell r="M693">
            <v>10104.482222222221</v>
          </cell>
        </row>
        <row r="694">
          <cell r="A694">
            <v>41926</v>
          </cell>
          <cell r="M694">
            <v>10099.838</v>
          </cell>
        </row>
        <row r="695">
          <cell r="A695">
            <v>41927</v>
          </cell>
          <cell r="M695">
            <v>10214.0415</v>
          </cell>
        </row>
        <row r="696">
          <cell r="A696">
            <v>41928</v>
          </cell>
          <cell r="M696">
            <v>10182.570625</v>
          </cell>
        </row>
        <row r="697">
          <cell r="A697">
            <v>41929</v>
          </cell>
          <cell r="M697">
            <v>9662.008636363636</v>
          </cell>
        </row>
        <row r="698">
          <cell r="A698">
            <v>41932</v>
          </cell>
          <cell r="M698">
            <v>11700.539166666664</v>
          </cell>
        </row>
        <row r="699">
          <cell r="A699">
            <v>41933</v>
          </cell>
          <cell r="M699">
            <v>10649.507499999998</v>
          </cell>
        </row>
        <row r="700">
          <cell r="A700">
            <v>41934</v>
          </cell>
          <cell r="M700">
            <v>10844.95533333333</v>
          </cell>
        </row>
        <row r="701">
          <cell r="A701">
            <v>41935</v>
          </cell>
          <cell r="M701">
            <v>11497.234999999999</v>
          </cell>
        </row>
        <row r="702">
          <cell r="A702">
            <v>41936</v>
          </cell>
          <cell r="M702">
            <v>10349.2375</v>
          </cell>
        </row>
        <row r="703">
          <cell r="A703">
            <v>41939</v>
          </cell>
          <cell r="M703">
            <v>9840.357058823529</v>
          </cell>
        </row>
        <row r="704">
          <cell r="A704">
            <v>41940</v>
          </cell>
          <cell r="M704">
            <v>10357.591666666665</v>
          </cell>
        </row>
        <row r="705">
          <cell r="A705">
            <v>41941</v>
          </cell>
          <cell r="M705">
            <v>10038.611052631579</v>
          </cell>
        </row>
        <row r="706">
          <cell r="A706">
            <v>41942</v>
          </cell>
          <cell r="M706">
            <v>9302.438571428573</v>
          </cell>
        </row>
        <row r="707">
          <cell r="A707">
            <v>41946</v>
          </cell>
          <cell r="M707">
            <v>10793.853571428572</v>
          </cell>
        </row>
        <row r="708">
          <cell r="A708">
            <v>41947</v>
          </cell>
          <cell r="M708">
            <v>10347.840000000002</v>
          </cell>
        </row>
        <row r="709">
          <cell r="A709">
            <v>41948</v>
          </cell>
          <cell r="M709">
            <v>9766.805294117647</v>
          </cell>
        </row>
        <row r="710">
          <cell r="A710">
            <v>41949</v>
          </cell>
          <cell r="M710">
            <v>10312.566111111113</v>
          </cell>
        </row>
        <row r="711">
          <cell r="A711">
            <v>41950</v>
          </cell>
          <cell r="M711">
            <v>10518.725789473687</v>
          </cell>
        </row>
        <row r="712">
          <cell r="A712">
            <v>41953</v>
          </cell>
          <cell r="M712">
            <v>10095.560625</v>
          </cell>
        </row>
        <row r="713">
          <cell r="A713">
            <v>41954</v>
          </cell>
          <cell r="M713">
            <v>10505.638125000001</v>
          </cell>
        </row>
        <row r="714">
          <cell r="A714">
            <v>41955</v>
          </cell>
          <cell r="M714">
            <v>10492.28125</v>
          </cell>
        </row>
        <row r="715">
          <cell r="A715">
            <v>41956</v>
          </cell>
          <cell r="M715">
            <v>10452.228125</v>
          </cell>
        </row>
        <row r="716">
          <cell r="A716">
            <v>41957</v>
          </cell>
          <cell r="M716">
            <v>10288.596842105262</v>
          </cell>
        </row>
        <row r="717">
          <cell r="A717">
            <v>41960</v>
          </cell>
          <cell r="M717">
            <v>9116.547692307693</v>
          </cell>
        </row>
        <row r="718">
          <cell r="A718">
            <v>41961</v>
          </cell>
          <cell r="M718">
            <v>9530.7425</v>
          </cell>
        </row>
        <row r="719">
          <cell r="A719">
            <v>41962</v>
          </cell>
          <cell r="M719">
            <v>9838.700000000003</v>
          </cell>
        </row>
        <row r="720">
          <cell r="A720">
            <v>41963</v>
          </cell>
          <cell r="M720">
            <v>8868.473750000001</v>
          </cell>
        </row>
        <row r="721">
          <cell r="A721">
            <v>41964</v>
          </cell>
          <cell r="M721">
            <v>9224.624210526317</v>
          </cell>
        </row>
        <row r="722">
          <cell r="A722">
            <v>41967</v>
          </cell>
          <cell r="M722">
            <v>9068.255454545455</v>
          </cell>
        </row>
        <row r="723">
          <cell r="A723">
            <v>41968</v>
          </cell>
          <cell r="M723">
            <v>9600.596363636367</v>
          </cell>
        </row>
        <row r="724">
          <cell r="A724">
            <v>41969</v>
          </cell>
          <cell r="M724">
            <v>9961.988235294119</v>
          </cell>
        </row>
        <row r="725">
          <cell r="A725">
            <v>41970</v>
          </cell>
          <cell r="M725">
            <v>10105.093749999998</v>
          </cell>
        </row>
        <row r="726">
          <cell r="A726">
            <v>41971</v>
          </cell>
          <cell r="M726">
            <v>10030.511250000001</v>
          </cell>
        </row>
        <row r="727">
          <cell r="A727">
            <v>41974</v>
          </cell>
          <cell r="M727">
            <v>10414.479444444443</v>
          </cell>
        </row>
        <row r="728">
          <cell r="A728">
            <v>41975</v>
          </cell>
          <cell r="M728">
            <v>9666.067368421054</v>
          </cell>
        </row>
        <row r="729">
          <cell r="A729">
            <v>41976</v>
          </cell>
          <cell r="M729">
            <v>9574.422</v>
          </cell>
        </row>
        <row r="730">
          <cell r="A730">
            <v>41977</v>
          </cell>
          <cell r="M730">
            <v>9969.143888888888</v>
          </cell>
        </row>
        <row r="731">
          <cell r="A731">
            <v>41978</v>
          </cell>
          <cell r="M731">
            <v>9883.441500000003</v>
          </cell>
        </row>
        <row r="732">
          <cell r="A732">
            <v>41982</v>
          </cell>
          <cell r="M732">
            <v>9476.300526315788</v>
          </cell>
        </row>
        <row r="733">
          <cell r="A733">
            <v>41983</v>
          </cell>
          <cell r="M733">
            <v>9117.106470588235</v>
          </cell>
        </row>
        <row r="734">
          <cell r="A734">
            <v>41984</v>
          </cell>
          <cell r="M734">
            <v>9015.176000000001</v>
          </cell>
        </row>
        <row r="735">
          <cell r="A735">
            <v>41985</v>
          </cell>
          <cell r="M735">
            <v>8986.466842105265</v>
          </cell>
        </row>
        <row r="736">
          <cell r="A736">
            <v>41988</v>
          </cell>
          <cell r="M736">
            <v>9146.888235294118</v>
          </cell>
        </row>
        <row r="737">
          <cell r="A737">
            <v>41989</v>
          </cell>
          <cell r="M737">
            <v>8528.314375</v>
          </cell>
        </row>
        <row r="738">
          <cell r="A738">
            <v>41990</v>
          </cell>
          <cell r="M738">
            <v>8834.030714285715</v>
          </cell>
        </row>
        <row r="739">
          <cell r="A739">
            <v>41991</v>
          </cell>
          <cell r="M739">
            <v>8737.070666666668</v>
          </cell>
        </row>
        <row r="740">
          <cell r="A740">
            <v>41992</v>
          </cell>
          <cell r="M740">
            <v>8638.001428571428</v>
          </cell>
        </row>
        <row r="741">
          <cell r="A741">
            <v>41995</v>
          </cell>
          <cell r="M741">
            <v>9284.362857142858</v>
          </cell>
        </row>
        <row r="742">
          <cell r="A742">
            <v>41996</v>
          </cell>
          <cell r="M742">
            <v>9065.342</v>
          </cell>
        </row>
        <row r="743">
          <cell r="A743">
            <v>41997</v>
          </cell>
          <cell r="M743">
            <v>9235.461538461537</v>
          </cell>
        </row>
        <row r="744">
          <cell r="A744">
            <v>41999</v>
          </cell>
          <cell r="M744">
            <v>9232.74411764706</v>
          </cell>
        </row>
        <row r="745">
          <cell r="A745">
            <v>42002</v>
          </cell>
          <cell r="M745">
            <v>10755.950714285715</v>
          </cell>
        </row>
        <row r="746">
          <cell r="A746">
            <v>42003</v>
          </cell>
          <cell r="M746">
            <v>10333.389333333334</v>
          </cell>
        </row>
        <row r="747">
          <cell r="A747">
            <v>42004</v>
          </cell>
          <cell r="M747">
            <v>11596.473076923077</v>
          </cell>
        </row>
        <row r="748">
          <cell r="A748">
            <v>42006</v>
          </cell>
          <cell r="M748">
            <v>10759.02625</v>
          </cell>
        </row>
        <row r="749">
          <cell r="A749">
            <v>42009</v>
          </cell>
          <cell r="M749">
            <v>11213.773571428572</v>
          </cell>
        </row>
        <row r="750">
          <cell r="A750">
            <v>42010</v>
          </cell>
          <cell r="M750">
            <v>11235.430952380952</v>
          </cell>
        </row>
        <row r="751">
          <cell r="A751">
            <v>42011</v>
          </cell>
          <cell r="M751">
            <v>11127.116666666665</v>
          </cell>
        </row>
        <row r="752">
          <cell r="A752">
            <v>42012</v>
          </cell>
          <cell r="M752">
            <v>11324.981500000002</v>
          </cell>
        </row>
        <row r="753">
          <cell r="A753">
            <v>42013</v>
          </cell>
          <cell r="M753">
            <v>11252.3355</v>
          </cell>
        </row>
        <row r="754">
          <cell r="A754">
            <v>42016</v>
          </cell>
          <cell r="M754">
            <v>11260.806470588235</v>
          </cell>
        </row>
        <row r="755">
          <cell r="A755">
            <v>42017</v>
          </cell>
          <cell r="M755">
            <v>11384.183888888889</v>
          </cell>
        </row>
        <row r="756">
          <cell r="A756">
            <v>42018</v>
          </cell>
          <cell r="M756">
            <v>11053.313750000001</v>
          </cell>
        </row>
        <row r="757">
          <cell r="A757">
            <v>42019</v>
          </cell>
          <cell r="M757">
            <v>10105.41142857143</v>
          </cell>
        </row>
        <row r="758">
          <cell r="A758">
            <v>42020</v>
          </cell>
          <cell r="M758">
            <v>9959.916875</v>
          </cell>
        </row>
        <row r="759">
          <cell r="A759">
            <v>42023</v>
          </cell>
          <cell r="M759">
            <v>10730.554615384615</v>
          </cell>
        </row>
        <row r="760">
          <cell r="A760">
            <v>42024</v>
          </cell>
          <cell r="M760">
            <v>10562.081111111109</v>
          </cell>
        </row>
        <row r="761">
          <cell r="A761">
            <v>42025</v>
          </cell>
          <cell r="M761">
            <v>10620.674375</v>
          </cell>
        </row>
        <row r="762">
          <cell r="A762">
            <v>42026</v>
          </cell>
          <cell r="M762">
            <v>10746.154117647058</v>
          </cell>
        </row>
        <row r="763">
          <cell r="A763">
            <v>42027</v>
          </cell>
          <cell r="M763">
            <v>10349.686818181817</v>
          </cell>
        </row>
        <row r="764">
          <cell r="A764">
            <v>42030</v>
          </cell>
          <cell r="M764">
            <v>10283.619999999999</v>
          </cell>
        </row>
        <row r="765">
          <cell r="A765">
            <v>42031</v>
          </cell>
          <cell r="M765">
            <v>9821.898095238095</v>
          </cell>
        </row>
        <row r="766">
          <cell r="A766">
            <v>42032</v>
          </cell>
          <cell r="M766">
            <v>9762.731</v>
          </cell>
        </row>
        <row r="767">
          <cell r="A767">
            <v>42033</v>
          </cell>
          <cell r="M767">
            <v>9864.941666666668</v>
          </cell>
        </row>
        <row r="768">
          <cell r="A768">
            <v>42034</v>
          </cell>
          <cell r="M768">
            <v>10040.73818181818</v>
          </cell>
        </row>
        <row r="769">
          <cell r="A769">
            <v>42037</v>
          </cell>
          <cell r="M769">
            <v>10024.00846153846</v>
          </cell>
        </row>
        <row r="770">
          <cell r="A770">
            <v>42038</v>
          </cell>
          <cell r="M770">
            <v>10311.005294117647</v>
          </cell>
        </row>
        <row r="771">
          <cell r="A771">
            <v>42039</v>
          </cell>
          <cell r="M771">
            <v>10238.740555555554</v>
          </cell>
        </row>
        <row r="772">
          <cell r="A772">
            <v>42040</v>
          </cell>
          <cell r="M772">
            <v>9384.504117647059</v>
          </cell>
        </row>
        <row r="773">
          <cell r="A773">
            <v>42041</v>
          </cell>
          <cell r="M773">
            <v>10122.961875</v>
          </cell>
        </row>
        <row r="774">
          <cell r="A774">
            <v>42044</v>
          </cell>
          <cell r="M774">
            <v>10177.085384615384</v>
          </cell>
        </row>
        <row r="775">
          <cell r="A775">
            <v>42045</v>
          </cell>
          <cell r="M775">
            <v>9724.315263157894</v>
          </cell>
        </row>
        <row r="776">
          <cell r="A776">
            <v>42046</v>
          </cell>
          <cell r="M776">
            <v>10178.043749999999</v>
          </cell>
        </row>
        <row r="777">
          <cell r="A777">
            <v>42047</v>
          </cell>
          <cell r="M777">
            <v>9814.177333333333</v>
          </cell>
        </row>
        <row r="778">
          <cell r="A778">
            <v>42048</v>
          </cell>
          <cell r="M778">
            <v>9654.390909090907</v>
          </cell>
        </row>
        <row r="779">
          <cell r="A779">
            <v>42051</v>
          </cell>
          <cell r="M779">
            <v>10316.691499999999</v>
          </cell>
        </row>
        <row r="780">
          <cell r="A780">
            <v>42052</v>
          </cell>
          <cell r="M780">
            <v>10058.732500000002</v>
          </cell>
        </row>
        <row r="781">
          <cell r="A781">
            <v>42053</v>
          </cell>
          <cell r="M781">
            <v>10217.951000000001</v>
          </cell>
        </row>
        <row r="782">
          <cell r="A782">
            <v>42054</v>
          </cell>
          <cell r="M782">
            <v>10059.415714285715</v>
          </cell>
        </row>
        <row r="783">
          <cell r="A783">
            <v>42055</v>
          </cell>
          <cell r="M783">
            <v>9621.27</v>
          </cell>
        </row>
        <row r="784">
          <cell r="A784">
            <v>42058</v>
          </cell>
          <cell r="M784">
            <v>9672.31625</v>
          </cell>
        </row>
        <row r="785">
          <cell r="A785">
            <v>42059</v>
          </cell>
          <cell r="M785">
            <v>9772.579000000002</v>
          </cell>
        </row>
        <row r="786">
          <cell r="A786">
            <v>42060</v>
          </cell>
          <cell r="M786">
            <v>10110.526428571427</v>
          </cell>
        </row>
        <row r="787">
          <cell r="A787">
            <v>42061</v>
          </cell>
          <cell r="M787">
            <v>10375.1975</v>
          </cell>
        </row>
        <row r="788">
          <cell r="A788">
            <v>42062</v>
          </cell>
          <cell r="M788">
            <v>10088.703333333331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view="pageBreakPreview" zoomScale="90" zoomScaleNormal="90" zoomScaleSheetLayoutView="90" zoomScalePageLayoutView="90" workbookViewId="0" topLeftCell="A2">
      <selection activeCell="J2" sqref="J2"/>
    </sheetView>
  </sheetViews>
  <sheetFormatPr defaultColWidth="10.8515625" defaultRowHeight="15"/>
  <cols>
    <col min="1" max="27" width="10.8515625" style="99" customWidth="1"/>
    <col min="28" max="16384" width="10.8515625" style="99" customWidth="1"/>
  </cols>
  <sheetData>
    <row r="1" ht="15">
      <c r="A1" s="102"/>
    </row>
    <row r="13" spans="6:10" ht="25.5">
      <c r="F13" s="103"/>
      <c r="G13" s="103"/>
      <c r="H13" s="104"/>
      <c r="I13" s="104"/>
      <c r="J13" s="104"/>
    </row>
    <row r="14" spans="5:7" ht="15">
      <c r="E14" s="100"/>
      <c r="F14" s="100"/>
      <c r="G14" s="100"/>
    </row>
    <row r="15" spans="5:10" ht="15.75">
      <c r="E15" s="105"/>
      <c r="F15" s="106"/>
      <c r="G15" s="106"/>
      <c r="H15" s="107"/>
      <c r="I15" s="107"/>
      <c r="J15" s="107"/>
    </row>
    <row r="20" ht="25.5">
      <c r="D20" s="103" t="s">
        <v>116</v>
      </c>
    </row>
    <row r="39" spans="4:6" ht="15.75">
      <c r="D39" s="238"/>
      <c r="E39" s="239"/>
      <c r="F39" s="239"/>
    </row>
    <row r="42" ht="15.75">
      <c r="E42" s="173" t="s">
        <v>218</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G48"/>
  <sheetViews>
    <sheetView view="pageBreakPreview" zoomScale="60" zoomScaleNormal="80" zoomScalePageLayoutView="60" workbookViewId="0" topLeftCell="A1">
      <selection activeCell="U26" sqref="U26"/>
    </sheetView>
  </sheetViews>
  <sheetFormatPr defaultColWidth="10.8515625" defaultRowHeight="15"/>
  <cols>
    <col min="1" max="1" width="1.7109375" style="47" customWidth="1"/>
    <col min="2" max="4" width="11.140625" style="47" customWidth="1"/>
    <col min="5" max="5" width="11.7109375" style="47" customWidth="1"/>
    <col min="6" max="12" width="11.140625" style="47" customWidth="1"/>
    <col min="13" max="13" width="11.7109375" style="47" customWidth="1"/>
    <col min="14" max="18" width="11.140625" style="47" customWidth="1"/>
    <col min="19" max="19" width="2.140625" style="47" customWidth="1"/>
    <col min="20" max="16384" width="10.8515625" style="47" customWidth="1"/>
  </cols>
  <sheetData>
    <row r="1" ht="8.25" customHeight="1"/>
    <row r="2" spans="2:20" ht="12.75">
      <c r="B2" s="259" t="s">
        <v>61</v>
      </c>
      <c r="C2" s="259"/>
      <c r="D2" s="259"/>
      <c r="E2" s="259"/>
      <c r="F2" s="259"/>
      <c r="G2" s="259"/>
      <c r="H2" s="259"/>
      <c r="I2" s="259"/>
      <c r="J2" s="259"/>
      <c r="K2" s="259"/>
      <c r="L2" s="259"/>
      <c r="M2" s="259"/>
      <c r="N2" s="259"/>
      <c r="O2" s="259"/>
      <c r="P2" s="259"/>
      <c r="Q2" s="259"/>
      <c r="R2" s="259"/>
      <c r="S2" s="159"/>
      <c r="T2" s="60" t="s">
        <v>166</v>
      </c>
    </row>
    <row r="3" spans="2:19" ht="12.75">
      <c r="B3" s="259" t="s">
        <v>162</v>
      </c>
      <c r="C3" s="259"/>
      <c r="D3" s="259"/>
      <c r="E3" s="259"/>
      <c r="F3" s="259"/>
      <c r="G3" s="259"/>
      <c r="H3" s="259"/>
      <c r="I3" s="259"/>
      <c r="J3" s="259"/>
      <c r="K3" s="259"/>
      <c r="L3" s="259"/>
      <c r="M3" s="259"/>
      <c r="N3" s="259"/>
      <c r="O3" s="259"/>
      <c r="P3" s="259"/>
      <c r="Q3" s="259"/>
      <c r="R3" s="259"/>
      <c r="S3" s="159"/>
    </row>
    <row r="4" spans="2:19" ht="12.75">
      <c r="B4" s="259" t="s">
        <v>114</v>
      </c>
      <c r="C4" s="259"/>
      <c r="D4" s="259"/>
      <c r="E4" s="259"/>
      <c r="F4" s="259"/>
      <c r="G4" s="259"/>
      <c r="H4" s="259"/>
      <c r="I4" s="259"/>
      <c r="J4" s="259"/>
      <c r="K4" s="259"/>
      <c r="L4" s="259"/>
      <c r="M4" s="259"/>
      <c r="N4" s="259"/>
      <c r="O4" s="259"/>
      <c r="P4" s="259"/>
      <c r="Q4" s="259"/>
      <c r="R4" s="259"/>
      <c r="S4" s="159"/>
    </row>
    <row r="5" spans="3:19" ht="12.75">
      <c r="C5" s="269" t="s">
        <v>147</v>
      </c>
      <c r="D5" s="269"/>
      <c r="E5" s="269"/>
      <c r="F5" s="269"/>
      <c r="G5" s="269"/>
      <c r="H5" s="269"/>
      <c r="I5" s="269"/>
      <c r="J5" s="269"/>
      <c r="K5" s="269" t="s">
        <v>146</v>
      </c>
      <c r="L5" s="269"/>
      <c r="M5" s="269"/>
      <c r="N5" s="269"/>
      <c r="O5" s="269"/>
      <c r="P5" s="269"/>
      <c r="Q5" s="269"/>
      <c r="R5" s="269"/>
      <c r="S5" s="184"/>
    </row>
    <row r="6" spans="2:19" ht="27" customHeight="1">
      <c r="B6" s="147" t="s">
        <v>149</v>
      </c>
      <c r="C6" s="148" t="s">
        <v>190</v>
      </c>
      <c r="D6" s="149" t="s">
        <v>24</v>
      </c>
      <c r="E6" s="149" t="s">
        <v>23</v>
      </c>
      <c r="F6" s="149" t="s">
        <v>148</v>
      </c>
      <c r="G6" s="149" t="s">
        <v>20</v>
      </c>
      <c r="H6" s="149" t="s">
        <v>19</v>
      </c>
      <c r="I6" s="149" t="s">
        <v>18</v>
      </c>
      <c r="J6" s="150" t="s">
        <v>16</v>
      </c>
      <c r="K6" s="148" t="s">
        <v>190</v>
      </c>
      <c r="L6" s="149" t="s">
        <v>24</v>
      </c>
      <c r="M6" s="149" t="s">
        <v>23</v>
      </c>
      <c r="N6" s="149" t="s">
        <v>148</v>
      </c>
      <c r="O6" s="149" t="s">
        <v>20</v>
      </c>
      <c r="P6" s="149" t="s">
        <v>19</v>
      </c>
      <c r="Q6" s="149" t="s">
        <v>18</v>
      </c>
      <c r="R6" s="150" t="s">
        <v>16</v>
      </c>
      <c r="S6" s="182"/>
    </row>
    <row r="7" spans="2:19" ht="12.75">
      <c r="B7" s="144">
        <v>41925</v>
      </c>
      <c r="C7" s="145">
        <v>983</v>
      </c>
      <c r="D7" s="133">
        <v>989</v>
      </c>
      <c r="E7" s="133">
        <v>921</v>
      </c>
      <c r="F7" s="133">
        <v>910</v>
      </c>
      <c r="G7" s="133">
        <v>826</v>
      </c>
      <c r="H7" s="133">
        <v>845</v>
      </c>
      <c r="I7" s="133">
        <v>910.5</v>
      </c>
      <c r="J7" s="146">
        <v>1288</v>
      </c>
      <c r="K7" s="145">
        <v>600</v>
      </c>
      <c r="L7" s="133">
        <v>539</v>
      </c>
      <c r="M7" s="133">
        <v>372</v>
      </c>
      <c r="N7" s="133">
        <v>435</v>
      </c>
      <c r="O7" s="133">
        <v>419</v>
      </c>
      <c r="P7" s="133">
        <v>345</v>
      </c>
      <c r="Q7" s="133">
        <v>374</v>
      </c>
      <c r="R7" s="146">
        <v>325</v>
      </c>
      <c r="S7" s="183"/>
    </row>
    <row r="8" spans="2:19" ht="12.75">
      <c r="B8" s="144">
        <v>41932</v>
      </c>
      <c r="C8" s="145">
        <v>773</v>
      </c>
      <c r="D8" s="133">
        <v>1640</v>
      </c>
      <c r="E8" s="133">
        <v>943.5</v>
      </c>
      <c r="F8" s="133">
        <v>913.5</v>
      </c>
      <c r="G8" s="133">
        <v>1051</v>
      </c>
      <c r="H8" s="133">
        <v>910.5</v>
      </c>
      <c r="I8" s="133">
        <v>970.5</v>
      </c>
      <c r="J8" s="146">
        <v>873</v>
      </c>
      <c r="K8" s="145">
        <v>575</v>
      </c>
      <c r="L8" s="133">
        <v>521</v>
      </c>
      <c r="M8" s="133">
        <v>389</v>
      </c>
      <c r="N8" s="133">
        <v>448.5</v>
      </c>
      <c r="O8" s="133">
        <v>410.5</v>
      </c>
      <c r="P8" s="133">
        <v>362.5</v>
      </c>
      <c r="Q8" s="133">
        <v>375</v>
      </c>
      <c r="R8" s="146">
        <v>375</v>
      </c>
      <c r="S8" s="183"/>
    </row>
    <row r="9" spans="2:19" ht="12.75">
      <c r="B9" s="144">
        <v>41939</v>
      </c>
      <c r="C9" s="145">
        <v>1138</v>
      </c>
      <c r="D9" s="133">
        <v>1122</v>
      </c>
      <c r="E9" s="133">
        <v>1094</v>
      </c>
      <c r="F9" s="133">
        <v>1016</v>
      </c>
      <c r="G9" s="133">
        <v>1129</v>
      </c>
      <c r="H9" s="133">
        <v>1021.5</v>
      </c>
      <c r="I9" s="133">
        <v>1239.5</v>
      </c>
      <c r="J9" s="146">
        <v>1075</v>
      </c>
      <c r="K9" s="145">
        <v>600</v>
      </c>
      <c r="L9" s="133">
        <v>492</v>
      </c>
      <c r="M9" s="133">
        <v>375</v>
      </c>
      <c r="N9" s="133">
        <v>484</v>
      </c>
      <c r="O9" s="133">
        <v>406.5</v>
      </c>
      <c r="P9" s="133">
        <v>372</v>
      </c>
      <c r="Q9" s="133">
        <v>383.5</v>
      </c>
      <c r="R9" s="146">
        <v>387.5</v>
      </c>
      <c r="S9" s="183"/>
    </row>
    <row r="10" spans="2:19" ht="12.75">
      <c r="B10" s="144">
        <v>41946</v>
      </c>
      <c r="C10" s="145">
        <v>1077</v>
      </c>
      <c r="D10" s="133">
        <v>1192</v>
      </c>
      <c r="E10" s="133">
        <v>1084.5</v>
      </c>
      <c r="F10" s="133">
        <v>1078</v>
      </c>
      <c r="G10" s="133">
        <v>1011.5</v>
      </c>
      <c r="H10" s="133">
        <v>1121.5</v>
      </c>
      <c r="I10" s="133">
        <v>1114</v>
      </c>
      <c r="J10" s="146">
        <v>1154.5</v>
      </c>
      <c r="K10" s="145">
        <v>525</v>
      </c>
      <c r="L10" s="133">
        <v>474</v>
      </c>
      <c r="M10" s="133">
        <v>355.5</v>
      </c>
      <c r="N10" s="133">
        <v>438.5</v>
      </c>
      <c r="O10" s="133">
        <v>408.5</v>
      </c>
      <c r="P10" s="133">
        <v>345</v>
      </c>
      <c r="Q10" s="133">
        <v>425</v>
      </c>
      <c r="R10" s="146">
        <v>687.5</v>
      </c>
      <c r="S10" s="183"/>
    </row>
    <row r="11" spans="2:19" ht="12.75">
      <c r="B11" s="144">
        <v>41953</v>
      </c>
      <c r="C11" s="145">
        <v>1051</v>
      </c>
      <c r="D11" s="133">
        <v>1109</v>
      </c>
      <c r="E11" s="133">
        <v>1107</v>
      </c>
      <c r="F11" s="133">
        <v>1072</v>
      </c>
      <c r="G11" s="133">
        <v>1093</v>
      </c>
      <c r="H11" s="133">
        <v>892.5</v>
      </c>
      <c r="I11" s="133">
        <v>967</v>
      </c>
      <c r="J11" s="146">
        <v>881</v>
      </c>
      <c r="K11" s="145"/>
      <c r="L11" s="133">
        <v>472</v>
      </c>
      <c r="M11" s="133">
        <v>366.5</v>
      </c>
      <c r="N11" s="133">
        <v>459</v>
      </c>
      <c r="O11" s="133">
        <v>366.5</v>
      </c>
      <c r="P11" s="133">
        <v>362</v>
      </c>
      <c r="Q11" s="133">
        <v>443</v>
      </c>
      <c r="R11" s="146">
        <v>550</v>
      </c>
      <c r="S11" s="183"/>
    </row>
    <row r="12" spans="2:19" ht="12.75">
      <c r="B12" s="144">
        <v>41960</v>
      </c>
      <c r="C12" s="145">
        <v>1147</v>
      </c>
      <c r="D12" s="133">
        <v>1164</v>
      </c>
      <c r="E12" s="133">
        <v>1144.5</v>
      </c>
      <c r="F12" s="133">
        <v>1102.5</v>
      </c>
      <c r="G12" s="133">
        <v>1249</v>
      </c>
      <c r="H12" s="133">
        <v>1117.5</v>
      </c>
      <c r="I12" s="133">
        <v>1175</v>
      </c>
      <c r="J12" s="146">
        <v>1083</v>
      </c>
      <c r="K12" s="145">
        <v>440</v>
      </c>
      <c r="L12" s="133">
        <v>450</v>
      </c>
      <c r="M12" s="133">
        <v>362.5</v>
      </c>
      <c r="N12" s="133">
        <v>425</v>
      </c>
      <c r="O12" s="133">
        <v>408.5</v>
      </c>
      <c r="P12" s="133">
        <v>341.5</v>
      </c>
      <c r="Q12" s="133">
        <v>463</v>
      </c>
      <c r="R12" s="146">
        <v>550</v>
      </c>
      <c r="S12" s="183"/>
    </row>
    <row r="13" spans="2:19" ht="12.75">
      <c r="B13" s="144">
        <v>41967</v>
      </c>
      <c r="C13" s="145">
        <v>984</v>
      </c>
      <c r="D13" s="133">
        <v>1122</v>
      </c>
      <c r="E13" s="133">
        <v>1030</v>
      </c>
      <c r="F13" s="133">
        <v>1082</v>
      </c>
      <c r="G13" s="133">
        <v>1107.5</v>
      </c>
      <c r="H13" s="133">
        <v>945</v>
      </c>
      <c r="I13" s="133">
        <v>813</v>
      </c>
      <c r="J13" s="146">
        <v>1050</v>
      </c>
      <c r="K13" s="145">
        <v>425</v>
      </c>
      <c r="L13" s="133">
        <v>461</v>
      </c>
      <c r="M13" s="133">
        <v>488.5</v>
      </c>
      <c r="N13" s="133">
        <v>374</v>
      </c>
      <c r="O13" s="133">
        <v>379</v>
      </c>
      <c r="P13" s="133">
        <v>351</v>
      </c>
      <c r="Q13" s="133">
        <v>400</v>
      </c>
      <c r="R13" s="146">
        <v>500</v>
      </c>
      <c r="S13" s="183"/>
    </row>
    <row r="14" spans="2:19" ht="12.75">
      <c r="B14" s="144">
        <v>41974</v>
      </c>
      <c r="C14" s="145">
        <v>1174</v>
      </c>
      <c r="D14" s="133">
        <v>1158</v>
      </c>
      <c r="E14" s="133">
        <v>1165</v>
      </c>
      <c r="F14" s="133">
        <v>1120</v>
      </c>
      <c r="G14" s="133">
        <v>1148</v>
      </c>
      <c r="H14" s="133">
        <v>1067.5</v>
      </c>
      <c r="I14" s="133">
        <v>1181.5</v>
      </c>
      <c r="J14" s="146">
        <v>1128.5</v>
      </c>
      <c r="K14" s="145">
        <v>450</v>
      </c>
      <c r="L14" s="133">
        <v>481</v>
      </c>
      <c r="M14" s="133">
        <v>359</v>
      </c>
      <c r="N14" s="133">
        <v>380</v>
      </c>
      <c r="O14" s="133">
        <v>364</v>
      </c>
      <c r="P14" s="133">
        <v>357.5</v>
      </c>
      <c r="Q14" s="133">
        <v>392</v>
      </c>
      <c r="R14" s="146">
        <v>513</v>
      </c>
      <c r="S14" s="183"/>
    </row>
    <row r="15" spans="2:27" ht="12.75">
      <c r="B15" s="144">
        <v>41981</v>
      </c>
      <c r="C15" s="145">
        <v>1094</v>
      </c>
      <c r="D15" s="133">
        <v>1098</v>
      </c>
      <c r="E15" s="133">
        <v>1055</v>
      </c>
      <c r="F15" s="133">
        <v>1088</v>
      </c>
      <c r="G15" s="133">
        <v>1034</v>
      </c>
      <c r="H15" s="133">
        <v>913</v>
      </c>
      <c r="I15" s="133">
        <v>1126</v>
      </c>
      <c r="J15" s="146">
        <v>963.5</v>
      </c>
      <c r="K15" s="145">
        <v>467</v>
      </c>
      <c r="L15" s="133">
        <v>478</v>
      </c>
      <c r="M15" s="133">
        <v>344</v>
      </c>
      <c r="N15" s="133">
        <v>395</v>
      </c>
      <c r="O15" s="133">
        <v>412.5</v>
      </c>
      <c r="P15" s="133">
        <v>325.5</v>
      </c>
      <c r="Q15" s="133">
        <v>378</v>
      </c>
      <c r="R15" s="146">
        <v>550</v>
      </c>
      <c r="S15" s="183"/>
      <c r="T15" s="56"/>
      <c r="U15" s="56"/>
      <c r="V15" s="56"/>
      <c r="W15" s="56"/>
      <c r="X15" s="56"/>
      <c r="Y15" s="56"/>
      <c r="Z15" s="56"/>
      <c r="AA15" s="56"/>
    </row>
    <row r="16" spans="2:19" ht="12.75">
      <c r="B16" s="144">
        <v>41988</v>
      </c>
      <c r="C16" s="145">
        <v>1076</v>
      </c>
      <c r="D16" s="133">
        <v>1091</v>
      </c>
      <c r="E16" s="133">
        <v>1044.5</v>
      </c>
      <c r="F16" s="133">
        <v>1017.5</v>
      </c>
      <c r="G16" s="133">
        <v>1072.5</v>
      </c>
      <c r="H16" s="133">
        <v>976</v>
      </c>
      <c r="I16" s="133">
        <v>971</v>
      </c>
      <c r="J16" s="146">
        <v>999</v>
      </c>
      <c r="K16" s="145">
        <v>475</v>
      </c>
      <c r="L16" s="133">
        <v>467</v>
      </c>
      <c r="M16" s="133">
        <v>346</v>
      </c>
      <c r="N16" s="133">
        <v>366</v>
      </c>
      <c r="O16" s="133">
        <v>375</v>
      </c>
      <c r="P16" s="133">
        <v>283</v>
      </c>
      <c r="Q16" s="133">
        <v>373</v>
      </c>
      <c r="R16" s="146">
        <v>350</v>
      </c>
      <c r="S16" s="183"/>
    </row>
    <row r="17" spans="2:19" ht="12.75">
      <c r="B17" s="144">
        <v>41995</v>
      </c>
      <c r="C17" s="145">
        <v>1060</v>
      </c>
      <c r="D17" s="133">
        <v>1093</v>
      </c>
      <c r="E17" s="133">
        <v>1081.5</v>
      </c>
      <c r="F17" s="133">
        <v>1041.5</v>
      </c>
      <c r="G17" s="133">
        <v>1027.5</v>
      </c>
      <c r="H17" s="133">
        <v>965.5</v>
      </c>
      <c r="I17" s="133">
        <v>1047</v>
      </c>
      <c r="J17" s="146">
        <v>1118</v>
      </c>
      <c r="K17" s="145">
        <v>500</v>
      </c>
      <c r="L17" s="133">
        <v>465</v>
      </c>
      <c r="M17" s="133">
        <v>275</v>
      </c>
      <c r="N17" s="133">
        <v>452</v>
      </c>
      <c r="O17" s="133">
        <v>375</v>
      </c>
      <c r="P17" s="133">
        <v>287.5</v>
      </c>
      <c r="Q17" s="133">
        <v>396</v>
      </c>
      <c r="R17" s="146">
        <v>375</v>
      </c>
      <c r="S17" s="183"/>
    </row>
    <row r="18" spans="2:19" ht="12.75">
      <c r="B18" s="144">
        <v>42002</v>
      </c>
      <c r="C18" s="145">
        <v>990</v>
      </c>
      <c r="D18" s="133">
        <v>1098</v>
      </c>
      <c r="E18" s="133">
        <v>1087</v>
      </c>
      <c r="F18" s="133">
        <v>1059</v>
      </c>
      <c r="G18" s="133">
        <v>1058</v>
      </c>
      <c r="H18" s="133">
        <v>971</v>
      </c>
      <c r="I18" s="133">
        <v>1092</v>
      </c>
      <c r="J18" s="146">
        <v>1136</v>
      </c>
      <c r="K18" s="145">
        <v>490</v>
      </c>
      <c r="L18" s="133">
        <v>458</v>
      </c>
      <c r="M18" s="133">
        <v>342</v>
      </c>
      <c r="N18" s="133">
        <v>495.5</v>
      </c>
      <c r="O18" s="133">
        <v>388</v>
      </c>
      <c r="P18" s="133">
        <v>287.5</v>
      </c>
      <c r="Q18" s="133">
        <v>387.5</v>
      </c>
      <c r="R18" s="146">
        <v>438</v>
      </c>
      <c r="S18" s="183"/>
    </row>
    <row r="19" spans="2:27" ht="12.75">
      <c r="B19" s="144">
        <v>42009</v>
      </c>
      <c r="C19" s="145">
        <v>940</v>
      </c>
      <c r="D19" s="133">
        <v>1062</v>
      </c>
      <c r="E19" s="133">
        <v>1001</v>
      </c>
      <c r="F19" s="133">
        <v>1244</v>
      </c>
      <c r="G19" s="133">
        <v>973</v>
      </c>
      <c r="H19" s="133">
        <v>926</v>
      </c>
      <c r="I19" s="133">
        <v>892</v>
      </c>
      <c r="J19" s="146">
        <v>905</v>
      </c>
      <c r="K19" s="145">
        <v>500</v>
      </c>
      <c r="L19" s="133">
        <v>471</v>
      </c>
      <c r="M19" s="133">
        <v>394</v>
      </c>
      <c r="N19" s="133">
        <v>432</v>
      </c>
      <c r="O19" s="133">
        <v>426</v>
      </c>
      <c r="P19" s="133">
        <v>413</v>
      </c>
      <c r="Q19" s="133">
        <v>342</v>
      </c>
      <c r="R19" s="146">
        <v>413</v>
      </c>
      <c r="S19" s="183"/>
      <c r="T19" s="56"/>
      <c r="U19" s="56"/>
      <c r="V19" s="56"/>
      <c r="W19" s="56"/>
      <c r="X19" s="56"/>
      <c r="Y19" s="56"/>
      <c r="Z19" s="56"/>
      <c r="AA19" s="56"/>
    </row>
    <row r="20" spans="2:19" ht="12.75">
      <c r="B20" s="144">
        <v>42016</v>
      </c>
      <c r="C20" s="145">
        <v>933</v>
      </c>
      <c r="D20" s="133">
        <v>1086</v>
      </c>
      <c r="E20" s="133">
        <v>1007</v>
      </c>
      <c r="F20" s="133">
        <v>1009</v>
      </c>
      <c r="G20" s="133">
        <v>990</v>
      </c>
      <c r="H20" s="133">
        <v>1020</v>
      </c>
      <c r="I20" s="133">
        <v>1028</v>
      </c>
      <c r="J20" s="146">
        <v>1000</v>
      </c>
      <c r="K20" s="145">
        <v>490</v>
      </c>
      <c r="L20" s="133">
        <v>476</v>
      </c>
      <c r="M20" s="133">
        <v>375</v>
      </c>
      <c r="N20" s="133">
        <v>430</v>
      </c>
      <c r="O20" s="133">
        <v>417</v>
      </c>
      <c r="P20" s="133">
        <v>386</v>
      </c>
      <c r="Q20" s="133">
        <v>406</v>
      </c>
      <c r="R20" s="146">
        <v>420</v>
      </c>
      <c r="S20" s="183"/>
    </row>
    <row r="21" spans="2:19" ht="12.75">
      <c r="B21" s="144">
        <v>42023</v>
      </c>
      <c r="C21" s="145">
        <v>1030</v>
      </c>
      <c r="D21" s="133">
        <v>1064</v>
      </c>
      <c r="E21" s="133">
        <v>994</v>
      </c>
      <c r="F21" s="133">
        <v>994</v>
      </c>
      <c r="G21" s="133">
        <v>977</v>
      </c>
      <c r="H21" s="133">
        <v>973</v>
      </c>
      <c r="I21" s="133">
        <v>1085</v>
      </c>
      <c r="J21" s="146">
        <v>996</v>
      </c>
      <c r="K21" s="145">
        <v>550</v>
      </c>
      <c r="L21" s="133">
        <v>478</v>
      </c>
      <c r="M21" s="133">
        <v>392</v>
      </c>
      <c r="N21" s="133">
        <v>415</v>
      </c>
      <c r="O21" s="133">
        <v>401</v>
      </c>
      <c r="P21" s="133">
        <v>368</v>
      </c>
      <c r="Q21" s="133">
        <v>367</v>
      </c>
      <c r="R21" s="146">
        <v>425</v>
      </c>
      <c r="S21" s="183"/>
    </row>
    <row r="22" spans="2:19" ht="12.75">
      <c r="B22" s="144">
        <v>42030</v>
      </c>
      <c r="C22" s="145">
        <v>973</v>
      </c>
      <c r="D22" s="133">
        <v>1002</v>
      </c>
      <c r="E22" s="133">
        <v>1003</v>
      </c>
      <c r="F22" s="133">
        <v>982</v>
      </c>
      <c r="G22" s="133">
        <v>987</v>
      </c>
      <c r="H22" s="133">
        <v>916</v>
      </c>
      <c r="I22" s="133">
        <v>963</v>
      </c>
      <c r="J22" s="146">
        <v>983</v>
      </c>
      <c r="K22" s="145">
        <v>525</v>
      </c>
      <c r="L22" s="133">
        <v>488</v>
      </c>
      <c r="M22" s="133">
        <v>358</v>
      </c>
      <c r="N22" s="133">
        <v>396</v>
      </c>
      <c r="O22" s="133">
        <v>385</v>
      </c>
      <c r="P22" s="133">
        <v>355</v>
      </c>
      <c r="Q22" s="133">
        <v>373</v>
      </c>
      <c r="R22" s="146">
        <v>550</v>
      </c>
      <c r="S22" s="183"/>
    </row>
    <row r="23" spans="2:19" ht="12.75">
      <c r="B23" s="144">
        <v>42037</v>
      </c>
      <c r="C23" s="145">
        <v>1022</v>
      </c>
      <c r="D23" s="133">
        <v>1005</v>
      </c>
      <c r="E23" s="133">
        <v>993</v>
      </c>
      <c r="F23" s="133">
        <v>908</v>
      </c>
      <c r="G23" s="133">
        <v>960</v>
      </c>
      <c r="H23" s="133">
        <v>932</v>
      </c>
      <c r="I23" s="133">
        <v>1216</v>
      </c>
      <c r="J23" s="146">
        <v>953</v>
      </c>
      <c r="K23" s="145">
        <v>550</v>
      </c>
      <c r="L23" s="133">
        <v>484</v>
      </c>
      <c r="M23" s="133">
        <v>358</v>
      </c>
      <c r="N23" s="133">
        <v>408</v>
      </c>
      <c r="O23" s="133">
        <v>358</v>
      </c>
      <c r="P23" s="133">
        <v>362</v>
      </c>
      <c r="Q23" s="133">
        <v>379</v>
      </c>
      <c r="R23" s="146">
        <v>525</v>
      </c>
      <c r="S23" s="183"/>
    </row>
    <row r="24" spans="2:33" ht="12.75">
      <c r="B24" s="144">
        <v>42044</v>
      </c>
      <c r="C24" s="145">
        <v>1022</v>
      </c>
      <c r="D24" s="133">
        <v>999</v>
      </c>
      <c r="E24" s="133">
        <v>1000</v>
      </c>
      <c r="F24" s="133">
        <v>984</v>
      </c>
      <c r="G24" s="133">
        <v>1044</v>
      </c>
      <c r="H24" s="133">
        <v>930</v>
      </c>
      <c r="I24" s="133">
        <v>916</v>
      </c>
      <c r="J24" s="146">
        <v>956</v>
      </c>
      <c r="K24" s="145">
        <v>475</v>
      </c>
      <c r="L24" s="133">
        <v>465</v>
      </c>
      <c r="M24" s="133">
        <v>358</v>
      </c>
      <c r="N24" s="133">
        <v>384</v>
      </c>
      <c r="O24" s="133">
        <v>400</v>
      </c>
      <c r="P24" s="133">
        <v>380</v>
      </c>
      <c r="Q24" s="133">
        <v>368</v>
      </c>
      <c r="R24" s="146">
        <v>358</v>
      </c>
      <c r="S24" s="183"/>
      <c r="T24" s="56"/>
      <c r="U24" s="56"/>
      <c r="V24" s="56"/>
      <c r="W24" s="56"/>
      <c r="X24" s="56"/>
      <c r="Y24" s="56"/>
      <c r="Z24" s="56"/>
      <c r="AA24" s="56"/>
      <c r="AB24" s="56"/>
      <c r="AC24" s="56"/>
      <c r="AD24" s="56"/>
      <c r="AE24" s="56"/>
      <c r="AF24" s="56"/>
      <c r="AG24" s="56"/>
    </row>
    <row r="25" spans="2:19" ht="12.75">
      <c r="B25" s="144">
        <v>42051</v>
      </c>
      <c r="C25" s="145">
        <v>989</v>
      </c>
      <c r="D25" s="133">
        <v>1001</v>
      </c>
      <c r="E25" s="133">
        <v>1016</v>
      </c>
      <c r="F25" s="133">
        <v>1025</v>
      </c>
      <c r="G25" s="133">
        <v>989</v>
      </c>
      <c r="H25" s="133">
        <v>939</v>
      </c>
      <c r="I25" s="133">
        <v>956</v>
      </c>
      <c r="J25" s="146">
        <v>968</v>
      </c>
      <c r="K25" s="145">
        <v>525</v>
      </c>
      <c r="L25" s="133">
        <v>483</v>
      </c>
      <c r="M25" s="133">
        <v>358</v>
      </c>
      <c r="N25" s="133">
        <v>405</v>
      </c>
      <c r="O25" s="133">
        <v>406</v>
      </c>
      <c r="P25" s="133">
        <v>376</v>
      </c>
      <c r="Q25" s="133">
        <v>397</v>
      </c>
      <c r="R25" s="146">
        <v>353</v>
      </c>
      <c r="S25" s="183"/>
    </row>
    <row r="26" spans="2:19" ht="12.75">
      <c r="B26" s="144">
        <v>42058</v>
      </c>
      <c r="C26" s="145">
        <v>946</v>
      </c>
      <c r="D26" s="133">
        <v>1002</v>
      </c>
      <c r="E26" s="133">
        <v>1022</v>
      </c>
      <c r="F26" s="133">
        <v>1014</v>
      </c>
      <c r="G26" s="133">
        <v>991</v>
      </c>
      <c r="H26" s="133">
        <v>933</v>
      </c>
      <c r="I26" s="133">
        <v>937</v>
      </c>
      <c r="J26" s="146">
        <v>969</v>
      </c>
      <c r="K26" s="145">
        <v>575</v>
      </c>
      <c r="L26" s="133">
        <v>467</v>
      </c>
      <c r="M26" s="133">
        <v>357</v>
      </c>
      <c r="N26" s="133">
        <v>434</v>
      </c>
      <c r="O26" s="133">
        <v>400</v>
      </c>
      <c r="P26" s="133">
        <v>371</v>
      </c>
      <c r="Q26" s="133">
        <v>368</v>
      </c>
      <c r="R26" s="146">
        <v>375</v>
      </c>
      <c r="S26" s="183"/>
    </row>
    <row r="27" spans="2:19" ht="12.75">
      <c r="B27" s="126">
        <v>42065</v>
      </c>
      <c r="C27" s="42">
        <v>989</v>
      </c>
      <c r="D27" s="43">
        <v>1001</v>
      </c>
      <c r="E27" s="43">
        <v>1023</v>
      </c>
      <c r="F27" s="43">
        <v>1011</v>
      </c>
      <c r="G27" s="43">
        <v>985</v>
      </c>
      <c r="H27" s="43">
        <v>883</v>
      </c>
      <c r="I27" s="43">
        <v>994</v>
      </c>
      <c r="J27" s="44">
        <v>994</v>
      </c>
      <c r="K27" s="42">
        <v>515</v>
      </c>
      <c r="L27" s="43">
        <v>490</v>
      </c>
      <c r="M27" s="43">
        <v>358</v>
      </c>
      <c r="N27" s="43">
        <v>439</v>
      </c>
      <c r="O27" s="43">
        <v>400</v>
      </c>
      <c r="P27" s="43">
        <v>377</v>
      </c>
      <c r="Q27" s="43">
        <v>400</v>
      </c>
      <c r="R27" s="44">
        <v>375</v>
      </c>
      <c r="S27" s="183"/>
    </row>
    <row r="28" ht="12.75">
      <c r="B28" s="70" t="s">
        <v>171</v>
      </c>
    </row>
    <row r="48" spans="3:10" ht="12.75">
      <c r="C48" s="70" t="s">
        <v>171</v>
      </c>
      <c r="J48" s="70"/>
    </row>
  </sheetData>
  <sheetProtection/>
  <mergeCells count="5">
    <mergeCell ref="B2:R2"/>
    <mergeCell ref="B3:R3"/>
    <mergeCell ref="B4:R4"/>
    <mergeCell ref="C5:J5"/>
    <mergeCell ref="K5:R5"/>
  </mergeCells>
  <hyperlinks>
    <hyperlink ref="T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43" r:id="rId2"/>
  <headerFooter differentFirst="1">
    <oddFooter>&amp;C&amp;P</oddFooter>
  </headerFooter>
  <drawing r:id="rId1"/>
</worksheet>
</file>

<file path=xl/worksheets/sheet11.xml><?xml version="1.0" encoding="utf-8"?>
<worksheet xmlns="http://schemas.openxmlformats.org/spreadsheetml/2006/main" xmlns:r="http://schemas.openxmlformats.org/officeDocument/2006/relationships">
  <dimension ref="A2:J48"/>
  <sheetViews>
    <sheetView view="pageBreakPreview" zoomScale="80" zoomScaleNormal="90" zoomScaleSheetLayoutView="80" zoomScalePageLayoutView="60" workbookViewId="0" topLeftCell="A10">
      <selection activeCell="O21" sqref="O21"/>
    </sheetView>
  </sheetViews>
  <sheetFormatPr defaultColWidth="14.421875" defaultRowHeight="15"/>
  <cols>
    <col min="1" max="1" width="1.421875" style="28" customWidth="1"/>
    <col min="2" max="2" width="14.421875" style="28" customWidth="1"/>
    <col min="3" max="3" width="14.00390625" style="28" customWidth="1"/>
    <col min="4" max="4" width="13.421875" style="28" customWidth="1"/>
    <col min="5" max="5" width="14.421875" style="28" customWidth="1"/>
    <col min="6" max="6" width="18.28125" style="28" customWidth="1"/>
    <col min="7" max="7" width="14.421875" style="28" customWidth="1"/>
    <col min="8" max="16384" width="14.421875" style="28" customWidth="1"/>
  </cols>
  <sheetData>
    <row r="1" ht="6" customHeight="1"/>
    <row r="2" spans="1:8" ht="12.75">
      <c r="A2" s="2"/>
      <c r="C2" s="271" t="s">
        <v>15</v>
      </c>
      <c r="D2" s="271"/>
      <c r="E2" s="271"/>
      <c r="F2" s="271"/>
      <c r="H2" s="60" t="s">
        <v>166</v>
      </c>
    </row>
    <row r="3" spans="1:6" ht="12.75">
      <c r="A3" s="2"/>
      <c r="C3" s="271" t="s">
        <v>128</v>
      </c>
      <c r="D3" s="271"/>
      <c r="E3" s="271"/>
      <c r="F3" s="271"/>
    </row>
    <row r="4" spans="1:6" ht="12.75">
      <c r="A4" s="2"/>
      <c r="C4" s="33"/>
      <c r="D4" s="33"/>
      <c r="E4" s="33"/>
      <c r="F4" s="33"/>
    </row>
    <row r="5" spans="1:6" ht="12.75" customHeight="1">
      <c r="A5" s="2"/>
      <c r="C5" s="272" t="s">
        <v>13</v>
      </c>
      <c r="D5" s="274" t="s">
        <v>168</v>
      </c>
      <c r="E5" s="274" t="s">
        <v>169</v>
      </c>
      <c r="F5" s="274" t="s">
        <v>170</v>
      </c>
    </row>
    <row r="6" spans="1:6" ht="12.75">
      <c r="A6" s="2"/>
      <c r="C6" s="273"/>
      <c r="D6" s="275"/>
      <c r="E6" s="275"/>
      <c r="F6" s="275"/>
    </row>
    <row r="7" spans="1:6" ht="12.75">
      <c r="A7" s="2"/>
      <c r="C7" s="33" t="s">
        <v>12</v>
      </c>
      <c r="D7" s="114">
        <v>63110</v>
      </c>
      <c r="E7" s="114">
        <v>1210044.3</v>
      </c>
      <c r="F7" s="121">
        <v>19.173574710822372</v>
      </c>
    </row>
    <row r="8" spans="1:6" ht="12.75">
      <c r="A8" s="2"/>
      <c r="C8" s="33" t="s">
        <v>11</v>
      </c>
      <c r="D8" s="114">
        <v>61360</v>
      </c>
      <c r="E8" s="114">
        <v>1303267.5</v>
      </c>
      <c r="F8" s="121">
        <v>21.239691981747065</v>
      </c>
    </row>
    <row r="9" spans="1:6" ht="12.75">
      <c r="A9" s="2"/>
      <c r="C9" s="33" t="s">
        <v>10</v>
      </c>
      <c r="D9" s="114">
        <v>56000</v>
      </c>
      <c r="E9" s="114">
        <v>1093728.4</v>
      </c>
      <c r="F9" s="121">
        <v>19.530864285714287</v>
      </c>
    </row>
    <row r="10" spans="1:6" ht="12.75">
      <c r="A10" s="2"/>
      <c r="C10" s="33" t="s">
        <v>9</v>
      </c>
      <c r="D10" s="114">
        <v>59560</v>
      </c>
      <c r="E10" s="114">
        <v>1144170</v>
      </c>
      <c r="F10" s="121">
        <v>19.210376091336467</v>
      </c>
    </row>
    <row r="11" spans="1:7" ht="12.75">
      <c r="A11" s="2"/>
      <c r="C11" s="33" t="s">
        <v>8</v>
      </c>
      <c r="D11" s="114">
        <v>55620</v>
      </c>
      <c r="E11" s="114">
        <v>1115735.7</v>
      </c>
      <c r="F11" s="121">
        <v>20.059973031283707</v>
      </c>
      <c r="G11" s="69"/>
    </row>
    <row r="12" spans="1:6" ht="12.75">
      <c r="A12" s="2"/>
      <c r="C12" s="33" t="s">
        <v>7</v>
      </c>
      <c r="D12" s="114">
        <v>63200</v>
      </c>
      <c r="E12" s="114">
        <v>1391378.2</v>
      </c>
      <c r="F12" s="121">
        <v>22.015477848101266</v>
      </c>
    </row>
    <row r="13" spans="1:6" ht="12.75">
      <c r="A13" s="2"/>
      <c r="C13" s="33" t="s">
        <v>6</v>
      </c>
      <c r="D13" s="114">
        <v>54145</v>
      </c>
      <c r="E13" s="114">
        <v>834859.9</v>
      </c>
      <c r="F13" s="121">
        <v>15.41896574014221</v>
      </c>
    </row>
    <row r="14" spans="1:6" ht="12.75">
      <c r="A14" s="2"/>
      <c r="C14" s="33" t="s">
        <v>5</v>
      </c>
      <c r="D14" s="114">
        <v>55976</v>
      </c>
      <c r="E14" s="114">
        <v>965939.5</v>
      </c>
      <c r="F14" s="121">
        <v>17.25631520651708</v>
      </c>
    </row>
    <row r="15" spans="1:6" ht="12.75">
      <c r="A15" s="2"/>
      <c r="C15" s="33" t="s">
        <v>4</v>
      </c>
      <c r="D15" s="114">
        <v>45078</v>
      </c>
      <c r="E15" s="114">
        <v>924548.1</v>
      </c>
      <c r="F15" s="121">
        <v>20.50996273126581</v>
      </c>
    </row>
    <row r="16" spans="1:6" ht="12.75">
      <c r="A16" s="2"/>
      <c r="C16" s="33" t="s">
        <v>3</v>
      </c>
      <c r="D16" s="114">
        <v>50771</v>
      </c>
      <c r="E16" s="114">
        <v>1081349.2</v>
      </c>
      <c r="F16" s="121">
        <v>21.3</v>
      </c>
    </row>
    <row r="17" spans="1:6" ht="12.75">
      <c r="A17" s="2"/>
      <c r="C17" s="33" t="s">
        <v>2</v>
      </c>
      <c r="D17" s="114">
        <v>53653</v>
      </c>
      <c r="E17" s="114">
        <v>1676444</v>
      </c>
      <c r="F17" s="121">
        <v>31.25</v>
      </c>
    </row>
    <row r="18" spans="1:7" ht="12.75">
      <c r="A18" s="2"/>
      <c r="C18" s="33" t="s">
        <v>127</v>
      </c>
      <c r="D18" s="114">
        <v>41534</v>
      </c>
      <c r="E18" s="114">
        <v>1093452</v>
      </c>
      <c r="F18" s="121">
        <v>26.33</v>
      </c>
      <c r="G18" s="67"/>
    </row>
    <row r="19" spans="1:7" ht="12.75">
      <c r="A19" s="2"/>
      <c r="C19" s="33" t="s">
        <v>136</v>
      </c>
      <c r="D19" s="114">
        <v>49576</v>
      </c>
      <c r="E19" s="114">
        <v>1159022.1</v>
      </c>
      <c r="F19" s="121">
        <v>23.3786933193481</v>
      </c>
      <c r="G19" s="67"/>
    </row>
    <row r="20" spans="1:10" ht="12.75" customHeight="1">
      <c r="A20" s="2"/>
      <c r="C20" s="33" t="s">
        <v>159</v>
      </c>
      <c r="D20" s="114">
        <v>48965</v>
      </c>
      <c r="E20" s="114">
        <f>+D20*F20</f>
        <v>1061324.9400000002</v>
      </c>
      <c r="F20" s="121">
        <v>21.675174920861842</v>
      </c>
      <c r="G20" s="127"/>
      <c r="H20" s="205"/>
      <c r="I20" s="205"/>
      <c r="J20" s="205"/>
    </row>
    <row r="21" spans="1:10" ht="12.75">
      <c r="A21" s="2"/>
      <c r="C21" s="207" t="s">
        <v>198</v>
      </c>
      <c r="D21" s="208">
        <v>51167</v>
      </c>
      <c r="E21" s="208">
        <f>+D21*F21</f>
        <v>1217499.4620822743</v>
      </c>
      <c r="F21" s="209">
        <f>+AVERAGE(F18:F20)</f>
        <v>23.79462274673665</v>
      </c>
      <c r="H21" s="205"/>
      <c r="I21" s="205"/>
      <c r="J21" s="205"/>
    </row>
    <row r="22" spans="1:7" ht="12.75" customHeight="1">
      <c r="A22" s="2"/>
      <c r="C22" s="270" t="s">
        <v>215</v>
      </c>
      <c r="D22" s="270"/>
      <c r="E22" s="270"/>
      <c r="F22" s="270"/>
      <c r="G22" s="270"/>
    </row>
    <row r="23" spans="1:7" ht="12.75">
      <c r="A23" s="2"/>
      <c r="C23" s="270"/>
      <c r="D23" s="270"/>
      <c r="E23" s="270"/>
      <c r="F23" s="270"/>
      <c r="G23" s="270"/>
    </row>
    <row r="24" spans="1:6" ht="12.75">
      <c r="A24" s="2"/>
      <c r="C24" s="34" t="s">
        <v>141</v>
      </c>
      <c r="D24" s="2"/>
      <c r="E24" s="2"/>
      <c r="F24" s="2"/>
    </row>
    <row r="25" ht="12.75">
      <c r="G25" s="68"/>
    </row>
    <row r="31" ht="15">
      <c r="J31"/>
    </row>
    <row r="43" ht="12.75">
      <c r="H43" s="68"/>
    </row>
    <row r="48" ht="12.75">
      <c r="B48" s="34" t="s">
        <v>141</v>
      </c>
    </row>
  </sheetData>
  <sheetProtection/>
  <mergeCells count="7">
    <mergeCell ref="C22:G23"/>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ignoredErrors>
    <ignoredError sqref="F21" formulaRange="1"/>
  </ignoredErrors>
  <drawing r:id="rId1"/>
</worksheet>
</file>

<file path=xl/worksheets/sheet12.xml><?xml version="1.0" encoding="utf-8"?>
<worksheet xmlns="http://schemas.openxmlformats.org/spreadsheetml/2006/main" xmlns:r="http://schemas.openxmlformats.org/officeDocument/2006/relationships">
  <dimension ref="B2:AB49"/>
  <sheetViews>
    <sheetView view="pageBreakPreview" zoomScale="60" zoomScaleNormal="90" zoomScalePageLayoutView="90" workbookViewId="0" topLeftCell="A1">
      <selection activeCell="Q22" sqref="Q22"/>
    </sheetView>
  </sheetViews>
  <sheetFormatPr defaultColWidth="15.8515625" defaultRowHeight="15"/>
  <cols>
    <col min="1" max="1" width="1.421875" style="28" customWidth="1"/>
    <col min="2" max="2" width="9.421875" style="28" customWidth="1"/>
    <col min="3" max="3" width="11.8515625" style="28" customWidth="1"/>
    <col min="4" max="4" width="12.421875" style="28" customWidth="1"/>
    <col min="5" max="5" width="14.8515625" style="28" customWidth="1"/>
    <col min="6" max="6" width="11.421875" style="28" customWidth="1"/>
    <col min="7" max="7" width="11.8515625" style="28" customWidth="1"/>
    <col min="8" max="8" width="11.7109375" style="28" customWidth="1"/>
    <col min="9" max="9" width="14.421875" style="28" customWidth="1"/>
    <col min="10" max="10" width="11.28125" style="28" customWidth="1"/>
    <col min="11" max="11" width="12.140625" style="28" customWidth="1"/>
    <col min="12" max="12" width="10.57421875" style="28" customWidth="1"/>
    <col min="13" max="13" width="2.00390625" style="28" customWidth="1"/>
    <col min="14" max="14" width="14.00390625" style="28" customWidth="1"/>
    <col min="15" max="16384" width="15.8515625" style="28" customWidth="1"/>
  </cols>
  <sheetData>
    <row r="1" ht="6" customHeight="1"/>
    <row r="2" spans="2:14" ht="12.75">
      <c r="B2" s="259" t="s">
        <v>112</v>
      </c>
      <c r="C2" s="259"/>
      <c r="D2" s="259"/>
      <c r="E2" s="259"/>
      <c r="F2" s="259"/>
      <c r="G2" s="259"/>
      <c r="H2" s="259"/>
      <c r="I2" s="259"/>
      <c r="J2" s="259"/>
      <c r="K2" s="259"/>
      <c r="L2" s="259"/>
      <c r="M2" s="159"/>
      <c r="N2" s="60" t="s">
        <v>166</v>
      </c>
    </row>
    <row r="3" spans="2:13" ht="12.75" customHeight="1">
      <c r="B3" s="259" t="s">
        <v>50</v>
      </c>
      <c r="C3" s="259"/>
      <c r="D3" s="259"/>
      <c r="E3" s="259"/>
      <c r="F3" s="259"/>
      <c r="G3" s="259"/>
      <c r="H3" s="259"/>
      <c r="I3" s="259"/>
      <c r="J3" s="259"/>
      <c r="K3" s="259"/>
      <c r="L3" s="259"/>
      <c r="M3" s="159"/>
    </row>
    <row r="4" spans="2:13" ht="12.75">
      <c r="B4" s="259" t="s">
        <v>28</v>
      </c>
      <c r="C4" s="259"/>
      <c r="D4" s="259"/>
      <c r="E4" s="259"/>
      <c r="F4" s="259"/>
      <c r="G4" s="259"/>
      <c r="H4" s="259"/>
      <c r="I4" s="259"/>
      <c r="J4" s="259"/>
      <c r="K4" s="259"/>
      <c r="L4" s="259"/>
      <c r="M4" s="159"/>
    </row>
    <row r="5" spans="2:11" ht="12.75">
      <c r="B5" s="2"/>
      <c r="C5" s="2"/>
      <c r="D5" s="2"/>
      <c r="E5" s="2"/>
      <c r="F5" s="2"/>
      <c r="G5" s="2"/>
      <c r="H5" s="2"/>
      <c r="I5" s="2"/>
      <c r="J5" s="65"/>
      <c r="K5" s="2"/>
    </row>
    <row r="6" spans="2:13" ht="12.75">
      <c r="B6" s="276" t="s">
        <v>13</v>
      </c>
      <c r="C6" s="93" t="s">
        <v>25</v>
      </c>
      <c r="D6" s="93" t="s">
        <v>25</v>
      </c>
      <c r="E6" s="93" t="s">
        <v>27</v>
      </c>
      <c r="F6" s="93" t="s">
        <v>25</v>
      </c>
      <c r="G6" s="93" t="s">
        <v>26</v>
      </c>
      <c r="H6" s="93" t="s">
        <v>26</v>
      </c>
      <c r="I6" s="93" t="s">
        <v>25</v>
      </c>
      <c r="J6" s="93" t="s">
        <v>25</v>
      </c>
      <c r="K6" s="93" t="s">
        <v>25</v>
      </c>
      <c r="L6" s="93" t="s">
        <v>174</v>
      </c>
      <c r="M6" s="185"/>
    </row>
    <row r="7" spans="2:13" ht="12.75">
      <c r="B7" s="277"/>
      <c r="C7" s="94" t="s">
        <v>24</v>
      </c>
      <c r="D7" s="94" t="s">
        <v>23</v>
      </c>
      <c r="E7" s="94" t="s">
        <v>22</v>
      </c>
      <c r="F7" s="94" t="s">
        <v>21</v>
      </c>
      <c r="G7" s="94" t="s">
        <v>20</v>
      </c>
      <c r="H7" s="94" t="s">
        <v>19</v>
      </c>
      <c r="I7" s="94" t="s">
        <v>18</v>
      </c>
      <c r="J7" s="94" t="s">
        <v>17</v>
      </c>
      <c r="K7" s="94" t="s">
        <v>16</v>
      </c>
      <c r="L7" s="94" t="s">
        <v>175</v>
      </c>
      <c r="M7" s="185"/>
    </row>
    <row r="8" spans="2:14" ht="12.75">
      <c r="B8" s="96" t="s">
        <v>11</v>
      </c>
      <c r="C8" s="95">
        <v>5960</v>
      </c>
      <c r="D8" s="95">
        <v>1480</v>
      </c>
      <c r="E8" s="95">
        <v>4280</v>
      </c>
      <c r="F8" s="95">
        <v>2960</v>
      </c>
      <c r="G8" s="95">
        <v>4170</v>
      </c>
      <c r="H8" s="95">
        <v>5240</v>
      </c>
      <c r="I8" s="95">
        <v>18030</v>
      </c>
      <c r="J8" s="96"/>
      <c r="K8" s="95">
        <v>17930</v>
      </c>
      <c r="L8" s="95"/>
      <c r="M8" s="95"/>
      <c r="N8" s="66"/>
    </row>
    <row r="9" spans="2:14" ht="12.75">
      <c r="B9" s="96" t="s">
        <v>10</v>
      </c>
      <c r="C9" s="95">
        <v>5420</v>
      </c>
      <c r="D9" s="95">
        <v>1190</v>
      </c>
      <c r="E9" s="95">
        <v>4090</v>
      </c>
      <c r="F9" s="95">
        <v>3140</v>
      </c>
      <c r="G9" s="95">
        <v>3850</v>
      </c>
      <c r="H9" s="95">
        <v>5690</v>
      </c>
      <c r="I9" s="95">
        <v>15000</v>
      </c>
      <c r="J9" s="96"/>
      <c r="K9" s="95">
        <v>16310</v>
      </c>
      <c r="L9" s="95"/>
      <c r="M9" s="95"/>
      <c r="N9" s="66"/>
    </row>
    <row r="10" spans="2:14" ht="12.75">
      <c r="B10" s="96" t="s">
        <v>9</v>
      </c>
      <c r="C10" s="95">
        <v>5400</v>
      </c>
      <c r="D10" s="95">
        <v>1200</v>
      </c>
      <c r="E10" s="95">
        <v>4000</v>
      </c>
      <c r="F10" s="95">
        <v>3450</v>
      </c>
      <c r="G10" s="95">
        <v>3800</v>
      </c>
      <c r="H10" s="95">
        <v>6400</v>
      </c>
      <c r="I10" s="95">
        <v>16800</v>
      </c>
      <c r="J10" s="96"/>
      <c r="K10" s="95">
        <v>17200</v>
      </c>
      <c r="L10" s="95"/>
      <c r="M10" s="95"/>
      <c r="N10" s="66"/>
    </row>
    <row r="11" spans="2:14" ht="12.75">
      <c r="B11" s="96" t="s">
        <v>8</v>
      </c>
      <c r="C11" s="95">
        <v>4960</v>
      </c>
      <c r="D11" s="95">
        <v>1550</v>
      </c>
      <c r="E11" s="95">
        <v>3260</v>
      </c>
      <c r="F11" s="95">
        <v>2820</v>
      </c>
      <c r="G11" s="95">
        <v>2800</v>
      </c>
      <c r="H11" s="95">
        <v>6290</v>
      </c>
      <c r="I11" s="95">
        <v>15620</v>
      </c>
      <c r="J11" s="96"/>
      <c r="K11" s="95">
        <v>17010</v>
      </c>
      <c r="L11" s="95"/>
      <c r="M11" s="95"/>
      <c r="N11" s="66"/>
    </row>
    <row r="12" spans="2:14" ht="12.75">
      <c r="B12" s="96" t="s">
        <v>7</v>
      </c>
      <c r="C12" s="95">
        <v>5590</v>
      </c>
      <c r="D12" s="95">
        <v>1870</v>
      </c>
      <c r="E12" s="95">
        <v>4000</v>
      </c>
      <c r="F12" s="95">
        <v>3410</v>
      </c>
      <c r="G12" s="95">
        <v>3740</v>
      </c>
      <c r="H12" s="95">
        <v>6600</v>
      </c>
      <c r="I12" s="95">
        <v>17980</v>
      </c>
      <c r="J12" s="96"/>
      <c r="K12" s="95">
        <v>18700</v>
      </c>
      <c r="L12" s="95"/>
      <c r="M12" s="95"/>
      <c r="N12" s="66"/>
    </row>
    <row r="13" spans="2:14" ht="12.75">
      <c r="B13" s="96" t="s">
        <v>6</v>
      </c>
      <c r="C13" s="97">
        <v>3236.8</v>
      </c>
      <c r="D13" s="97">
        <v>2184.18</v>
      </c>
      <c r="E13" s="97">
        <v>5236.7</v>
      </c>
      <c r="F13" s="97">
        <v>1711.1</v>
      </c>
      <c r="G13" s="97">
        <v>3368.74</v>
      </c>
      <c r="H13" s="97">
        <v>8440.58</v>
      </c>
      <c r="I13" s="97">
        <v>14058.9</v>
      </c>
      <c r="J13" s="97">
        <v>3971.3</v>
      </c>
      <c r="K13" s="97">
        <v>11228.6</v>
      </c>
      <c r="L13" s="97"/>
      <c r="M13" s="97"/>
      <c r="N13" s="66"/>
    </row>
    <row r="14" spans="2:17" ht="12.75">
      <c r="B14" s="96" t="s">
        <v>5</v>
      </c>
      <c r="C14" s="95">
        <v>3520</v>
      </c>
      <c r="D14" s="95">
        <v>2040</v>
      </c>
      <c r="E14" s="95">
        <v>5610</v>
      </c>
      <c r="F14" s="95">
        <v>1570</v>
      </c>
      <c r="G14" s="95">
        <v>3430</v>
      </c>
      <c r="H14" s="95">
        <v>8100</v>
      </c>
      <c r="I14" s="95">
        <v>14800</v>
      </c>
      <c r="J14" s="95">
        <v>4240</v>
      </c>
      <c r="K14" s="95">
        <v>11960</v>
      </c>
      <c r="L14" s="95"/>
      <c r="M14" s="95"/>
      <c r="N14" s="66"/>
      <c r="Q14" s="66"/>
    </row>
    <row r="15" spans="2:14" ht="12.75">
      <c r="B15" s="96" t="s">
        <v>4</v>
      </c>
      <c r="C15" s="95">
        <v>2996</v>
      </c>
      <c r="D15" s="95">
        <v>606</v>
      </c>
      <c r="E15" s="95">
        <v>2760</v>
      </c>
      <c r="F15" s="95">
        <v>259</v>
      </c>
      <c r="G15" s="95">
        <v>2183</v>
      </c>
      <c r="H15" s="95">
        <v>7025</v>
      </c>
      <c r="I15" s="95">
        <v>13473</v>
      </c>
      <c r="J15" s="95">
        <v>4567</v>
      </c>
      <c r="K15" s="95">
        <v>10522</v>
      </c>
      <c r="L15" s="95"/>
      <c r="M15" s="95"/>
      <c r="N15" s="66"/>
    </row>
    <row r="16" spans="2:14" ht="12.75">
      <c r="B16" s="96" t="s">
        <v>3</v>
      </c>
      <c r="C16" s="95">
        <v>3421</v>
      </c>
      <c r="D16" s="95">
        <v>447</v>
      </c>
      <c r="E16" s="95">
        <v>3493</v>
      </c>
      <c r="F16" s="95">
        <v>1981</v>
      </c>
      <c r="G16" s="95">
        <v>4589</v>
      </c>
      <c r="H16" s="95">
        <v>8958</v>
      </c>
      <c r="I16" s="95">
        <v>16756</v>
      </c>
      <c r="J16" s="95">
        <v>3767</v>
      </c>
      <c r="K16" s="95">
        <v>6672</v>
      </c>
      <c r="L16" s="95"/>
      <c r="M16" s="95"/>
      <c r="N16" s="66"/>
    </row>
    <row r="17" spans="2:14" ht="12.75">
      <c r="B17" s="96" t="s">
        <v>2</v>
      </c>
      <c r="C17" s="95">
        <v>3208</v>
      </c>
      <c r="D17" s="95">
        <v>1493</v>
      </c>
      <c r="E17" s="95">
        <v>3750</v>
      </c>
      <c r="F17" s="95">
        <v>887</v>
      </c>
      <c r="G17" s="95">
        <v>4584</v>
      </c>
      <c r="H17" s="95">
        <v>9385</v>
      </c>
      <c r="I17" s="95">
        <v>17757</v>
      </c>
      <c r="J17" s="95">
        <v>3839</v>
      </c>
      <c r="K17" s="95">
        <v>8063</v>
      </c>
      <c r="L17" s="95"/>
      <c r="M17" s="95"/>
      <c r="N17" s="66"/>
    </row>
    <row r="18" spans="2:28" ht="12.75">
      <c r="B18" s="96" t="s">
        <v>127</v>
      </c>
      <c r="C18" s="95">
        <v>1865</v>
      </c>
      <c r="D18" s="95">
        <v>1421</v>
      </c>
      <c r="E18" s="95">
        <v>3607</v>
      </c>
      <c r="F18" s="95">
        <v>1681</v>
      </c>
      <c r="G18" s="95">
        <v>2080</v>
      </c>
      <c r="H18" s="95">
        <v>5998</v>
      </c>
      <c r="I18" s="95">
        <v>10383</v>
      </c>
      <c r="J18" s="95">
        <v>3393</v>
      </c>
      <c r="K18" s="95">
        <v>10419</v>
      </c>
      <c r="L18" s="95">
        <v>687</v>
      </c>
      <c r="M18" s="95"/>
      <c r="N18" s="205"/>
      <c r="O18" s="205"/>
      <c r="P18" s="205"/>
      <c r="Q18" s="205"/>
      <c r="R18" s="205"/>
      <c r="S18" s="205"/>
      <c r="T18" s="205"/>
      <c r="U18" s="205"/>
      <c r="V18" s="205"/>
      <c r="W18" s="205"/>
      <c r="X18" s="205"/>
      <c r="Y18" s="205"/>
      <c r="Z18" s="205"/>
      <c r="AA18" s="205"/>
      <c r="AB18" s="205"/>
    </row>
    <row r="19" spans="2:23" ht="12.75">
      <c r="B19" s="96" t="s">
        <v>136</v>
      </c>
      <c r="C19" s="95">
        <v>2546</v>
      </c>
      <c r="D19" s="95">
        <v>1103</v>
      </c>
      <c r="E19" s="95">
        <v>5104</v>
      </c>
      <c r="F19" s="95">
        <v>942</v>
      </c>
      <c r="G19" s="95">
        <v>3017</v>
      </c>
      <c r="H19" s="95">
        <v>8372</v>
      </c>
      <c r="I19" s="95">
        <v>14459</v>
      </c>
      <c r="J19" s="95">
        <v>3334</v>
      </c>
      <c r="K19" s="95">
        <v>10012</v>
      </c>
      <c r="L19" s="95">
        <v>687</v>
      </c>
      <c r="M19" s="95"/>
      <c r="N19" s="205"/>
      <c r="O19" s="205"/>
      <c r="P19" s="205"/>
      <c r="Q19" s="205"/>
      <c r="R19" s="205"/>
      <c r="S19" s="205"/>
      <c r="T19" s="205"/>
      <c r="U19" s="205"/>
      <c r="V19" s="205"/>
      <c r="W19" s="205"/>
    </row>
    <row r="20" spans="2:23" ht="12.75">
      <c r="B20" s="155" t="s">
        <v>159</v>
      </c>
      <c r="C20" s="98">
        <v>2197</v>
      </c>
      <c r="D20" s="98">
        <v>1480</v>
      </c>
      <c r="E20" s="98">
        <v>3299</v>
      </c>
      <c r="F20" s="98">
        <v>1394</v>
      </c>
      <c r="G20" s="98">
        <v>3557</v>
      </c>
      <c r="H20" s="98">
        <v>8532</v>
      </c>
      <c r="I20" s="98">
        <v>13054</v>
      </c>
      <c r="J20" s="98">
        <v>4007</v>
      </c>
      <c r="K20" s="98">
        <v>10758</v>
      </c>
      <c r="L20" s="98">
        <v>687</v>
      </c>
      <c r="M20" s="98"/>
      <c r="N20" s="205"/>
      <c r="O20" s="205"/>
      <c r="P20" s="205"/>
      <c r="Q20" s="205"/>
      <c r="R20" s="205"/>
      <c r="S20" s="205"/>
      <c r="T20" s="205"/>
      <c r="U20" s="205"/>
      <c r="V20" s="205"/>
      <c r="W20" s="205"/>
    </row>
    <row r="21" spans="2:14" ht="12.75">
      <c r="B21" s="35" t="s">
        <v>142</v>
      </c>
      <c r="N21" s="66"/>
    </row>
    <row r="43" ht="12.75">
      <c r="B43" s="35" t="s">
        <v>142</v>
      </c>
    </row>
    <row r="49" spans="3:13" ht="12.75">
      <c r="C49" s="120"/>
      <c r="D49" s="120"/>
      <c r="E49" s="120"/>
      <c r="F49" s="120"/>
      <c r="G49" s="120"/>
      <c r="H49" s="120"/>
      <c r="I49" s="120"/>
      <c r="J49" s="120"/>
      <c r="K49" s="120"/>
      <c r="L49" s="120"/>
      <c r="M49" s="120"/>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6"/>
  <sheetViews>
    <sheetView view="pageBreakPreview" zoomScale="60" zoomScaleNormal="90" zoomScalePageLayoutView="40" workbookViewId="0" topLeftCell="A1">
      <selection activeCell="P28" sqref="P28"/>
    </sheetView>
  </sheetViews>
  <sheetFormatPr defaultColWidth="10.8515625" defaultRowHeight="15"/>
  <cols>
    <col min="1" max="1" width="1.421875" style="28" customWidth="1"/>
    <col min="2" max="2" width="10.8515625" style="28" customWidth="1"/>
    <col min="3" max="4" width="11.7109375" style="28" customWidth="1"/>
    <col min="5" max="5" width="14.57421875" style="28" customWidth="1"/>
    <col min="6" max="6" width="10.8515625" style="28" customWidth="1"/>
    <col min="7" max="7" width="11.8515625" style="28" customWidth="1"/>
    <col min="8" max="8" width="12.421875" style="28" customWidth="1"/>
    <col min="9" max="9" width="13.421875" style="28" customWidth="1"/>
    <col min="10" max="10" width="10.8515625" style="28" customWidth="1"/>
    <col min="11" max="11" width="11.57421875" style="28" customWidth="1"/>
    <col min="12" max="12" width="10.8515625" style="28" customWidth="1"/>
    <col min="13" max="13" width="2.00390625" style="28" customWidth="1"/>
    <col min="14" max="16384" width="10.8515625" style="28" customWidth="1"/>
  </cols>
  <sheetData>
    <row r="1" ht="6.75" customHeight="1"/>
    <row r="2" spans="2:14" ht="12.75">
      <c r="B2" s="280" t="s">
        <v>67</v>
      </c>
      <c r="C2" s="280"/>
      <c r="D2" s="280"/>
      <c r="E2" s="280"/>
      <c r="F2" s="280"/>
      <c r="G2" s="280"/>
      <c r="H2" s="280"/>
      <c r="I2" s="280"/>
      <c r="J2" s="280"/>
      <c r="K2" s="280"/>
      <c r="L2" s="280"/>
      <c r="M2" s="159"/>
      <c r="N2" s="60" t="s">
        <v>166</v>
      </c>
    </row>
    <row r="3" spans="2:13" ht="14.25" customHeight="1">
      <c r="B3" s="280" t="s">
        <v>49</v>
      </c>
      <c r="C3" s="280"/>
      <c r="D3" s="280"/>
      <c r="E3" s="280"/>
      <c r="F3" s="280"/>
      <c r="G3" s="280"/>
      <c r="H3" s="280"/>
      <c r="I3" s="280"/>
      <c r="J3" s="280"/>
      <c r="K3" s="280"/>
      <c r="L3" s="280"/>
      <c r="M3" s="159"/>
    </row>
    <row r="4" spans="2:13" ht="12.75">
      <c r="B4" s="280" t="s">
        <v>29</v>
      </c>
      <c r="C4" s="280"/>
      <c r="D4" s="280"/>
      <c r="E4" s="280"/>
      <c r="F4" s="280"/>
      <c r="G4" s="280"/>
      <c r="H4" s="280"/>
      <c r="I4" s="280"/>
      <c r="J4" s="280"/>
      <c r="K4" s="280"/>
      <c r="L4" s="280"/>
      <c r="M4" s="159"/>
    </row>
    <row r="5" spans="2:12" ht="12.75">
      <c r="B5" s="186"/>
      <c r="C5" s="186"/>
      <c r="D5" s="186"/>
      <c r="E5" s="186"/>
      <c r="F5" s="186"/>
      <c r="G5" s="186"/>
      <c r="H5" s="186"/>
      <c r="I5" s="186"/>
      <c r="J5" s="187"/>
      <c r="K5" s="186"/>
      <c r="L5" s="188"/>
    </row>
    <row r="6" spans="2:13" ht="12.75">
      <c r="B6" s="278" t="s">
        <v>13</v>
      </c>
      <c r="C6" s="161" t="s">
        <v>25</v>
      </c>
      <c r="D6" s="161" t="s">
        <v>25</v>
      </c>
      <c r="E6" s="161" t="s">
        <v>27</v>
      </c>
      <c r="F6" s="161" t="s">
        <v>25</v>
      </c>
      <c r="G6" s="161" t="s">
        <v>26</v>
      </c>
      <c r="H6" s="161" t="s">
        <v>26</v>
      </c>
      <c r="I6" s="161" t="s">
        <v>25</v>
      </c>
      <c r="J6" s="161" t="s">
        <v>25</v>
      </c>
      <c r="K6" s="161" t="s">
        <v>25</v>
      </c>
      <c r="L6" s="161" t="s">
        <v>174</v>
      </c>
      <c r="M6" s="1"/>
    </row>
    <row r="7" spans="2:13" ht="12.75">
      <c r="B7" s="279"/>
      <c r="C7" s="162" t="s">
        <v>24</v>
      </c>
      <c r="D7" s="162" t="s">
        <v>23</v>
      </c>
      <c r="E7" s="162" t="s">
        <v>22</v>
      </c>
      <c r="F7" s="162" t="s">
        <v>21</v>
      </c>
      <c r="G7" s="162" t="s">
        <v>20</v>
      </c>
      <c r="H7" s="162" t="s">
        <v>19</v>
      </c>
      <c r="I7" s="162" t="s">
        <v>18</v>
      </c>
      <c r="J7" s="162" t="s">
        <v>17</v>
      </c>
      <c r="K7" s="162" t="s">
        <v>16</v>
      </c>
      <c r="L7" s="162" t="s">
        <v>175</v>
      </c>
      <c r="M7" s="1"/>
    </row>
    <row r="8" spans="2:13" ht="12.75">
      <c r="B8" s="189" t="s">
        <v>11</v>
      </c>
      <c r="C8" s="115">
        <v>131241.4</v>
      </c>
      <c r="D8" s="190">
        <v>21402.7</v>
      </c>
      <c r="E8" s="190">
        <v>82529.4</v>
      </c>
      <c r="F8" s="190">
        <v>49669.7</v>
      </c>
      <c r="G8" s="190">
        <v>62218.6</v>
      </c>
      <c r="H8" s="190">
        <v>104593.9</v>
      </c>
      <c r="I8" s="190">
        <v>420346.7</v>
      </c>
      <c r="J8" s="189"/>
      <c r="K8" s="190">
        <v>419319.1</v>
      </c>
      <c r="L8" s="190"/>
      <c r="M8" s="95"/>
    </row>
    <row r="9" spans="2:13" ht="12.75">
      <c r="B9" s="191" t="s">
        <v>10</v>
      </c>
      <c r="C9" s="192">
        <v>110721.3</v>
      </c>
      <c r="D9" s="192">
        <v>14420.5</v>
      </c>
      <c r="E9" s="192">
        <v>63776.2</v>
      </c>
      <c r="F9" s="192">
        <v>57186.7</v>
      </c>
      <c r="G9" s="192">
        <v>57216.7</v>
      </c>
      <c r="H9" s="192">
        <v>113195.2</v>
      </c>
      <c r="I9" s="192">
        <v>297628.6</v>
      </c>
      <c r="J9" s="191"/>
      <c r="K9" s="192">
        <v>367637.1</v>
      </c>
      <c r="L9" s="192"/>
      <c r="M9" s="95"/>
    </row>
    <row r="10" spans="2:13" ht="12.75">
      <c r="B10" s="191" t="s">
        <v>9</v>
      </c>
      <c r="C10" s="192">
        <v>109620</v>
      </c>
      <c r="D10" s="192">
        <v>15000</v>
      </c>
      <c r="E10" s="192">
        <v>63360</v>
      </c>
      <c r="F10" s="192">
        <v>65550</v>
      </c>
      <c r="G10" s="192">
        <v>57190</v>
      </c>
      <c r="H10" s="192">
        <v>128320</v>
      </c>
      <c r="I10" s="192">
        <v>302400</v>
      </c>
      <c r="J10" s="191"/>
      <c r="K10" s="192">
        <v>390784</v>
      </c>
      <c r="L10" s="192"/>
      <c r="M10" s="95"/>
    </row>
    <row r="11" spans="2:13" ht="12.75">
      <c r="B11" s="191" t="s">
        <v>8</v>
      </c>
      <c r="C11" s="192">
        <v>106540.8</v>
      </c>
      <c r="D11" s="192">
        <v>25575</v>
      </c>
      <c r="E11" s="192">
        <v>43227.6</v>
      </c>
      <c r="F11" s="192">
        <v>56512.8</v>
      </c>
      <c r="G11" s="192">
        <v>42448</v>
      </c>
      <c r="H11" s="192">
        <v>127498.3</v>
      </c>
      <c r="I11" s="192">
        <v>321303.4</v>
      </c>
      <c r="J11" s="191"/>
      <c r="K11" s="192">
        <v>380683.8</v>
      </c>
      <c r="L11" s="192"/>
      <c r="M11" s="95"/>
    </row>
    <row r="12" spans="2:13" ht="12.75">
      <c r="B12" s="191" t="s">
        <v>7</v>
      </c>
      <c r="C12" s="192">
        <v>120464.5</v>
      </c>
      <c r="D12" s="192">
        <v>31322.5</v>
      </c>
      <c r="E12" s="192">
        <v>59440</v>
      </c>
      <c r="F12" s="192">
        <v>44261.8</v>
      </c>
      <c r="G12" s="192">
        <v>63355.6</v>
      </c>
      <c r="H12" s="192">
        <v>131670</v>
      </c>
      <c r="I12" s="192">
        <v>446083.8</v>
      </c>
      <c r="J12" s="191"/>
      <c r="K12" s="192">
        <v>482834</v>
      </c>
      <c r="L12" s="192"/>
      <c r="M12" s="95"/>
    </row>
    <row r="13" spans="2:13" ht="12.75">
      <c r="B13" s="191" t="s">
        <v>6</v>
      </c>
      <c r="C13" s="192">
        <v>56405.8</v>
      </c>
      <c r="D13" s="192">
        <v>20394.8</v>
      </c>
      <c r="E13" s="192">
        <v>87051.9</v>
      </c>
      <c r="F13" s="192">
        <v>22726.8</v>
      </c>
      <c r="G13" s="192">
        <v>44973.2</v>
      </c>
      <c r="H13" s="192">
        <v>97715.5</v>
      </c>
      <c r="I13" s="192">
        <v>212544.8</v>
      </c>
      <c r="J13" s="192">
        <v>72423.3</v>
      </c>
      <c r="K13" s="192">
        <v>213984.4</v>
      </c>
      <c r="L13" s="192"/>
      <c r="M13" s="95"/>
    </row>
    <row r="14" spans="2:13" ht="12.75">
      <c r="B14" s="191" t="s">
        <v>5</v>
      </c>
      <c r="C14" s="192">
        <v>66880</v>
      </c>
      <c r="D14" s="192">
        <v>27744</v>
      </c>
      <c r="E14" s="192">
        <v>86001.3</v>
      </c>
      <c r="F14" s="192">
        <v>26690</v>
      </c>
      <c r="G14" s="192">
        <v>58550.1</v>
      </c>
      <c r="H14" s="192">
        <v>135270</v>
      </c>
      <c r="I14" s="192">
        <v>220224</v>
      </c>
      <c r="J14" s="192">
        <v>86623.2</v>
      </c>
      <c r="K14" s="192">
        <v>251518.8</v>
      </c>
      <c r="L14" s="192"/>
      <c r="M14" s="95"/>
    </row>
    <row r="15" spans="2:13" ht="12.75">
      <c r="B15" s="191" t="s">
        <v>4</v>
      </c>
      <c r="C15" s="192">
        <v>51591.1</v>
      </c>
      <c r="D15" s="192">
        <v>8350.7</v>
      </c>
      <c r="E15" s="192">
        <v>53081.5</v>
      </c>
      <c r="F15" s="192">
        <v>3752.9</v>
      </c>
      <c r="G15" s="192">
        <v>31915.5</v>
      </c>
      <c r="H15" s="192">
        <v>109800.8</v>
      </c>
      <c r="I15" s="192">
        <v>265552.8</v>
      </c>
      <c r="J15" s="192">
        <v>121619.2</v>
      </c>
      <c r="K15" s="192">
        <v>272625</v>
      </c>
      <c r="L15" s="192"/>
      <c r="M15" s="95"/>
    </row>
    <row r="16" spans="2:13" ht="12.75">
      <c r="B16" s="191" t="s">
        <v>3</v>
      </c>
      <c r="C16" s="192">
        <v>78466.3</v>
      </c>
      <c r="D16" s="192">
        <v>11764.2</v>
      </c>
      <c r="E16" s="192">
        <v>86174.8</v>
      </c>
      <c r="F16" s="192">
        <v>38358</v>
      </c>
      <c r="G16" s="192">
        <v>57455.5</v>
      </c>
      <c r="H16" s="192">
        <v>165633.4</v>
      </c>
      <c r="I16" s="192">
        <v>315519.2</v>
      </c>
      <c r="J16" s="192">
        <v>124687.7</v>
      </c>
      <c r="K16" s="192">
        <v>197024.2</v>
      </c>
      <c r="L16" s="192"/>
      <c r="M16" s="95"/>
    </row>
    <row r="17" spans="2:13" ht="12.75">
      <c r="B17" s="191" t="s">
        <v>2</v>
      </c>
      <c r="C17" s="192">
        <v>75516</v>
      </c>
      <c r="D17" s="192">
        <v>31084</v>
      </c>
      <c r="E17" s="192">
        <v>79125</v>
      </c>
      <c r="F17" s="192">
        <v>15805</v>
      </c>
      <c r="G17" s="192">
        <v>111620</v>
      </c>
      <c r="H17" s="192">
        <v>255835</v>
      </c>
      <c r="I17" s="192">
        <v>615990</v>
      </c>
      <c r="J17" s="192">
        <v>142120</v>
      </c>
      <c r="K17" s="192">
        <v>343081</v>
      </c>
      <c r="L17" s="192"/>
      <c r="M17" s="95"/>
    </row>
    <row r="18" spans="2:13" ht="12.75">
      <c r="B18" s="191" t="s">
        <v>127</v>
      </c>
      <c r="C18" s="192">
        <v>41067.3</v>
      </c>
      <c r="D18" s="192">
        <v>16000.460000000001</v>
      </c>
      <c r="E18" s="192">
        <v>88299.36</v>
      </c>
      <c r="F18" s="192">
        <v>25652.06</v>
      </c>
      <c r="G18" s="192">
        <v>34486.4</v>
      </c>
      <c r="H18" s="192">
        <v>101006.31999999999</v>
      </c>
      <c r="I18" s="192">
        <v>272034.6</v>
      </c>
      <c r="J18" s="192">
        <v>122928.38999999998</v>
      </c>
      <c r="K18" s="192">
        <v>385711.38</v>
      </c>
      <c r="L18" s="192"/>
      <c r="M18" s="95"/>
    </row>
    <row r="19" spans="2:13" ht="12.75">
      <c r="B19" s="191" t="s">
        <v>136</v>
      </c>
      <c r="C19" s="192">
        <v>51863.11990316702</v>
      </c>
      <c r="D19" s="192">
        <v>16391.720884117247</v>
      </c>
      <c r="E19" s="192">
        <v>112644.46653744439</v>
      </c>
      <c r="F19" s="192">
        <v>19220.222324539445</v>
      </c>
      <c r="G19" s="192">
        <v>69067.98620052033</v>
      </c>
      <c r="H19" s="192">
        <v>152632.15975101327</v>
      </c>
      <c r="I19" s="192">
        <v>314581.7498466616</v>
      </c>
      <c r="J19" s="192">
        <v>76034.57195077253</v>
      </c>
      <c r="K19" s="192">
        <v>340220.209903059</v>
      </c>
      <c r="L19" s="192"/>
      <c r="M19" s="95"/>
    </row>
    <row r="20" spans="2:15" ht="12.75">
      <c r="B20" s="193" t="s">
        <v>159</v>
      </c>
      <c r="C20" s="194">
        <v>47235.5</v>
      </c>
      <c r="D20" s="194">
        <v>18070.8</v>
      </c>
      <c r="E20" s="194">
        <v>77889.39</v>
      </c>
      <c r="F20" s="194">
        <v>17620.16</v>
      </c>
      <c r="G20" s="194">
        <v>45494.03</v>
      </c>
      <c r="H20" s="194">
        <v>131819.4</v>
      </c>
      <c r="I20" s="194">
        <v>272045.36</v>
      </c>
      <c r="J20" s="194">
        <v>100735.98000000001</v>
      </c>
      <c r="K20" s="194">
        <v>344148.42000000004</v>
      </c>
      <c r="L20" s="194">
        <v>6265.9</v>
      </c>
      <c r="M20" s="95"/>
      <c r="N20" s="66"/>
      <c r="O20" s="66"/>
    </row>
    <row r="21" spans="2:12" ht="12.75">
      <c r="B21" s="206" t="s">
        <v>141</v>
      </c>
      <c r="C21" s="186"/>
      <c r="D21" s="186"/>
      <c r="E21" s="186"/>
      <c r="F21" s="186"/>
      <c r="G21" s="186"/>
      <c r="H21" s="186"/>
      <c r="I21" s="186"/>
      <c r="J21" s="186"/>
      <c r="K21" s="186"/>
      <c r="L21" s="188"/>
    </row>
    <row r="22" spans="2:12" ht="12.75">
      <c r="B22" s="188"/>
      <c r="C22" s="188"/>
      <c r="D22" s="188"/>
      <c r="E22" s="188"/>
      <c r="F22" s="188"/>
      <c r="G22" s="188"/>
      <c r="H22" s="188"/>
      <c r="I22" s="188"/>
      <c r="J22" s="188"/>
      <c r="K22" s="188"/>
      <c r="L22" s="188"/>
    </row>
    <row r="23" spans="2:12" ht="12.75">
      <c r="B23" s="188"/>
      <c r="C23" s="188"/>
      <c r="D23" s="188"/>
      <c r="E23" s="188"/>
      <c r="F23" s="188"/>
      <c r="G23" s="188"/>
      <c r="H23" s="188"/>
      <c r="I23" s="188"/>
      <c r="J23" s="188"/>
      <c r="K23" s="188"/>
      <c r="L23" s="188"/>
    </row>
    <row r="24" spans="2:12" ht="12.75">
      <c r="B24" s="188"/>
      <c r="C24" s="188"/>
      <c r="D24" s="188"/>
      <c r="E24" s="188"/>
      <c r="F24" s="188"/>
      <c r="G24" s="188"/>
      <c r="H24" s="188"/>
      <c r="I24" s="188"/>
      <c r="J24" s="188"/>
      <c r="K24" s="188"/>
      <c r="L24" s="188"/>
    </row>
    <row r="25" spans="2:12" ht="12.75">
      <c r="B25" s="188"/>
      <c r="C25" s="188"/>
      <c r="D25" s="188"/>
      <c r="E25" s="188"/>
      <c r="F25" s="188"/>
      <c r="G25" s="188"/>
      <c r="H25" s="188"/>
      <c r="I25" s="188"/>
      <c r="J25" s="188"/>
      <c r="K25" s="188"/>
      <c r="L25" s="188"/>
    </row>
    <row r="26" spans="2:12" ht="12.75">
      <c r="B26" s="188"/>
      <c r="C26" s="188"/>
      <c r="D26" s="188"/>
      <c r="E26" s="188"/>
      <c r="F26" s="188"/>
      <c r="G26" s="188"/>
      <c r="H26" s="188"/>
      <c r="I26" s="188"/>
      <c r="J26" s="188"/>
      <c r="K26" s="188"/>
      <c r="L26" s="188"/>
    </row>
    <row r="27" spans="2:12" ht="12.75">
      <c r="B27" s="188"/>
      <c r="C27" s="188"/>
      <c r="D27" s="188"/>
      <c r="E27" s="188"/>
      <c r="F27" s="188"/>
      <c r="G27" s="188"/>
      <c r="H27" s="188"/>
      <c r="I27" s="188"/>
      <c r="J27" s="188"/>
      <c r="K27" s="188"/>
      <c r="L27" s="188"/>
    </row>
    <row r="28" spans="2:12" ht="12.75">
      <c r="B28" s="188"/>
      <c r="C28" s="188"/>
      <c r="D28" s="188"/>
      <c r="E28" s="188"/>
      <c r="F28" s="188"/>
      <c r="G28" s="188"/>
      <c r="H28" s="188"/>
      <c r="I28" s="188"/>
      <c r="J28" s="188"/>
      <c r="K28" s="188"/>
      <c r="L28" s="188"/>
    </row>
    <row r="29" spans="2:12" ht="12.75">
      <c r="B29" s="188"/>
      <c r="C29" s="188"/>
      <c r="D29" s="188"/>
      <c r="E29" s="188"/>
      <c r="F29" s="188"/>
      <c r="G29" s="188"/>
      <c r="H29" s="188"/>
      <c r="I29" s="188"/>
      <c r="J29" s="188"/>
      <c r="K29" s="188"/>
      <c r="L29" s="188"/>
    </row>
    <row r="30" spans="2:12" ht="12.75">
      <c r="B30" s="188"/>
      <c r="C30" s="188"/>
      <c r="D30" s="188"/>
      <c r="E30" s="188"/>
      <c r="F30" s="188"/>
      <c r="G30" s="188"/>
      <c r="H30" s="188"/>
      <c r="I30" s="188"/>
      <c r="J30" s="188"/>
      <c r="K30" s="188"/>
      <c r="L30" s="188"/>
    </row>
    <row r="31" spans="2:12" ht="12.75">
      <c r="B31" s="188"/>
      <c r="C31" s="188"/>
      <c r="D31" s="188"/>
      <c r="E31" s="188"/>
      <c r="F31" s="188"/>
      <c r="G31" s="188"/>
      <c r="H31" s="188"/>
      <c r="I31" s="188"/>
      <c r="J31" s="188"/>
      <c r="K31" s="188"/>
      <c r="L31" s="188"/>
    </row>
    <row r="32" spans="2:12" ht="12.75">
      <c r="B32" s="188"/>
      <c r="C32" s="188"/>
      <c r="D32" s="188"/>
      <c r="E32" s="188"/>
      <c r="F32" s="188"/>
      <c r="G32" s="188"/>
      <c r="H32" s="188"/>
      <c r="I32" s="188"/>
      <c r="J32" s="188"/>
      <c r="K32" s="188"/>
      <c r="L32" s="188"/>
    </row>
    <row r="33" spans="2:12" ht="12.75">
      <c r="B33" s="188"/>
      <c r="C33" s="188"/>
      <c r="D33" s="188"/>
      <c r="E33" s="188"/>
      <c r="F33" s="188"/>
      <c r="G33" s="188"/>
      <c r="H33" s="188"/>
      <c r="I33" s="188"/>
      <c r="J33" s="188"/>
      <c r="K33" s="188"/>
      <c r="L33" s="188"/>
    </row>
    <row r="34" spans="2:12" ht="12.75">
      <c r="B34" s="188"/>
      <c r="C34" s="188"/>
      <c r="D34" s="188"/>
      <c r="E34" s="188"/>
      <c r="F34" s="188"/>
      <c r="G34" s="188"/>
      <c r="H34" s="188"/>
      <c r="I34" s="188"/>
      <c r="J34" s="188"/>
      <c r="K34" s="188"/>
      <c r="L34" s="188"/>
    </row>
    <row r="35" spans="2:12" ht="12.75">
      <c r="B35" s="188"/>
      <c r="C35" s="188"/>
      <c r="D35" s="188"/>
      <c r="E35" s="188"/>
      <c r="F35" s="188"/>
      <c r="G35" s="188"/>
      <c r="H35" s="188"/>
      <c r="I35" s="188"/>
      <c r="J35" s="188"/>
      <c r="K35" s="188"/>
      <c r="L35" s="188"/>
    </row>
    <row r="36" spans="2:12" ht="12.75">
      <c r="B36" s="188"/>
      <c r="C36" s="188"/>
      <c r="D36" s="188"/>
      <c r="E36" s="188"/>
      <c r="F36" s="188"/>
      <c r="G36" s="188"/>
      <c r="H36" s="188"/>
      <c r="I36" s="188"/>
      <c r="J36" s="188"/>
      <c r="K36" s="188"/>
      <c r="L36" s="188"/>
    </row>
    <row r="37" spans="2:12" ht="12.75">
      <c r="B37" s="188"/>
      <c r="C37" s="188"/>
      <c r="D37" s="188"/>
      <c r="E37" s="188"/>
      <c r="F37" s="188"/>
      <c r="G37" s="188"/>
      <c r="H37" s="188"/>
      <c r="I37" s="188"/>
      <c r="J37" s="188"/>
      <c r="K37" s="188"/>
      <c r="L37" s="188"/>
    </row>
    <row r="38" spans="2:12" ht="12.75">
      <c r="B38" s="188"/>
      <c r="C38" s="188"/>
      <c r="D38" s="188"/>
      <c r="E38" s="188"/>
      <c r="F38" s="188"/>
      <c r="G38" s="188"/>
      <c r="H38" s="188"/>
      <c r="I38" s="188"/>
      <c r="J38" s="188"/>
      <c r="K38" s="188"/>
      <c r="L38" s="188"/>
    </row>
    <row r="39" spans="2:12" ht="12.75">
      <c r="B39" s="188"/>
      <c r="C39" s="188"/>
      <c r="D39" s="188"/>
      <c r="E39" s="188"/>
      <c r="F39" s="188"/>
      <c r="G39" s="188"/>
      <c r="H39" s="188"/>
      <c r="I39" s="188"/>
      <c r="J39" s="188"/>
      <c r="K39" s="188"/>
      <c r="L39" s="188"/>
    </row>
    <row r="40" spans="2:12" ht="12.75">
      <c r="B40" s="188"/>
      <c r="C40" s="188"/>
      <c r="D40" s="188"/>
      <c r="E40" s="188"/>
      <c r="F40" s="188"/>
      <c r="G40" s="188"/>
      <c r="H40" s="188"/>
      <c r="I40" s="188"/>
      <c r="J40" s="188"/>
      <c r="K40" s="188"/>
      <c r="L40" s="188"/>
    </row>
    <row r="41" spans="2:12" ht="12.75">
      <c r="B41" s="188"/>
      <c r="C41" s="188"/>
      <c r="D41" s="188"/>
      <c r="E41" s="188"/>
      <c r="F41" s="188"/>
      <c r="G41" s="188"/>
      <c r="H41" s="188"/>
      <c r="I41" s="188"/>
      <c r="J41" s="188"/>
      <c r="K41" s="188"/>
      <c r="L41" s="188"/>
    </row>
    <row r="42" spans="2:12" ht="12.75">
      <c r="B42" s="188"/>
      <c r="C42" s="188"/>
      <c r="D42" s="188"/>
      <c r="E42" s="188"/>
      <c r="F42" s="188"/>
      <c r="G42" s="188"/>
      <c r="H42" s="188"/>
      <c r="I42" s="188"/>
      <c r="J42" s="188"/>
      <c r="K42" s="188"/>
      <c r="L42" s="188"/>
    </row>
    <row r="43" spans="2:12" ht="12.75">
      <c r="B43" s="188"/>
      <c r="C43" s="188"/>
      <c r="D43" s="188"/>
      <c r="E43" s="188"/>
      <c r="F43" s="188"/>
      <c r="G43" s="188"/>
      <c r="H43" s="188"/>
      <c r="I43" s="188"/>
      <c r="J43" s="188"/>
      <c r="K43" s="188"/>
      <c r="L43" s="188"/>
    </row>
    <row r="44" spans="3:12" ht="12.75">
      <c r="C44" s="188"/>
      <c r="D44" s="188"/>
      <c r="E44" s="188"/>
      <c r="F44" s="188"/>
      <c r="G44" s="188"/>
      <c r="H44" s="188"/>
      <c r="I44" s="188"/>
      <c r="J44" s="188"/>
      <c r="K44" s="188"/>
      <c r="L44" s="188"/>
    </row>
    <row r="45" spans="2:12" ht="12.75">
      <c r="B45" s="188"/>
      <c r="C45" s="188"/>
      <c r="D45" s="188"/>
      <c r="E45" s="188"/>
      <c r="F45" s="188"/>
      <c r="G45" s="188"/>
      <c r="H45" s="188"/>
      <c r="I45" s="188"/>
      <c r="J45" s="188"/>
      <c r="K45" s="188"/>
      <c r="L45" s="188"/>
    </row>
    <row r="46" ht="12.75">
      <c r="B46" s="206" t="s">
        <v>141</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44"/>
  <sheetViews>
    <sheetView view="pageBreakPreview" zoomScale="60" zoomScaleNormal="90" zoomScalePageLayoutView="60" workbookViewId="0" topLeftCell="A1">
      <selection activeCell="A1" sqref="A1"/>
    </sheetView>
  </sheetViews>
  <sheetFormatPr defaultColWidth="10.8515625" defaultRowHeight="15"/>
  <cols>
    <col min="1" max="1" width="1.421875" style="28" customWidth="1"/>
    <col min="2" max="2" width="11.421875" style="28" customWidth="1"/>
    <col min="3" max="4" width="12.00390625" style="28" customWidth="1"/>
    <col min="5" max="5" width="14.8515625" style="28" customWidth="1"/>
    <col min="6" max="8" width="12.00390625" style="28" customWidth="1"/>
    <col min="9" max="9" width="13.7109375" style="28" customWidth="1"/>
    <col min="10" max="11" width="12.00390625" style="28" customWidth="1"/>
    <col min="12" max="12" width="10.8515625" style="28" customWidth="1"/>
    <col min="13" max="13" width="1.28515625" style="28" customWidth="1"/>
    <col min="14" max="16384" width="10.8515625" style="28" customWidth="1"/>
  </cols>
  <sheetData>
    <row r="1" ht="6.75" customHeight="1"/>
    <row r="2" spans="2:19" ht="12.75">
      <c r="B2" s="259" t="s">
        <v>153</v>
      </c>
      <c r="C2" s="259"/>
      <c r="D2" s="259"/>
      <c r="E2" s="259"/>
      <c r="F2" s="259"/>
      <c r="G2" s="259"/>
      <c r="H2" s="259"/>
      <c r="I2" s="259"/>
      <c r="J2" s="259"/>
      <c r="K2" s="259"/>
      <c r="L2" s="259"/>
      <c r="M2" s="159"/>
      <c r="N2" s="60" t="s">
        <v>166</v>
      </c>
      <c r="O2" s="46"/>
      <c r="P2" s="46"/>
      <c r="Q2" s="46"/>
      <c r="R2" s="46"/>
      <c r="S2" s="46"/>
    </row>
    <row r="3" spans="2:19" ht="12.75">
      <c r="B3" s="259" t="s">
        <v>48</v>
      </c>
      <c r="C3" s="259"/>
      <c r="D3" s="259"/>
      <c r="E3" s="259"/>
      <c r="F3" s="259"/>
      <c r="G3" s="259"/>
      <c r="H3" s="259"/>
      <c r="I3" s="259"/>
      <c r="J3" s="259"/>
      <c r="K3" s="259"/>
      <c r="L3" s="259"/>
      <c r="M3" s="159"/>
      <c r="N3" s="46"/>
      <c r="O3" s="46"/>
      <c r="P3" s="46"/>
      <c r="Q3" s="46"/>
      <c r="R3" s="46"/>
      <c r="S3" s="46"/>
    </row>
    <row r="4" spans="2:19" ht="15" customHeight="1">
      <c r="B4" s="259" t="s">
        <v>30</v>
      </c>
      <c r="C4" s="259"/>
      <c r="D4" s="259"/>
      <c r="E4" s="259"/>
      <c r="F4" s="259"/>
      <c r="G4" s="259"/>
      <c r="H4" s="259"/>
      <c r="I4" s="259"/>
      <c r="J4" s="259"/>
      <c r="K4" s="259"/>
      <c r="L4" s="259"/>
      <c r="M4" s="159"/>
      <c r="N4" s="46"/>
      <c r="O4" s="46"/>
      <c r="P4" s="46"/>
      <c r="Q4" s="46"/>
      <c r="R4" s="46"/>
      <c r="S4" s="46"/>
    </row>
    <row r="5" spans="2:19" ht="12.75">
      <c r="B5" s="2"/>
      <c r="C5" s="2"/>
      <c r="D5" s="2"/>
      <c r="E5" s="2"/>
      <c r="F5" s="2"/>
      <c r="G5" s="2"/>
      <c r="H5" s="2"/>
      <c r="I5" s="2"/>
      <c r="J5" s="2"/>
      <c r="K5" s="2"/>
      <c r="L5" s="2"/>
      <c r="M5" s="2"/>
      <c r="N5" s="2"/>
      <c r="O5" s="2"/>
      <c r="P5" s="2"/>
      <c r="Q5" s="2"/>
      <c r="R5" s="2"/>
      <c r="S5" s="2"/>
    </row>
    <row r="6" spans="2:19" ht="15" customHeight="1">
      <c r="B6" s="278" t="s">
        <v>13</v>
      </c>
      <c r="C6" s="4" t="s">
        <v>25</v>
      </c>
      <c r="D6" s="4" t="s">
        <v>25</v>
      </c>
      <c r="E6" s="4" t="s">
        <v>27</v>
      </c>
      <c r="F6" s="4" t="s">
        <v>25</v>
      </c>
      <c r="G6" s="4" t="s">
        <v>26</v>
      </c>
      <c r="H6" s="4" t="s">
        <v>26</v>
      </c>
      <c r="I6" s="4" t="s">
        <v>25</v>
      </c>
      <c r="J6" s="4" t="s">
        <v>25</v>
      </c>
      <c r="K6" s="4" t="s">
        <v>25</v>
      </c>
      <c r="L6" s="4" t="s">
        <v>174</v>
      </c>
      <c r="M6" s="1"/>
      <c r="N6" s="1"/>
      <c r="O6" s="1"/>
      <c r="P6" s="1"/>
      <c r="Q6" s="1"/>
      <c r="R6" s="1"/>
      <c r="S6" s="1"/>
    </row>
    <row r="7" spans="2:19" ht="15" customHeight="1">
      <c r="B7" s="279"/>
      <c r="C7" s="3" t="s">
        <v>24</v>
      </c>
      <c r="D7" s="3" t="s">
        <v>23</v>
      </c>
      <c r="E7" s="3" t="s">
        <v>22</v>
      </c>
      <c r="F7" s="3" t="s">
        <v>21</v>
      </c>
      <c r="G7" s="3" t="s">
        <v>20</v>
      </c>
      <c r="H7" s="3" t="s">
        <v>19</v>
      </c>
      <c r="I7" s="3" t="s">
        <v>18</v>
      </c>
      <c r="J7" s="3" t="s">
        <v>17</v>
      </c>
      <c r="K7" s="3" t="s">
        <v>16</v>
      </c>
      <c r="L7" s="3" t="s">
        <v>175</v>
      </c>
      <c r="M7" s="1"/>
      <c r="N7" s="1"/>
      <c r="O7" s="1"/>
      <c r="P7" s="1"/>
      <c r="Q7" s="1"/>
      <c r="R7" s="1"/>
      <c r="S7" s="1"/>
    </row>
    <row r="8" spans="2:19" ht="12.75" customHeight="1">
      <c r="B8" s="96" t="s">
        <v>11</v>
      </c>
      <c r="C8" s="116">
        <v>22.020369127516776</v>
      </c>
      <c r="D8" s="117">
        <v>14.461283783783784</v>
      </c>
      <c r="E8" s="117">
        <v>19.28257009345794</v>
      </c>
      <c r="F8" s="117">
        <v>16.780304054054053</v>
      </c>
      <c r="G8" s="117">
        <v>14.920527577937651</v>
      </c>
      <c r="H8" s="117">
        <v>19.960667938931298</v>
      </c>
      <c r="I8" s="117">
        <v>23.313738214087632</v>
      </c>
      <c r="J8" s="117"/>
      <c r="K8" s="117">
        <v>23.38645287228109</v>
      </c>
      <c r="L8" s="117"/>
      <c r="M8" s="117"/>
      <c r="N8" s="61"/>
      <c r="O8" s="61"/>
      <c r="P8" s="61"/>
      <c r="Q8" s="61"/>
      <c r="R8" s="61"/>
      <c r="S8" s="61"/>
    </row>
    <row r="9" spans="2:19" ht="12.75" customHeight="1">
      <c r="B9" s="96" t="s">
        <v>10</v>
      </c>
      <c r="C9" s="117">
        <v>20.42828413284133</v>
      </c>
      <c r="D9" s="117">
        <v>12.118067226890757</v>
      </c>
      <c r="E9" s="117">
        <v>15.59320293398533</v>
      </c>
      <c r="F9" s="117">
        <v>18.21232484076433</v>
      </c>
      <c r="G9" s="117">
        <v>14.86148051948052</v>
      </c>
      <c r="H9" s="117">
        <v>19.89370826010545</v>
      </c>
      <c r="I9" s="117">
        <v>19.841906666666667</v>
      </c>
      <c r="J9" s="117"/>
      <c r="K9" s="117">
        <v>22.54059472716125</v>
      </c>
      <c r="L9" s="117"/>
      <c r="M9" s="117"/>
      <c r="N9" s="61"/>
      <c r="O9" s="61"/>
      <c r="P9" s="61"/>
      <c r="Q9" s="61"/>
      <c r="R9" s="61"/>
      <c r="S9" s="61"/>
    </row>
    <row r="10" spans="2:19" ht="12.75" customHeight="1">
      <c r="B10" s="96" t="s">
        <v>9</v>
      </c>
      <c r="C10" s="117">
        <v>20.3</v>
      </c>
      <c r="D10" s="117">
        <v>12.5</v>
      </c>
      <c r="E10" s="117">
        <v>15.84</v>
      </c>
      <c r="F10" s="117">
        <v>19</v>
      </c>
      <c r="G10" s="117">
        <v>15.05</v>
      </c>
      <c r="H10" s="117">
        <v>20.05</v>
      </c>
      <c r="I10" s="117">
        <v>18</v>
      </c>
      <c r="J10" s="117"/>
      <c r="K10" s="117">
        <v>22.72</v>
      </c>
      <c r="L10" s="117"/>
      <c r="M10" s="117"/>
      <c r="N10" s="61"/>
      <c r="O10" s="61"/>
      <c r="P10" s="61"/>
      <c r="Q10" s="61"/>
      <c r="R10" s="61"/>
      <c r="S10" s="61"/>
    </row>
    <row r="11" spans="2:19" ht="12.75" customHeight="1">
      <c r="B11" s="96" t="s">
        <v>8</v>
      </c>
      <c r="C11" s="117">
        <v>21.48</v>
      </c>
      <c r="D11" s="117">
        <v>16.5</v>
      </c>
      <c r="E11" s="117">
        <v>13.26</v>
      </c>
      <c r="F11" s="117">
        <v>20.04</v>
      </c>
      <c r="G11" s="117">
        <v>15.16</v>
      </c>
      <c r="H11" s="117">
        <v>20.27</v>
      </c>
      <c r="I11" s="117">
        <v>20.57</v>
      </c>
      <c r="J11" s="96"/>
      <c r="K11" s="117">
        <v>22.380000000000003</v>
      </c>
      <c r="L11" s="117"/>
      <c r="M11" s="117"/>
      <c r="N11" s="61"/>
      <c r="O11" s="61"/>
      <c r="P11" s="61"/>
      <c r="Q11" s="61"/>
      <c r="R11" s="61"/>
      <c r="S11" s="61"/>
    </row>
    <row r="12" spans="2:19" ht="12.75" customHeight="1">
      <c r="B12" s="96" t="s">
        <v>7</v>
      </c>
      <c r="C12" s="117">
        <v>21.55</v>
      </c>
      <c r="D12" s="117">
        <v>16.75</v>
      </c>
      <c r="E12" s="117">
        <v>14.86</v>
      </c>
      <c r="F12" s="117">
        <v>12.98</v>
      </c>
      <c r="G12" s="117">
        <v>16.94</v>
      </c>
      <c r="H12" s="117">
        <v>19.95</v>
      </c>
      <c r="I12" s="117">
        <v>24.81</v>
      </c>
      <c r="J12" s="96"/>
      <c r="K12" s="117">
        <v>25.82</v>
      </c>
      <c r="L12" s="117"/>
      <c r="M12" s="117"/>
      <c r="N12" s="61"/>
      <c r="O12" s="61"/>
      <c r="P12" s="61"/>
      <c r="Q12" s="61"/>
      <c r="R12" s="61"/>
      <c r="S12" s="61"/>
    </row>
    <row r="13" spans="2:19" ht="12.75" customHeight="1">
      <c r="B13" s="96" t="s">
        <v>6</v>
      </c>
      <c r="C13" s="117">
        <v>17.426408798813643</v>
      </c>
      <c r="D13" s="117">
        <v>9.337508813376187</v>
      </c>
      <c r="E13" s="117">
        <v>16.623426967364942</v>
      </c>
      <c r="F13" s="117">
        <v>13.281982350534744</v>
      </c>
      <c r="G13" s="117">
        <v>13.350154657230894</v>
      </c>
      <c r="H13" s="117">
        <v>11.576870309860222</v>
      </c>
      <c r="I13" s="117">
        <v>15.118167139676645</v>
      </c>
      <c r="J13" s="117">
        <v>18.236673129705636</v>
      </c>
      <c r="K13" s="117">
        <v>19.057086368736975</v>
      </c>
      <c r="L13" s="117"/>
      <c r="M13" s="117"/>
      <c r="N13" s="61"/>
      <c r="O13" s="61"/>
      <c r="P13" s="61"/>
      <c r="Q13" s="61"/>
      <c r="R13" s="61"/>
      <c r="S13" s="61"/>
    </row>
    <row r="14" spans="2:19" ht="12.75" customHeight="1">
      <c r="B14" s="96" t="s">
        <v>5</v>
      </c>
      <c r="C14" s="117">
        <v>19</v>
      </c>
      <c r="D14" s="117">
        <v>13.6</v>
      </c>
      <c r="E14" s="117">
        <v>15.330000000000002</v>
      </c>
      <c r="F14" s="117">
        <v>17</v>
      </c>
      <c r="G14" s="117">
        <v>17.07</v>
      </c>
      <c r="H14" s="117">
        <v>16.7</v>
      </c>
      <c r="I14" s="117">
        <v>14.88</v>
      </c>
      <c r="J14" s="117">
        <v>20.43</v>
      </c>
      <c r="K14" s="117">
        <v>21.03</v>
      </c>
      <c r="L14" s="117"/>
      <c r="M14" s="117"/>
      <c r="N14" s="61"/>
      <c r="O14" s="61"/>
      <c r="P14" s="61"/>
      <c r="Q14" s="61"/>
      <c r="R14" s="61"/>
      <c r="S14" s="61"/>
    </row>
    <row r="15" spans="2:19" ht="12.75" customHeight="1">
      <c r="B15" s="96" t="s">
        <v>4</v>
      </c>
      <c r="C15" s="117">
        <v>17.22</v>
      </c>
      <c r="D15" s="117">
        <v>13.780000000000001</v>
      </c>
      <c r="E15" s="117">
        <v>19.23</v>
      </c>
      <c r="F15" s="117">
        <v>14.49</v>
      </c>
      <c r="G15" s="117">
        <v>14.62</v>
      </c>
      <c r="H15" s="117">
        <v>15.63</v>
      </c>
      <c r="I15" s="117">
        <v>19.71</v>
      </c>
      <c r="J15" s="117">
        <v>26.630000000000003</v>
      </c>
      <c r="K15" s="117">
        <v>25.910000000000004</v>
      </c>
      <c r="L15" s="117"/>
      <c r="M15" s="117"/>
      <c r="N15" s="61"/>
      <c r="O15" s="61"/>
      <c r="P15" s="61"/>
      <c r="Q15" s="61"/>
      <c r="R15" s="61"/>
      <c r="S15" s="61"/>
    </row>
    <row r="16" spans="2:19" ht="12.75" customHeight="1">
      <c r="B16" s="96" t="s">
        <v>3</v>
      </c>
      <c r="C16" s="117">
        <v>22.94</v>
      </c>
      <c r="D16" s="117">
        <v>26.330000000000002</v>
      </c>
      <c r="E16" s="117">
        <v>24.669999999999998</v>
      </c>
      <c r="F16" s="117">
        <v>19.36</v>
      </c>
      <c r="G16" s="117">
        <v>12.52</v>
      </c>
      <c r="H16" s="117">
        <v>18.490000000000002</v>
      </c>
      <c r="I16" s="117">
        <v>18.830000000000002</v>
      </c>
      <c r="J16" s="117">
        <v>33.1</v>
      </c>
      <c r="K16" s="117">
        <v>29.53</v>
      </c>
      <c r="L16" s="117"/>
      <c r="M16" s="117"/>
      <c r="N16" s="61"/>
      <c r="O16" s="61"/>
      <c r="P16" s="61"/>
      <c r="Q16" s="61"/>
      <c r="R16" s="61"/>
      <c r="S16" s="61"/>
    </row>
    <row r="17" spans="2:19" ht="12.75" customHeight="1">
      <c r="B17" s="96" t="s">
        <v>2</v>
      </c>
      <c r="C17" s="117">
        <v>23.54</v>
      </c>
      <c r="D17" s="117">
        <v>20.52</v>
      </c>
      <c r="E17" s="117">
        <v>21.1</v>
      </c>
      <c r="F17" s="117">
        <v>17.82</v>
      </c>
      <c r="G17" s="117">
        <v>24.35</v>
      </c>
      <c r="H17" s="117">
        <v>27.26</v>
      </c>
      <c r="I17" s="117">
        <v>34.69</v>
      </c>
      <c r="J17" s="117">
        <v>37.019999999999996</v>
      </c>
      <c r="K17" s="117">
        <v>42.55</v>
      </c>
      <c r="L17" s="117"/>
      <c r="M17" s="117"/>
      <c r="N17" s="61"/>
      <c r="O17" s="61"/>
      <c r="P17" s="61"/>
      <c r="Q17" s="61"/>
      <c r="R17" s="61"/>
      <c r="S17" s="61"/>
    </row>
    <row r="18" spans="2:19" ht="12.75" customHeight="1">
      <c r="B18" s="96" t="s">
        <v>127</v>
      </c>
      <c r="C18" s="117">
        <v>22.02</v>
      </c>
      <c r="D18" s="117">
        <v>11.26</v>
      </c>
      <c r="E18" s="117">
        <v>24.48</v>
      </c>
      <c r="F18" s="117">
        <v>15.260000000000002</v>
      </c>
      <c r="G18" s="117">
        <v>16.580000000000002</v>
      </c>
      <c r="H18" s="117">
        <v>16.84</v>
      </c>
      <c r="I18" s="117">
        <v>26.2</v>
      </c>
      <c r="J18" s="117">
        <v>36.230000000000004</v>
      </c>
      <c r="K18" s="117">
        <v>37.019999999999996</v>
      </c>
      <c r="L18" s="117"/>
      <c r="M18" s="117"/>
      <c r="N18" s="61"/>
      <c r="O18" s="61"/>
      <c r="P18" s="61"/>
      <c r="Q18" s="61"/>
      <c r="R18" s="61"/>
      <c r="S18" s="61"/>
    </row>
    <row r="19" spans="2:19" ht="12.75" customHeight="1">
      <c r="B19" s="96" t="s">
        <v>136</v>
      </c>
      <c r="C19" s="117">
        <v>20.37043201224156</v>
      </c>
      <c r="D19" s="117">
        <v>14.861034346434494</v>
      </c>
      <c r="E19" s="117">
        <v>22.069840622540045</v>
      </c>
      <c r="F19" s="117">
        <v>20.40363304091236</v>
      </c>
      <c r="G19" s="117">
        <v>22.892935432721355</v>
      </c>
      <c r="H19" s="117">
        <v>18.231266095438755</v>
      </c>
      <c r="I19" s="117">
        <v>21.75681235539536</v>
      </c>
      <c r="J19" s="117">
        <v>22.80581042314713</v>
      </c>
      <c r="K19" s="117">
        <v>33.98124349810817</v>
      </c>
      <c r="L19" s="117"/>
      <c r="M19" s="117"/>
      <c r="N19" s="61"/>
      <c r="O19" s="61"/>
      <c r="P19" s="61"/>
      <c r="Q19" s="61"/>
      <c r="R19" s="61"/>
      <c r="S19" s="61"/>
    </row>
    <row r="20" spans="2:19" ht="12.75" customHeight="1">
      <c r="B20" s="155" t="s">
        <v>159</v>
      </c>
      <c r="C20" s="212">
        <v>21.5</v>
      </c>
      <c r="D20" s="212">
        <v>12.209999999999999</v>
      </c>
      <c r="E20" s="212">
        <v>23.61</v>
      </c>
      <c r="F20" s="212">
        <v>12.64</v>
      </c>
      <c r="G20" s="212">
        <v>12.79</v>
      </c>
      <c r="H20" s="212">
        <v>15.45</v>
      </c>
      <c r="I20" s="212">
        <v>20.84</v>
      </c>
      <c r="J20" s="212">
        <v>25.14</v>
      </c>
      <c r="K20" s="212">
        <v>31.990000000000002</v>
      </c>
      <c r="L20" s="212">
        <v>9.120669577874818</v>
      </c>
      <c r="M20" s="116"/>
      <c r="N20" s="61"/>
      <c r="O20" s="61"/>
      <c r="P20" s="61"/>
      <c r="Q20" s="61"/>
      <c r="R20" s="61"/>
      <c r="S20" s="61"/>
    </row>
    <row r="21" spans="2:11" ht="12.75" customHeight="1">
      <c r="B21" s="35" t="s">
        <v>141</v>
      </c>
      <c r="C21" s="62"/>
      <c r="D21" s="62"/>
      <c r="E21" s="62"/>
      <c r="F21" s="62"/>
      <c r="G21" s="62"/>
      <c r="H21" s="62"/>
      <c r="I21" s="62"/>
      <c r="J21" s="62"/>
      <c r="K21" s="62"/>
    </row>
    <row r="22" spans="2:11" ht="12.75">
      <c r="B22" s="2"/>
      <c r="C22" s="2"/>
      <c r="D22" s="2"/>
      <c r="E22" s="2"/>
      <c r="F22" s="2"/>
      <c r="G22" s="2"/>
      <c r="H22" s="2"/>
      <c r="I22" s="2"/>
      <c r="J22" s="2"/>
      <c r="K22" s="2"/>
    </row>
    <row r="23" ht="12.75">
      <c r="Q23" s="2"/>
    </row>
    <row r="27" ht="12.75">
      <c r="P27" s="2"/>
    </row>
    <row r="42" ht="12.75">
      <c r="N42" s="2"/>
    </row>
    <row r="44" ht="12.75">
      <c r="B44" s="64" t="s">
        <v>177</v>
      </c>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N39"/>
  <sheetViews>
    <sheetView view="pageBreakPreview" zoomScale="60" zoomScaleNormal="90" zoomScalePageLayoutView="70" workbookViewId="0" topLeftCell="A1">
      <pane xSplit="3" ySplit="4" topLeftCell="D5" activePane="bottomRight" state="frozen"/>
      <selection pane="topLeft" activeCell="D13" sqref="D13"/>
      <selection pane="topRight" activeCell="D13" sqref="D13"/>
      <selection pane="bottomLeft" activeCell="D13" sqref="D13"/>
      <selection pane="bottomRight" activeCell="J4" sqref="J4"/>
    </sheetView>
  </sheetViews>
  <sheetFormatPr defaultColWidth="10.8515625" defaultRowHeight="15"/>
  <cols>
    <col min="1" max="1" width="1.421875" style="47" customWidth="1"/>
    <col min="2" max="2" width="15.8515625" style="47" customWidth="1"/>
    <col min="3" max="3" width="23.00390625" style="47" customWidth="1"/>
    <col min="4" max="4" width="9.8515625" style="47" bestFit="1" customWidth="1"/>
    <col min="5" max="6" width="10.421875" style="47" customWidth="1"/>
    <col min="7" max="7" width="10.57421875" style="47" customWidth="1"/>
    <col min="8" max="9" width="11.28125" style="47" customWidth="1"/>
    <col min="10" max="10" width="11.00390625" style="47" customWidth="1"/>
    <col min="11" max="11" width="10.00390625" style="47" customWidth="1"/>
    <col min="12" max="12" width="2.140625" style="47" customWidth="1"/>
    <col min="13" max="16384" width="10.8515625" style="47" customWidth="1"/>
  </cols>
  <sheetData>
    <row r="1" ht="5.25" customHeight="1"/>
    <row r="2" spans="2:13" ht="12.75">
      <c r="B2" s="290" t="s">
        <v>156</v>
      </c>
      <c r="C2" s="291"/>
      <c r="D2" s="291"/>
      <c r="E2" s="291"/>
      <c r="F2" s="291"/>
      <c r="G2" s="291"/>
      <c r="H2" s="291"/>
      <c r="I2" s="291"/>
      <c r="J2" s="291"/>
      <c r="K2" s="292"/>
      <c r="L2" s="174"/>
      <c r="M2" s="60" t="s">
        <v>166</v>
      </c>
    </row>
    <row r="3" spans="2:12" ht="12.75">
      <c r="B3" s="296" t="s">
        <v>72</v>
      </c>
      <c r="C3" s="297" t="s">
        <v>73</v>
      </c>
      <c r="D3" s="293" t="s">
        <v>74</v>
      </c>
      <c r="E3" s="294"/>
      <c r="F3" s="294"/>
      <c r="G3" s="295"/>
      <c r="H3" s="293" t="s">
        <v>75</v>
      </c>
      <c r="I3" s="294"/>
      <c r="J3" s="294"/>
      <c r="K3" s="295"/>
      <c r="L3" s="174"/>
    </row>
    <row r="4" spans="2:13" ht="27.75" customHeight="1">
      <c r="B4" s="296"/>
      <c r="C4" s="297"/>
      <c r="D4" s="48" t="s">
        <v>197</v>
      </c>
      <c r="E4" s="49" t="s">
        <v>230</v>
      </c>
      <c r="F4" s="49" t="s">
        <v>231</v>
      </c>
      <c r="G4" s="50" t="s">
        <v>45</v>
      </c>
      <c r="H4" s="48" t="str">
        <f>+D4</f>
        <v>2014</v>
      </c>
      <c r="I4" s="51" t="str">
        <f>+E4</f>
        <v>Ene-feb 2014</v>
      </c>
      <c r="J4" s="51" t="str">
        <f>+F4</f>
        <v>Ene-feb 2015</v>
      </c>
      <c r="K4" s="52" t="s">
        <v>45</v>
      </c>
      <c r="L4" s="175"/>
      <c r="M4" s="56"/>
    </row>
    <row r="5" spans="2:14" ht="12.75" customHeight="1">
      <c r="B5" s="287" t="s">
        <v>94</v>
      </c>
      <c r="C5" s="87" t="s">
        <v>95</v>
      </c>
      <c r="D5" s="53">
        <v>216585.41</v>
      </c>
      <c r="E5" s="54">
        <v>33308.56</v>
      </c>
      <c r="F5" s="54">
        <v>34791.86</v>
      </c>
      <c r="G5" s="55">
        <v>4.453209625393595</v>
      </c>
      <c r="H5" s="53">
        <v>835262.22</v>
      </c>
      <c r="I5" s="54">
        <v>138442.3</v>
      </c>
      <c r="J5" s="54">
        <v>138678.75</v>
      </c>
      <c r="K5" s="55">
        <v>0.17079317520729553</v>
      </c>
      <c r="L5" s="176"/>
      <c r="M5" s="221"/>
      <c r="N5" s="221"/>
    </row>
    <row r="6" spans="2:14" ht="12.75">
      <c r="B6" s="288"/>
      <c r="C6" s="122" t="s">
        <v>80</v>
      </c>
      <c r="D6" s="57">
        <v>47040</v>
      </c>
      <c r="E6" s="58">
        <v>33600</v>
      </c>
      <c r="F6" s="58">
        <v>0</v>
      </c>
      <c r="G6" s="59">
        <v>-100</v>
      </c>
      <c r="H6" s="57">
        <v>510300</v>
      </c>
      <c r="I6" s="58">
        <v>371250</v>
      </c>
      <c r="J6" s="58">
        <v>0</v>
      </c>
      <c r="K6" s="59">
        <v>-100</v>
      </c>
      <c r="L6" s="176"/>
      <c r="M6" s="221"/>
      <c r="N6" s="221"/>
    </row>
    <row r="7" spans="2:14" ht="12.75" customHeight="1">
      <c r="B7" s="288"/>
      <c r="C7" s="122" t="s">
        <v>93</v>
      </c>
      <c r="D7" s="57">
        <v>18857.86</v>
      </c>
      <c r="E7" s="58">
        <v>5929</v>
      </c>
      <c r="F7" s="58">
        <v>0</v>
      </c>
      <c r="G7" s="59">
        <v>-100</v>
      </c>
      <c r="H7" s="57">
        <v>169612.14</v>
      </c>
      <c r="I7" s="58">
        <v>61319.01</v>
      </c>
      <c r="J7" s="58">
        <v>0</v>
      </c>
      <c r="K7" s="59">
        <v>-100</v>
      </c>
      <c r="L7" s="176"/>
      <c r="M7" s="221"/>
      <c r="N7" s="221"/>
    </row>
    <row r="8" spans="2:14" ht="15" customHeight="1">
      <c r="B8" s="288"/>
      <c r="C8" s="122" t="s">
        <v>88</v>
      </c>
      <c r="D8" s="57">
        <v>14675</v>
      </c>
      <c r="E8" s="58">
        <v>0</v>
      </c>
      <c r="F8" s="58">
        <v>0</v>
      </c>
      <c r="G8" s="59" t="s">
        <v>226</v>
      </c>
      <c r="H8" s="57">
        <v>46470.51</v>
      </c>
      <c r="I8" s="58">
        <v>0</v>
      </c>
      <c r="J8" s="58">
        <v>0</v>
      </c>
      <c r="K8" s="59" t="s">
        <v>226</v>
      </c>
      <c r="L8" s="176"/>
      <c r="M8" s="221"/>
      <c r="N8" s="221"/>
    </row>
    <row r="9" spans="2:14" ht="12.75">
      <c r="B9" s="288"/>
      <c r="C9" s="122" t="s">
        <v>78</v>
      </c>
      <c r="D9" s="57">
        <v>6845.44</v>
      </c>
      <c r="E9" s="58">
        <v>1107</v>
      </c>
      <c r="F9" s="58">
        <v>0</v>
      </c>
      <c r="G9" s="59">
        <v>-100</v>
      </c>
      <c r="H9" s="57">
        <v>43681.71</v>
      </c>
      <c r="I9" s="58">
        <v>6720.42</v>
      </c>
      <c r="J9" s="58">
        <v>0</v>
      </c>
      <c r="K9" s="59">
        <v>-100</v>
      </c>
      <c r="L9" s="176"/>
      <c r="M9" s="221"/>
      <c r="N9" s="221"/>
    </row>
    <row r="10" spans="2:14" ht="12.75">
      <c r="B10" s="288"/>
      <c r="C10" s="122" t="s">
        <v>90</v>
      </c>
      <c r="D10" s="57">
        <v>777</v>
      </c>
      <c r="E10" s="58">
        <v>210</v>
      </c>
      <c r="F10" s="58">
        <v>0</v>
      </c>
      <c r="G10" s="59">
        <v>-100</v>
      </c>
      <c r="H10" s="57">
        <v>5068.43</v>
      </c>
      <c r="I10" s="58">
        <v>1365.45</v>
      </c>
      <c r="J10" s="58">
        <v>0</v>
      </c>
      <c r="K10" s="59">
        <v>-100</v>
      </c>
      <c r="L10" s="176"/>
      <c r="M10" s="221"/>
      <c r="N10" s="221"/>
    </row>
    <row r="11" spans="2:14" ht="12.75">
      <c r="B11" s="288"/>
      <c r="C11" s="122" t="s">
        <v>126</v>
      </c>
      <c r="D11" s="57">
        <v>30.48</v>
      </c>
      <c r="E11" s="58">
        <v>0</v>
      </c>
      <c r="F11" s="58">
        <v>0</v>
      </c>
      <c r="G11" s="59" t="s">
        <v>226</v>
      </c>
      <c r="H11" s="57">
        <v>492.72</v>
      </c>
      <c r="I11" s="58">
        <v>0</v>
      </c>
      <c r="J11" s="58">
        <v>0</v>
      </c>
      <c r="K11" s="59" t="s">
        <v>226</v>
      </c>
      <c r="L11" s="176"/>
      <c r="M11" s="221"/>
      <c r="N11" s="221"/>
    </row>
    <row r="12" spans="2:14" ht="12.75">
      <c r="B12" s="289"/>
      <c r="C12" s="123" t="s">
        <v>106</v>
      </c>
      <c r="D12" s="57">
        <v>0</v>
      </c>
      <c r="E12" s="58">
        <v>0</v>
      </c>
      <c r="F12" s="58">
        <v>20</v>
      </c>
      <c r="G12" s="59" t="s">
        <v>226</v>
      </c>
      <c r="H12" s="58">
        <v>0</v>
      </c>
      <c r="I12" s="58">
        <v>0</v>
      </c>
      <c r="J12" s="58">
        <v>100</v>
      </c>
      <c r="K12" s="59" t="s">
        <v>226</v>
      </c>
      <c r="L12" s="177"/>
      <c r="M12" s="221"/>
      <c r="N12" s="221"/>
    </row>
    <row r="13" spans="2:14" ht="12.75" customHeight="1">
      <c r="B13" s="198" t="s">
        <v>119</v>
      </c>
      <c r="C13" s="199"/>
      <c r="D13" s="82">
        <v>304811.19</v>
      </c>
      <c r="E13" s="83">
        <v>74154.56</v>
      </c>
      <c r="F13" s="83">
        <v>34811.86</v>
      </c>
      <c r="G13" s="84">
        <v>-53.05499756184919</v>
      </c>
      <c r="H13" s="83">
        <v>1610887.73</v>
      </c>
      <c r="I13" s="83">
        <v>579097.1799999999</v>
      </c>
      <c r="J13" s="83">
        <v>138778.75</v>
      </c>
      <c r="K13" s="84">
        <v>-76.03532622970121</v>
      </c>
      <c r="L13" s="176"/>
      <c r="M13" s="221"/>
      <c r="N13" s="221"/>
    </row>
    <row r="14" spans="2:14" ht="12.75">
      <c r="B14" s="281" t="s">
        <v>137</v>
      </c>
      <c r="C14" s="85" t="s">
        <v>77</v>
      </c>
      <c r="D14" s="53">
        <v>350000</v>
      </c>
      <c r="E14" s="54">
        <v>0</v>
      </c>
      <c r="F14" s="54">
        <v>0</v>
      </c>
      <c r="G14" s="55" t="s">
        <v>226</v>
      </c>
      <c r="H14" s="54">
        <v>381350</v>
      </c>
      <c r="I14" s="54">
        <v>0</v>
      </c>
      <c r="J14" s="54">
        <v>0</v>
      </c>
      <c r="K14" s="55" t="s">
        <v>226</v>
      </c>
      <c r="L14" s="176"/>
      <c r="M14" s="221"/>
      <c r="N14" s="221"/>
    </row>
    <row r="15" spans="2:14" ht="12.75">
      <c r="B15" s="282"/>
      <c r="C15" s="86" t="s">
        <v>84</v>
      </c>
      <c r="D15" s="57">
        <v>216000</v>
      </c>
      <c r="E15" s="58">
        <v>0</v>
      </c>
      <c r="F15" s="58">
        <v>0</v>
      </c>
      <c r="G15" s="59" t="s">
        <v>226</v>
      </c>
      <c r="H15" s="58">
        <v>248400</v>
      </c>
      <c r="I15" s="58">
        <v>0</v>
      </c>
      <c r="J15" s="58">
        <v>0</v>
      </c>
      <c r="K15" s="59" t="s">
        <v>226</v>
      </c>
      <c r="L15" s="176"/>
      <c r="M15" s="221"/>
      <c r="N15" s="221"/>
    </row>
    <row r="16" spans="2:14" ht="12.75">
      <c r="B16" s="283"/>
      <c r="C16" s="86" t="s">
        <v>229</v>
      </c>
      <c r="D16" s="57">
        <v>25000</v>
      </c>
      <c r="E16" s="58">
        <v>0</v>
      </c>
      <c r="F16" s="58">
        <v>0</v>
      </c>
      <c r="G16" s="59" t="s">
        <v>226</v>
      </c>
      <c r="H16" s="58">
        <v>26250</v>
      </c>
      <c r="I16" s="58">
        <v>0</v>
      </c>
      <c r="J16" s="58">
        <v>0</v>
      </c>
      <c r="K16" s="59" t="s">
        <v>226</v>
      </c>
      <c r="L16" s="177"/>
      <c r="M16" s="221"/>
      <c r="N16" s="221"/>
    </row>
    <row r="17" spans="2:14" ht="12.75" customHeight="1">
      <c r="B17" s="198" t="s">
        <v>138</v>
      </c>
      <c r="C17" s="199"/>
      <c r="D17" s="82">
        <v>591000</v>
      </c>
      <c r="E17" s="83">
        <v>0</v>
      </c>
      <c r="F17" s="83">
        <v>0</v>
      </c>
      <c r="G17" s="55" t="s">
        <v>226</v>
      </c>
      <c r="H17" s="83">
        <v>656000</v>
      </c>
      <c r="I17" s="83">
        <v>0</v>
      </c>
      <c r="J17" s="83">
        <v>0</v>
      </c>
      <c r="K17" s="55" t="s">
        <v>226</v>
      </c>
      <c r="L17" s="176"/>
      <c r="M17" s="221"/>
      <c r="N17" s="221"/>
    </row>
    <row r="18" spans="2:14" ht="12.75">
      <c r="B18" s="287" t="s">
        <v>89</v>
      </c>
      <c r="C18" s="85" t="s">
        <v>95</v>
      </c>
      <c r="D18" s="53">
        <v>432700</v>
      </c>
      <c r="E18" s="54">
        <v>0</v>
      </c>
      <c r="F18" s="54">
        <v>123500</v>
      </c>
      <c r="G18" s="55" t="s">
        <v>226</v>
      </c>
      <c r="H18" s="54">
        <v>189671.73</v>
      </c>
      <c r="I18" s="54">
        <v>0</v>
      </c>
      <c r="J18" s="54">
        <v>39640</v>
      </c>
      <c r="K18" s="55" t="s">
        <v>226</v>
      </c>
      <c r="L18" s="176"/>
      <c r="M18" s="221"/>
      <c r="N18" s="221"/>
    </row>
    <row r="19" spans="2:14" ht="12.75">
      <c r="B19" s="288"/>
      <c r="C19" s="122" t="s">
        <v>126</v>
      </c>
      <c r="D19" s="57">
        <v>3000</v>
      </c>
      <c r="E19" s="58">
        <v>0</v>
      </c>
      <c r="F19" s="58">
        <v>600</v>
      </c>
      <c r="G19" s="59" t="s">
        <v>226</v>
      </c>
      <c r="H19" s="58">
        <v>3240</v>
      </c>
      <c r="I19" s="58">
        <v>0</v>
      </c>
      <c r="J19" s="58">
        <v>1092</v>
      </c>
      <c r="K19" s="59" t="s">
        <v>226</v>
      </c>
      <c r="L19" s="176"/>
      <c r="M19" s="221"/>
      <c r="N19" s="221"/>
    </row>
    <row r="20" spans="2:14" ht="12.75">
      <c r="B20" s="288"/>
      <c r="C20" s="86" t="s">
        <v>106</v>
      </c>
      <c r="D20" s="57">
        <v>120</v>
      </c>
      <c r="E20" s="58">
        <v>0</v>
      </c>
      <c r="F20" s="58">
        <v>0</v>
      </c>
      <c r="G20" s="59" t="s">
        <v>226</v>
      </c>
      <c r="H20" s="58">
        <v>1200</v>
      </c>
      <c r="I20" s="58">
        <v>0</v>
      </c>
      <c r="J20" s="58">
        <v>0</v>
      </c>
      <c r="K20" s="59" t="s">
        <v>226</v>
      </c>
      <c r="L20" s="176"/>
      <c r="M20" s="221"/>
      <c r="N20" s="221"/>
    </row>
    <row r="21" spans="2:14" ht="12.75">
      <c r="B21" s="198" t="s">
        <v>123</v>
      </c>
      <c r="C21" s="199"/>
      <c r="D21" s="82">
        <v>435820</v>
      </c>
      <c r="E21" s="83">
        <v>0</v>
      </c>
      <c r="F21" s="129">
        <v>124100</v>
      </c>
      <c r="G21" s="55" t="s">
        <v>226</v>
      </c>
      <c r="H21" s="83">
        <v>194111.73</v>
      </c>
      <c r="I21" s="83">
        <v>0</v>
      </c>
      <c r="J21" s="83">
        <v>40732</v>
      </c>
      <c r="K21" s="55" t="s">
        <v>226</v>
      </c>
      <c r="L21" s="176"/>
      <c r="M21" s="221"/>
      <c r="N21" s="221"/>
    </row>
    <row r="22" spans="2:14" ht="12.75">
      <c r="B22" s="281" t="s">
        <v>76</v>
      </c>
      <c r="C22" s="85" t="s">
        <v>82</v>
      </c>
      <c r="D22" s="53">
        <v>23057.4724</v>
      </c>
      <c r="E22" s="54">
        <v>3442.7924</v>
      </c>
      <c r="F22" s="54">
        <v>2075</v>
      </c>
      <c r="G22" s="55">
        <v>-39.72915706448056</v>
      </c>
      <c r="H22" s="54">
        <v>55027.75</v>
      </c>
      <c r="I22" s="54">
        <v>8476</v>
      </c>
      <c r="J22" s="54">
        <v>4123.64</v>
      </c>
      <c r="K22" s="55">
        <v>-51.34922133081642</v>
      </c>
      <c r="L22" s="176"/>
      <c r="M22" s="221"/>
      <c r="N22" s="221"/>
    </row>
    <row r="23" spans="2:14" ht="12.75">
      <c r="B23" s="282"/>
      <c r="C23" s="86" t="s">
        <v>79</v>
      </c>
      <c r="D23" s="57">
        <v>12300</v>
      </c>
      <c r="E23" s="58">
        <v>3300</v>
      </c>
      <c r="F23" s="58">
        <v>1200</v>
      </c>
      <c r="G23" s="59">
        <v>-63.63636363636363</v>
      </c>
      <c r="H23" s="58">
        <v>44954.28</v>
      </c>
      <c r="I23" s="58">
        <v>10494.28</v>
      </c>
      <c r="J23" s="58">
        <v>3526.82</v>
      </c>
      <c r="K23" s="59">
        <v>-66.39293024390429</v>
      </c>
      <c r="L23" s="176"/>
      <c r="M23" s="221"/>
      <c r="N23" s="221"/>
    </row>
    <row r="24" spans="2:14" ht="12.75">
      <c r="B24" s="282"/>
      <c r="C24" s="86" t="s">
        <v>78</v>
      </c>
      <c r="D24" s="57">
        <v>10567</v>
      </c>
      <c r="E24" s="58">
        <v>9430</v>
      </c>
      <c r="F24" s="58">
        <v>120</v>
      </c>
      <c r="G24" s="59">
        <v>-98.72746553552491</v>
      </c>
      <c r="H24" s="58">
        <v>27382.16</v>
      </c>
      <c r="I24" s="58">
        <v>26003.16</v>
      </c>
      <c r="J24" s="58">
        <v>260</v>
      </c>
      <c r="K24" s="59">
        <v>-99.00012152369173</v>
      </c>
      <c r="L24" s="177"/>
      <c r="M24" s="221"/>
      <c r="N24" s="221"/>
    </row>
    <row r="25" spans="2:14" ht="12.75" customHeight="1">
      <c r="B25" s="282"/>
      <c r="C25" s="86" t="s">
        <v>81</v>
      </c>
      <c r="D25" s="57">
        <v>1284</v>
      </c>
      <c r="E25" s="58">
        <v>0</v>
      </c>
      <c r="F25" s="58">
        <v>0</v>
      </c>
      <c r="G25" s="59" t="s">
        <v>226</v>
      </c>
      <c r="H25" s="58">
        <v>8673.41</v>
      </c>
      <c r="I25" s="58">
        <v>0</v>
      </c>
      <c r="J25" s="58">
        <v>0</v>
      </c>
      <c r="K25" s="59" t="s">
        <v>226</v>
      </c>
      <c r="L25" s="176"/>
      <c r="M25" s="221"/>
      <c r="N25" s="221"/>
    </row>
    <row r="26" spans="2:14" ht="12.75">
      <c r="B26" s="282"/>
      <c r="C26" s="86" t="s">
        <v>86</v>
      </c>
      <c r="D26" s="57">
        <v>351.5</v>
      </c>
      <c r="E26" s="58">
        <v>0</v>
      </c>
      <c r="F26" s="58">
        <v>0</v>
      </c>
      <c r="G26" s="59" t="s">
        <v>226</v>
      </c>
      <c r="H26" s="58">
        <v>1121.75</v>
      </c>
      <c r="I26" s="58">
        <v>0</v>
      </c>
      <c r="J26" s="58">
        <v>0</v>
      </c>
      <c r="K26" s="59" t="s">
        <v>226</v>
      </c>
      <c r="L26" s="176"/>
      <c r="M26" s="221"/>
      <c r="N26" s="221"/>
    </row>
    <row r="27" spans="2:14" ht="12.75" customHeight="1">
      <c r="B27" s="198" t="s">
        <v>120</v>
      </c>
      <c r="C27" s="199"/>
      <c r="D27" s="82">
        <v>47559.9724</v>
      </c>
      <c r="E27" s="83">
        <v>16172.7924</v>
      </c>
      <c r="F27" s="83">
        <v>3395</v>
      </c>
      <c r="G27" s="84">
        <v>-79.00795412423646</v>
      </c>
      <c r="H27" s="83">
        <v>137159.35</v>
      </c>
      <c r="I27" s="83">
        <v>44973.44</v>
      </c>
      <c r="J27" s="83">
        <v>7910.460000000001</v>
      </c>
      <c r="K27" s="84">
        <v>-82.41081847419277</v>
      </c>
      <c r="L27" s="176"/>
      <c r="M27" s="221"/>
      <c r="N27" s="221"/>
    </row>
    <row r="28" spans="2:14" ht="12.75" customHeight="1">
      <c r="B28" s="281" t="s">
        <v>87</v>
      </c>
      <c r="C28" s="85" t="s">
        <v>81</v>
      </c>
      <c r="D28" s="53">
        <v>12354</v>
      </c>
      <c r="E28" s="54">
        <v>0</v>
      </c>
      <c r="F28" s="54">
        <v>0</v>
      </c>
      <c r="G28" s="55" t="s">
        <v>226</v>
      </c>
      <c r="H28" s="54">
        <v>75784.53</v>
      </c>
      <c r="I28" s="54">
        <v>0</v>
      </c>
      <c r="J28" s="54">
        <v>0</v>
      </c>
      <c r="K28" s="55" t="s">
        <v>226</v>
      </c>
      <c r="L28" s="177"/>
      <c r="M28" s="221"/>
      <c r="N28" s="221"/>
    </row>
    <row r="29" spans="2:14" ht="12.75">
      <c r="B29" s="282"/>
      <c r="C29" s="86" t="s">
        <v>83</v>
      </c>
      <c r="D29" s="57">
        <v>10169</v>
      </c>
      <c r="E29" s="58">
        <v>929</v>
      </c>
      <c r="F29" s="58">
        <v>0</v>
      </c>
      <c r="G29" s="59">
        <v>-100</v>
      </c>
      <c r="H29" s="58">
        <v>24614</v>
      </c>
      <c r="I29" s="58">
        <v>2322.5</v>
      </c>
      <c r="J29" s="58">
        <v>0</v>
      </c>
      <c r="K29" s="59">
        <v>-100</v>
      </c>
      <c r="L29" s="176"/>
      <c r="M29" s="221"/>
      <c r="N29" s="221"/>
    </row>
    <row r="30" spans="2:14" ht="12.75" customHeight="1">
      <c r="B30" s="282"/>
      <c r="C30" s="86" t="s">
        <v>78</v>
      </c>
      <c r="D30" s="57">
        <v>5210</v>
      </c>
      <c r="E30" s="58">
        <v>0</v>
      </c>
      <c r="F30" s="58">
        <v>0</v>
      </c>
      <c r="G30" s="59" t="s">
        <v>226</v>
      </c>
      <c r="H30" s="58">
        <v>14796.4</v>
      </c>
      <c r="I30" s="58">
        <v>0</v>
      </c>
      <c r="J30" s="58">
        <v>0</v>
      </c>
      <c r="K30" s="59" t="s">
        <v>226</v>
      </c>
      <c r="L30" s="176"/>
      <c r="M30" s="221"/>
      <c r="N30" s="221"/>
    </row>
    <row r="31" spans="2:14" ht="12.75">
      <c r="B31" s="198" t="s">
        <v>122</v>
      </c>
      <c r="C31" s="199"/>
      <c r="D31" s="82">
        <v>27733</v>
      </c>
      <c r="E31" s="83">
        <v>929</v>
      </c>
      <c r="F31" s="83">
        <v>0</v>
      </c>
      <c r="G31" s="84">
        <v>-100</v>
      </c>
      <c r="H31" s="83">
        <v>115194.93</v>
      </c>
      <c r="I31" s="83">
        <v>2322.5</v>
      </c>
      <c r="J31" s="83">
        <v>0</v>
      </c>
      <c r="K31" s="84">
        <v>-100</v>
      </c>
      <c r="L31" s="176"/>
      <c r="M31" s="221"/>
      <c r="N31" s="221"/>
    </row>
    <row r="32" spans="2:14" ht="12.75" customHeight="1">
      <c r="B32" s="287" t="s">
        <v>85</v>
      </c>
      <c r="C32" s="87" t="s">
        <v>80</v>
      </c>
      <c r="D32" s="53">
        <v>17000</v>
      </c>
      <c r="E32" s="54">
        <v>17000</v>
      </c>
      <c r="F32" s="54">
        <v>0</v>
      </c>
      <c r="G32" s="55">
        <v>-100</v>
      </c>
      <c r="H32" s="53">
        <v>47515</v>
      </c>
      <c r="I32" s="54">
        <v>47515</v>
      </c>
      <c r="J32" s="54">
        <v>0</v>
      </c>
      <c r="K32" s="55">
        <v>-100</v>
      </c>
      <c r="L32" s="177"/>
      <c r="M32" s="221"/>
      <c r="N32" s="221"/>
    </row>
    <row r="33" spans="2:14" ht="12.75">
      <c r="B33" s="289"/>
      <c r="C33" s="123" t="s">
        <v>86</v>
      </c>
      <c r="D33" s="124">
        <v>117.32</v>
      </c>
      <c r="E33" s="92">
        <v>0</v>
      </c>
      <c r="F33" s="128">
        <v>0</v>
      </c>
      <c r="G33" s="59" t="s">
        <v>226</v>
      </c>
      <c r="H33" s="124">
        <v>271.4</v>
      </c>
      <c r="I33" s="92">
        <v>0</v>
      </c>
      <c r="J33" s="128">
        <v>0</v>
      </c>
      <c r="K33" s="59" t="s">
        <v>226</v>
      </c>
      <c r="L33" s="176"/>
      <c r="M33" s="221"/>
      <c r="N33" s="221"/>
    </row>
    <row r="34" spans="2:14" ht="12.75">
      <c r="B34" s="198" t="s">
        <v>121</v>
      </c>
      <c r="C34" s="199"/>
      <c r="D34" s="82">
        <v>17117.32</v>
      </c>
      <c r="E34" s="83">
        <v>17000</v>
      </c>
      <c r="F34" s="83">
        <v>0</v>
      </c>
      <c r="G34" s="84">
        <v>-100</v>
      </c>
      <c r="H34" s="83">
        <v>47786.4</v>
      </c>
      <c r="I34" s="83">
        <v>47515</v>
      </c>
      <c r="J34" s="83">
        <v>0</v>
      </c>
      <c r="K34" s="84">
        <v>-100</v>
      </c>
      <c r="L34" s="176"/>
      <c r="M34" s="221"/>
      <c r="N34" s="221"/>
    </row>
    <row r="35" spans="2:14" ht="12.75">
      <c r="B35" s="281" t="s">
        <v>91</v>
      </c>
      <c r="C35" s="85" t="s">
        <v>93</v>
      </c>
      <c r="D35" s="53">
        <v>3513</v>
      </c>
      <c r="E35" s="54">
        <v>0</v>
      </c>
      <c r="F35" s="54">
        <v>503.94</v>
      </c>
      <c r="G35" s="55" t="s">
        <v>226</v>
      </c>
      <c r="H35" s="54">
        <v>5574.02</v>
      </c>
      <c r="I35" s="54">
        <v>0</v>
      </c>
      <c r="J35" s="54">
        <v>1135.37</v>
      </c>
      <c r="K35" s="55" t="s">
        <v>226</v>
      </c>
      <c r="L35" s="176"/>
      <c r="M35" s="221"/>
      <c r="N35" s="221"/>
    </row>
    <row r="36" spans="2:14" ht="12.75" customHeight="1">
      <c r="B36" s="282"/>
      <c r="C36" s="86" t="s">
        <v>92</v>
      </c>
      <c r="D36" s="57">
        <v>500</v>
      </c>
      <c r="E36" s="58">
        <v>300</v>
      </c>
      <c r="F36" s="58">
        <v>0</v>
      </c>
      <c r="G36" s="59">
        <v>-100</v>
      </c>
      <c r="H36" s="58">
        <v>895.6</v>
      </c>
      <c r="I36" s="58">
        <v>521.6</v>
      </c>
      <c r="J36" s="58">
        <v>0</v>
      </c>
      <c r="K36" s="59">
        <v>-100</v>
      </c>
      <c r="L36" s="177"/>
      <c r="M36" s="221"/>
      <c r="N36" s="221"/>
    </row>
    <row r="37" spans="2:14" ht="12.75">
      <c r="B37" s="198" t="s">
        <v>118</v>
      </c>
      <c r="C37" s="199"/>
      <c r="D37" s="82">
        <v>4013</v>
      </c>
      <c r="E37" s="83">
        <v>300</v>
      </c>
      <c r="F37" s="83">
        <v>503.94</v>
      </c>
      <c r="G37" s="84">
        <v>67.97999999999999</v>
      </c>
      <c r="H37" s="83">
        <v>6469.620000000001</v>
      </c>
      <c r="I37" s="83">
        <v>521.6</v>
      </c>
      <c r="J37" s="83">
        <v>1135.37</v>
      </c>
      <c r="K37" s="84">
        <v>117.67062883435582</v>
      </c>
      <c r="L37" s="177"/>
      <c r="M37" s="221"/>
      <c r="N37" s="221"/>
    </row>
    <row r="38" spans="2:14" ht="12.75">
      <c r="B38" s="198" t="s">
        <v>96</v>
      </c>
      <c r="C38" s="199"/>
      <c r="D38" s="79">
        <v>1428054.4824</v>
      </c>
      <c r="E38" s="80">
        <v>108556.3524</v>
      </c>
      <c r="F38" s="80">
        <v>162810.8</v>
      </c>
      <c r="G38" s="81">
        <v>49.97814167529084</v>
      </c>
      <c r="H38" s="80">
        <v>2767609.76</v>
      </c>
      <c r="I38" s="80">
        <v>674429.72</v>
      </c>
      <c r="J38" s="80">
        <v>188556.58000000002</v>
      </c>
      <c r="K38" s="81">
        <v>-72.04207133695117</v>
      </c>
      <c r="L38" s="178"/>
      <c r="M38" s="221"/>
      <c r="N38" s="221"/>
    </row>
    <row r="39" spans="2:11" ht="12.75">
      <c r="B39" s="284" t="s">
        <v>167</v>
      </c>
      <c r="C39" s="285"/>
      <c r="D39" s="285"/>
      <c r="E39" s="285"/>
      <c r="F39" s="285"/>
      <c r="G39" s="285"/>
      <c r="H39" s="285"/>
      <c r="I39" s="285"/>
      <c r="J39" s="285"/>
      <c r="K39" s="286"/>
    </row>
  </sheetData>
  <sheetProtection/>
  <mergeCells count="13">
    <mergeCell ref="B5:B12"/>
    <mergeCell ref="B2:K2"/>
    <mergeCell ref="D3:G3"/>
    <mergeCell ref="H3:K3"/>
    <mergeCell ref="B3:B4"/>
    <mergeCell ref="C3:C4"/>
    <mergeCell ref="B28:B30"/>
    <mergeCell ref="B14:B16"/>
    <mergeCell ref="B22:B26"/>
    <mergeCell ref="B39:K39"/>
    <mergeCell ref="B18:B20"/>
    <mergeCell ref="B35:B36"/>
    <mergeCell ref="B32:B33"/>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orientation="portrait" paperSize="9" scale="72" r:id="rId1"/>
  <headerFooter differentFirst="1">
    <oddFooter>&amp;C&amp;P</oddFooter>
  </headerFooter>
  <ignoredErrors>
    <ignoredError sqref="D4" numberStoredAsText="1"/>
  </ignoredErrors>
</worksheet>
</file>

<file path=xl/worksheets/sheet16.xml><?xml version="1.0" encoding="utf-8"?>
<worksheet xmlns="http://schemas.openxmlformats.org/spreadsheetml/2006/main" xmlns:r="http://schemas.openxmlformats.org/officeDocument/2006/relationships">
  <dimension ref="B2:N85"/>
  <sheetViews>
    <sheetView view="pageBreakPreview" zoomScale="60" zoomScaleNormal="90" zoomScalePageLayoutView="60" workbookViewId="0" topLeftCell="A34">
      <selection activeCell="R23" sqref="R23"/>
    </sheetView>
  </sheetViews>
  <sheetFormatPr defaultColWidth="10.8515625" defaultRowHeight="15"/>
  <cols>
    <col min="1" max="1" width="1.421875" style="47" customWidth="1"/>
    <col min="2" max="2" width="12.28125" style="47" customWidth="1"/>
    <col min="3" max="3" width="23.421875" style="47" customWidth="1"/>
    <col min="4" max="6" width="12.28125" style="47" customWidth="1"/>
    <col min="7" max="7" width="10.00390625" style="47" customWidth="1"/>
    <col min="8" max="8" width="13.28125" style="47" customWidth="1"/>
    <col min="9" max="9" width="12.421875" style="47" customWidth="1"/>
    <col min="10" max="10" width="12.00390625" style="47" customWidth="1"/>
    <col min="11" max="11" width="10.7109375" style="47" customWidth="1"/>
    <col min="12" max="12" width="2.8515625" style="47" customWidth="1"/>
    <col min="13" max="16384" width="10.8515625" style="47" customWidth="1"/>
  </cols>
  <sheetData>
    <row r="1" ht="6" customHeight="1"/>
    <row r="2" spans="2:13" ht="12.75">
      <c r="B2" s="290" t="s">
        <v>192</v>
      </c>
      <c r="C2" s="291"/>
      <c r="D2" s="291"/>
      <c r="E2" s="291"/>
      <c r="F2" s="291"/>
      <c r="G2" s="291"/>
      <c r="H2" s="291"/>
      <c r="I2" s="291"/>
      <c r="J2" s="291"/>
      <c r="K2" s="292"/>
      <c r="L2" s="174"/>
      <c r="M2" s="60" t="s">
        <v>166</v>
      </c>
    </row>
    <row r="3" spans="2:12" ht="12.75">
      <c r="B3" s="298" t="s">
        <v>72</v>
      </c>
      <c r="C3" s="298" t="s">
        <v>73</v>
      </c>
      <c r="D3" s="290" t="s">
        <v>74</v>
      </c>
      <c r="E3" s="291"/>
      <c r="F3" s="291"/>
      <c r="G3" s="292"/>
      <c r="H3" s="290" t="s">
        <v>97</v>
      </c>
      <c r="I3" s="291"/>
      <c r="J3" s="291"/>
      <c r="K3" s="292"/>
      <c r="L3" s="174"/>
    </row>
    <row r="4" spans="2:12" ht="25.5">
      <c r="B4" s="299"/>
      <c r="C4" s="299"/>
      <c r="D4" s="48" t="str">
        <f>+export!D4</f>
        <v>2014</v>
      </c>
      <c r="E4" s="49" t="str">
        <f>+export!E4</f>
        <v>Ene-feb 2014</v>
      </c>
      <c r="F4" s="49" t="str">
        <f>+export!F4</f>
        <v>Ene-feb 2015</v>
      </c>
      <c r="G4" s="50" t="s">
        <v>45</v>
      </c>
      <c r="H4" s="48" t="str">
        <f>+export!H4</f>
        <v>2014</v>
      </c>
      <c r="I4" s="51" t="str">
        <f>+export!I4</f>
        <v>Ene-feb 2014</v>
      </c>
      <c r="J4" s="51" t="str">
        <f>+export!J4</f>
        <v>Ene-feb 2015</v>
      </c>
      <c r="K4" s="52" t="s">
        <v>45</v>
      </c>
      <c r="L4" s="175"/>
    </row>
    <row r="5" spans="2:14" ht="12.75" customHeight="1">
      <c r="B5" s="281" t="s">
        <v>91</v>
      </c>
      <c r="C5" s="85" t="s">
        <v>99</v>
      </c>
      <c r="D5" s="53">
        <v>36157336.68</v>
      </c>
      <c r="E5" s="54">
        <v>5219482.1</v>
      </c>
      <c r="F5" s="54">
        <v>4134981.82</v>
      </c>
      <c r="G5" s="55">
        <v>-20.777928906011578</v>
      </c>
      <c r="H5" s="54">
        <v>33733727.95</v>
      </c>
      <c r="I5" s="54">
        <v>5207625.13</v>
      </c>
      <c r="J5" s="54">
        <v>2975445.23</v>
      </c>
      <c r="K5" s="55">
        <v>-42.863682470938535</v>
      </c>
      <c r="L5" s="176"/>
      <c r="M5" s="56"/>
      <c r="N5" s="213"/>
    </row>
    <row r="6" spans="2:14" ht="12.75">
      <c r="B6" s="282"/>
      <c r="C6" s="86" t="s">
        <v>134</v>
      </c>
      <c r="D6" s="57">
        <v>16476448.4446</v>
      </c>
      <c r="E6" s="58">
        <v>2361557.06</v>
      </c>
      <c r="F6" s="58">
        <v>2273462.2</v>
      </c>
      <c r="G6" s="59">
        <v>-3.730371858980186</v>
      </c>
      <c r="H6" s="58">
        <v>15404715.22</v>
      </c>
      <c r="I6" s="58">
        <v>2319353.74</v>
      </c>
      <c r="J6" s="58">
        <v>1705554.72</v>
      </c>
      <c r="K6" s="59">
        <v>-26.464226194319117</v>
      </c>
      <c r="L6" s="176"/>
      <c r="M6" s="56"/>
      <c r="N6" s="213"/>
    </row>
    <row r="7" spans="2:14" ht="12.75">
      <c r="B7" s="282"/>
      <c r="C7" s="86" t="s">
        <v>80</v>
      </c>
      <c r="D7" s="57">
        <v>5896188.6531</v>
      </c>
      <c r="E7" s="58">
        <v>1516251.76</v>
      </c>
      <c r="F7" s="58">
        <v>916073.3845</v>
      </c>
      <c r="G7" s="59">
        <v>-39.58302910725063</v>
      </c>
      <c r="H7" s="58">
        <v>7299587.35</v>
      </c>
      <c r="I7" s="58">
        <v>1961082.68</v>
      </c>
      <c r="J7" s="58">
        <v>1107359.36</v>
      </c>
      <c r="K7" s="59">
        <v>-43.53326500237104</v>
      </c>
      <c r="L7" s="176"/>
      <c r="M7" s="56"/>
      <c r="N7" s="213"/>
    </row>
    <row r="8" spans="2:14" ht="12.75">
      <c r="B8" s="282"/>
      <c r="C8" s="86" t="s">
        <v>98</v>
      </c>
      <c r="D8" s="57">
        <v>8255194.0715</v>
      </c>
      <c r="E8" s="58">
        <v>892476.19</v>
      </c>
      <c r="F8" s="58">
        <v>1300650</v>
      </c>
      <c r="G8" s="59">
        <v>45.73498033600203</v>
      </c>
      <c r="H8" s="58">
        <v>7099434.12</v>
      </c>
      <c r="I8" s="58">
        <v>903894.38</v>
      </c>
      <c r="J8" s="58">
        <v>821880.28</v>
      </c>
      <c r="K8" s="59">
        <v>-9.073416298926428</v>
      </c>
      <c r="L8" s="176"/>
      <c r="M8" s="56"/>
      <c r="N8" s="213"/>
    </row>
    <row r="9" spans="2:14" ht="12.75">
      <c r="B9" s="282"/>
      <c r="C9" s="86" t="s">
        <v>132</v>
      </c>
      <c r="D9" s="57">
        <v>2620411.8747</v>
      </c>
      <c r="E9" s="58">
        <v>516027.0773</v>
      </c>
      <c r="F9" s="58">
        <v>327930.906</v>
      </c>
      <c r="G9" s="59">
        <v>-36.450833604347366</v>
      </c>
      <c r="H9" s="58">
        <v>3595171.51</v>
      </c>
      <c r="I9" s="58">
        <v>714823.65</v>
      </c>
      <c r="J9" s="58">
        <v>439118.55</v>
      </c>
      <c r="K9" s="59">
        <v>-38.56966679823758</v>
      </c>
      <c r="L9" s="176"/>
      <c r="M9" s="56"/>
      <c r="N9" s="213"/>
    </row>
    <row r="10" spans="2:14" ht="12.75">
      <c r="B10" s="282"/>
      <c r="C10" s="86" t="s">
        <v>103</v>
      </c>
      <c r="D10" s="57">
        <v>1606604.0369</v>
      </c>
      <c r="E10" s="58">
        <v>236880</v>
      </c>
      <c r="F10" s="58">
        <v>360244.6154</v>
      </c>
      <c r="G10" s="59">
        <v>52.07894942586964</v>
      </c>
      <c r="H10" s="58">
        <v>1669690.44</v>
      </c>
      <c r="I10" s="58">
        <v>247867.07</v>
      </c>
      <c r="J10" s="58">
        <v>334428.2</v>
      </c>
      <c r="K10" s="59">
        <v>34.922400139720054</v>
      </c>
      <c r="L10" s="176"/>
      <c r="M10" s="56"/>
      <c r="N10" s="213"/>
    </row>
    <row r="11" spans="2:14" ht="12.75">
      <c r="B11" s="282"/>
      <c r="C11" s="86" t="s">
        <v>102</v>
      </c>
      <c r="D11" s="57">
        <v>84000</v>
      </c>
      <c r="E11" s="58">
        <v>21000</v>
      </c>
      <c r="F11" s="58">
        <v>0</v>
      </c>
      <c r="G11" s="59">
        <v>-100</v>
      </c>
      <c r="H11" s="58">
        <v>96840</v>
      </c>
      <c r="I11" s="58">
        <v>24209</v>
      </c>
      <c r="J11" s="58">
        <v>0</v>
      </c>
      <c r="K11" s="59">
        <v>-100</v>
      </c>
      <c r="L11" s="176"/>
      <c r="M11" s="56"/>
      <c r="N11" s="213"/>
    </row>
    <row r="12" spans="2:14" ht="12.75">
      <c r="B12" s="282"/>
      <c r="C12" s="86" t="s">
        <v>78</v>
      </c>
      <c r="D12" s="57">
        <v>24691</v>
      </c>
      <c r="E12" s="58">
        <v>8000</v>
      </c>
      <c r="F12" s="58">
        <v>0</v>
      </c>
      <c r="G12" s="59">
        <v>-100</v>
      </c>
      <c r="H12" s="58">
        <v>49269.72</v>
      </c>
      <c r="I12" s="58">
        <v>14972.16</v>
      </c>
      <c r="J12" s="58">
        <v>0</v>
      </c>
      <c r="K12" s="59">
        <v>-100</v>
      </c>
      <c r="L12" s="176"/>
      <c r="M12" s="56"/>
      <c r="N12" s="213"/>
    </row>
    <row r="13" spans="2:14" ht="12.75">
      <c r="B13" s="282"/>
      <c r="C13" s="86" t="s">
        <v>83</v>
      </c>
      <c r="D13" s="57">
        <v>379.2385</v>
      </c>
      <c r="E13" s="58">
        <v>0</v>
      </c>
      <c r="F13" s="58">
        <v>437.9231</v>
      </c>
      <c r="G13" s="59" t="s">
        <v>161</v>
      </c>
      <c r="H13" s="58">
        <v>1397.88</v>
      </c>
      <c r="I13" s="58">
        <v>0</v>
      </c>
      <c r="J13" s="58">
        <v>1348.94</v>
      </c>
      <c r="K13" s="59" t="s">
        <v>161</v>
      </c>
      <c r="L13" s="176"/>
      <c r="M13" s="56"/>
      <c r="N13" s="213"/>
    </row>
    <row r="14" spans="2:14" ht="12.75">
      <c r="B14" s="283"/>
      <c r="C14" s="92" t="s">
        <v>104</v>
      </c>
      <c r="D14" s="90">
        <v>10</v>
      </c>
      <c r="E14" s="72">
        <v>0</v>
      </c>
      <c r="F14" s="72">
        <v>0</v>
      </c>
      <c r="G14" s="91" t="s">
        <v>161</v>
      </c>
      <c r="H14" s="72">
        <v>167.45</v>
      </c>
      <c r="I14" s="72">
        <v>0</v>
      </c>
      <c r="J14" s="72">
        <v>0</v>
      </c>
      <c r="K14" s="91" t="s">
        <v>161</v>
      </c>
      <c r="L14" s="176"/>
      <c r="M14" s="56"/>
      <c r="N14" s="213"/>
    </row>
    <row r="15" spans="2:14" ht="12.75">
      <c r="B15" s="200" t="s">
        <v>118</v>
      </c>
      <c r="C15" s="201"/>
      <c r="D15" s="79">
        <v>71121263.99929999</v>
      </c>
      <c r="E15" s="80">
        <v>10771674.1873</v>
      </c>
      <c r="F15" s="80">
        <v>9313780.849000001</v>
      </c>
      <c r="G15" s="81">
        <v>-13.5345101694487</v>
      </c>
      <c r="H15" s="80">
        <v>68950001.64</v>
      </c>
      <c r="I15" s="80">
        <v>11393827.81</v>
      </c>
      <c r="J15" s="80">
        <v>7385135.28</v>
      </c>
      <c r="K15" s="81">
        <v>-35.18301835737502</v>
      </c>
      <c r="L15" s="177"/>
      <c r="M15" s="56"/>
      <c r="N15" s="213"/>
    </row>
    <row r="16" spans="2:14" ht="12.75" customHeight="1">
      <c r="B16" s="281" t="s">
        <v>76</v>
      </c>
      <c r="C16" s="87" t="s">
        <v>132</v>
      </c>
      <c r="D16" s="53">
        <v>4237012.8265</v>
      </c>
      <c r="E16" s="54">
        <v>254285.32</v>
      </c>
      <c r="F16" s="54">
        <v>348224.3383</v>
      </c>
      <c r="G16" s="55">
        <v>36.94236784884004</v>
      </c>
      <c r="H16" s="53">
        <v>6300006.56</v>
      </c>
      <c r="I16" s="54">
        <v>402658.37</v>
      </c>
      <c r="J16" s="54">
        <v>525902.23</v>
      </c>
      <c r="K16" s="55">
        <v>30.607549521446686</v>
      </c>
      <c r="L16" s="176"/>
      <c r="M16" s="56"/>
      <c r="N16" s="213"/>
    </row>
    <row r="17" spans="2:14" ht="12.75" customHeight="1">
      <c r="B17" s="282"/>
      <c r="C17" s="122" t="s">
        <v>98</v>
      </c>
      <c r="D17" s="57">
        <v>2738132.032</v>
      </c>
      <c r="E17" s="58">
        <v>362381.4</v>
      </c>
      <c r="F17" s="58">
        <v>415850.2</v>
      </c>
      <c r="G17" s="59">
        <v>14.754841170104193</v>
      </c>
      <c r="H17" s="57">
        <v>4446176.84</v>
      </c>
      <c r="I17" s="58">
        <v>595365.44</v>
      </c>
      <c r="J17" s="58">
        <v>582017.53</v>
      </c>
      <c r="K17" s="59">
        <v>-2.2419692348954467</v>
      </c>
      <c r="L17" s="176"/>
      <c r="M17" s="56"/>
      <c r="N17" s="213"/>
    </row>
    <row r="18" spans="2:14" ht="12.75">
      <c r="B18" s="282"/>
      <c r="C18" s="122" t="s">
        <v>134</v>
      </c>
      <c r="D18" s="57">
        <v>1666647</v>
      </c>
      <c r="E18" s="58">
        <v>132323.5</v>
      </c>
      <c r="F18" s="58">
        <v>202200.7</v>
      </c>
      <c r="G18" s="59">
        <v>52.807853480296394</v>
      </c>
      <c r="H18" s="57">
        <v>2755697.26</v>
      </c>
      <c r="I18" s="58">
        <v>215053.79</v>
      </c>
      <c r="J18" s="58">
        <v>272955.24</v>
      </c>
      <c r="K18" s="59">
        <v>26.924170924864875</v>
      </c>
      <c r="L18" s="176"/>
      <c r="M18" s="56"/>
      <c r="N18" s="213"/>
    </row>
    <row r="19" spans="2:14" ht="12.75">
      <c r="B19" s="282"/>
      <c r="C19" s="122" t="s">
        <v>99</v>
      </c>
      <c r="D19" s="57">
        <v>270821</v>
      </c>
      <c r="E19" s="58">
        <v>0</v>
      </c>
      <c r="F19" s="58">
        <v>54000</v>
      </c>
      <c r="G19" s="59" t="s">
        <v>161</v>
      </c>
      <c r="H19" s="57">
        <v>439170.06</v>
      </c>
      <c r="I19" s="58">
        <v>0</v>
      </c>
      <c r="J19" s="58">
        <v>71531.66</v>
      </c>
      <c r="K19" s="59" t="s">
        <v>161</v>
      </c>
      <c r="L19" s="176"/>
      <c r="M19" s="56"/>
      <c r="N19" s="213"/>
    </row>
    <row r="20" spans="2:14" ht="12.75">
      <c r="B20" s="282"/>
      <c r="C20" s="122" t="s">
        <v>102</v>
      </c>
      <c r="D20" s="57">
        <v>198000.7</v>
      </c>
      <c r="E20" s="58">
        <v>66000</v>
      </c>
      <c r="F20" s="58">
        <v>92050</v>
      </c>
      <c r="G20" s="59">
        <v>39.469696969696976</v>
      </c>
      <c r="H20" s="57">
        <v>318285.34</v>
      </c>
      <c r="I20" s="58">
        <v>106920</v>
      </c>
      <c r="J20" s="58">
        <v>119613.56</v>
      </c>
      <c r="K20" s="59">
        <v>11.872016460905343</v>
      </c>
      <c r="L20" s="176"/>
      <c r="M20" s="56"/>
      <c r="N20" s="213"/>
    </row>
    <row r="21" spans="2:14" ht="12.75">
      <c r="B21" s="282"/>
      <c r="C21" s="122" t="s">
        <v>221</v>
      </c>
      <c r="D21" s="57">
        <v>110000</v>
      </c>
      <c r="E21" s="58">
        <v>0</v>
      </c>
      <c r="F21" s="58">
        <v>0</v>
      </c>
      <c r="G21" s="59" t="s">
        <v>161</v>
      </c>
      <c r="H21" s="57">
        <v>159512.4</v>
      </c>
      <c r="I21" s="58">
        <v>0</v>
      </c>
      <c r="J21" s="58">
        <v>0</v>
      </c>
      <c r="K21" s="59" t="s">
        <v>161</v>
      </c>
      <c r="L21" s="176"/>
      <c r="M21" s="56"/>
      <c r="N21" s="213"/>
    </row>
    <row r="22" spans="2:14" ht="12.75">
      <c r="B22" s="282"/>
      <c r="C22" s="122" t="s">
        <v>80</v>
      </c>
      <c r="D22" s="57">
        <v>20000</v>
      </c>
      <c r="E22" s="58">
        <v>20000</v>
      </c>
      <c r="F22" s="58">
        <v>0</v>
      </c>
      <c r="G22" s="59">
        <v>-100</v>
      </c>
      <c r="H22" s="57">
        <v>45896</v>
      </c>
      <c r="I22" s="58">
        <v>45896</v>
      </c>
      <c r="J22" s="58">
        <v>0</v>
      </c>
      <c r="K22" s="59">
        <v>-100</v>
      </c>
      <c r="L22" s="176"/>
      <c r="M22" s="56"/>
      <c r="N22" s="213"/>
    </row>
    <row r="23" spans="2:14" ht="12.75">
      <c r="B23" s="282"/>
      <c r="C23" s="122" t="s">
        <v>222</v>
      </c>
      <c r="D23" s="57">
        <v>2000</v>
      </c>
      <c r="E23" s="58">
        <v>0</v>
      </c>
      <c r="F23" s="58">
        <v>0</v>
      </c>
      <c r="G23" s="59" t="s">
        <v>161</v>
      </c>
      <c r="H23" s="57">
        <v>3982.3</v>
      </c>
      <c r="I23" s="58">
        <v>0</v>
      </c>
      <c r="J23" s="58">
        <v>0</v>
      </c>
      <c r="K23" s="59" t="s">
        <v>161</v>
      </c>
      <c r="L23" s="176"/>
      <c r="M23" s="56"/>
      <c r="N23" s="213"/>
    </row>
    <row r="24" spans="2:14" ht="12.75">
      <c r="B24" s="282"/>
      <c r="C24" s="122" t="s">
        <v>115</v>
      </c>
      <c r="D24" s="57">
        <v>360</v>
      </c>
      <c r="E24" s="58">
        <v>360</v>
      </c>
      <c r="F24" s="58">
        <v>0</v>
      </c>
      <c r="G24" s="59">
        <v>-100</v>
      </c>
      <c r="H24" s="57">
        <v>2420.32</v>
      </c>
      <c r="I24" s="58">
        <v>2420.32</v>
      </c>
      <c r="J24" s="58">
        <v>0</v>
      </c>
      <c r="K24" s="59">
        <v>-100</v>
      </c>
      <c r="L24" s="176"/>
      <c r="M24" s="56"/>
      <c r="N24" s="213"/>
    </row>
    <row r="25" spans="2:14" ht="12.75">
      <c r="B25" s="200" t="s">
        <v>120</v>
      </c>
      <c r="C25" s="201"/>
      <c r="D25" s="79">
        <v>9242973.5585</v>
      </c>
      <c r="E25" s="80">
        <v>835350.22</v>
      </c>
      <c r="F25" s="80">
        <v>1112325.2383</v>
      </c>
      <c r="G25" s="81">
        <v>33.15675409770049</v>
      </c>
      <c r="H25" s="80">
        <v>14471147.08</v>
      </c>
      <c r="I25" s="80">
        <v>1368313.92</v>
      </c>
      <c r="J25" s="80">
        <v>1572020.22</v>
      </c>
      <c r="K25" s="81">
        <v>14.887395138098135</v>
      </c>
      <c r="L25" s="176"/>
      <c r="M25" s="56"/>
      <c r="N25" s="213"/>
    </row>
    <row r="26" spans="2:14" ht="12.75">
      <c r="B26" s="287" t="s">
        <v>94</v>
      </c>
      <c r="C26" s="86" t="s">
        <v>132</v>
      </c>
      <c r="D26" s="57">
        <v>513279.2021</v>
      </c>
      <c r="E26" s="58">
        <v>78345.18</v>
      </c>
      <c r="F26" s="58">
        <v>19904.4138</v>
      </c>
      <c r="G26" s="59">
        <v>-74.59395230185189</v>
      </c>
      <c r="H26" s="58">
        <v>3575951.71</v>
      </c>
      <c r="I26" s="58">
        <v>577022.73</v>
      </c>
      <c r="J26" s="58">
        <v>123161.18</v>
      </c>
      <c r="K26" s="59">
        <v>-78.65574896850251</v>
      </c>
      <c r="L26" s="176"/>
      <c r="M26" s="56"/>
      <c r="N26" s="213"/>
    </row>
    <row r="27" spans="2:14" ht="12.75">
      <c r="B27" s="288"/>
      <c r="C27" s="86" t="s">
        <v>86</v>
      </c>
      <c r="D27" s="57">
        <v>401825.0651</v>
      </c>
      <c r="E27" s="58">
        <v>35723.7</v>
      </c>
      <c r="F27" s="58">
        <v>9130.05</v>
      </c>
      <c r="G27" s="59">
        <v>-74.44259693144886</v>
      </c>
      <c r="H27" s="58">
        <v>2267833.68</v>
      </c>
      <c r="I27" s="58">
        <v>215927.63</v>
      </c>
      <c r="J27" s="58">
        <v>54887.16</v>
      </c>
      <c r="K27" s="59">
        <v>-74.58076115594841</v>
      </c>
      <c r="L27" s="176"/>
      <c r="M27" s="56"/>
      <c r="N27" s="213"/>
    </row>
    <row r="28" spans="2:14" ht="12.75">
      <c r="B28" s="288"/>
      <c r="C28" s="86" t="s">
        <v>80</v>
      </c>
      <c r="D28" s="57">
        <v>440501.181</v>
      </c>
      <c r="E28" s="58">
        <v>420101.181</v>
      </c>
      <c r="F28" s="58">
        <v>0</v>
      </c>
      <c r="G28" s="59">
        <v>-100</v>
      </c>
      <c r="H28" s="58">
        <v>1001411.48</v>
      </c>
      <c r="I28" s="58">
        <v>957585.48</v>
      </c>
      <c r="J28" s="58">
        <v>0</v>
      </c>
      <c r="K28" s="59">
        <v>-100</v>
      </c>
      <c r="L28" s="176"/>
      <c r="M28" s="56"/>
      <c r="N28" s="213"/>
    </row>
    <row r="29" spans="2:14" ht="12.75">
      <c r="B29" s="288"/>
      <c r="C29" s="86" t="s">
        <v>134</v>
      </c>
      <c r="D29" s="57">
        <v>788760</v>
      </c>
      <c r="E29" s="58">
        <v>90360</v>
      </c>
      <c r="F29" s="58">
        <v>400788</v>
      </c>
      <c r="G29" s="59">
        <v>343.5458167330677</v>
      </c>
      <c r="H29" s="58">
        <v>837728.05</v>
      </c>
      <c r="I29" s="58">
        <v>105117.64</v>
      </c>
      <c r="J29" s="58">
        <v>170581.8</v>
      </c>
      <c r="K29" s="59">
        <v>62.277045032593946</v>
      </c>
      <c r="L29" s="177"/>
      <c r="M29" s="56"/>
      <c r="N29" s="213"/>
    </row>
    <row r="30" spans="2:14" ht="12.75">
      <c r="B30" s="288"/>
      <c r="C30" s="86" t="s">
        <v>78</v>
      </c>
      <c r="D30" s="57">
        <v>53107.5904</v>
      </c>
      <c r="E30" s="58">
        <v>16345.4273</v>
      </c>
      <c r="F30" s="58">
        <v>2508.14</v>
      </c>
      <c r="G30" s="59">
        <v>-84.65540267644151</v>
      </c>
      <c r="H30" s="58">
        <v>326550.52</v>
      </c>
      <c r="I30" s="58">
        <v>104985.53</v>
      </c>
      <c r="J30" s="58">
        <v>15226.91</v>
      </c>
      <c r="K30" s="59">
        <v>-85.49618218815488</v>
      </c>
      <c r="L30" s="176"/>
      <c r="M30" s="56"/>
      <c r="N30" s="213"/>
    </row>
    <row r="31" spans="2:14" ht="12.75">
      <c r="B31" s="288"/>
      <c r="C31" s="86" t="s">
        <v>98</v>
      </c>
      <c r="D31" s="57">
        <v>13196.4</v>
      </c>
      <c r="E31" s="58">
        <v>4752</v>
      </c>
      <c r="F31" s="58">
        <v>0</v>
      </c>
      <c r="G31" s="59">
        <v>-100</v>
      </c>
      <c r="H31" s="58">
        <v>48252.17</v>
      </c>
      <c r="I31" s="58">
        <v>16503.9</v>
      </c>
      <c r="J31" s="58">
        <v>0</v>
      </c>
      <c r="K31" s="59">
        <v>-100</v>
      </c>
      <c r="L31" s="176"/>
      <c r="M31" s="56"/>
      <c r="N31" s="213"/>
    </row>
    <row r="32" spans="2:14" ht="12.75">
      <c r="B32" s="288"/>
      <c r="C32" s="86" t="s">
        <v>83</v>
      </c>
      <c r="D32" s="57">
        <v>6464.9</v>
      </c>
      <c r="E32" s="58">
        <v>2456.62</v>
      </c>
      <c r="F32" s="58">
        <v>0</v>
      </c>
      <c r="G32" s="59">
        <v>-100</v>
      </c>
      <c r="H32" s="58">
        <v>37197.09</v>
      </c>
      <c r="I32" s="58">
        <v>13956.39</v>
      </c>
      <c r="J32" s="58">
        <v>0</v>
      </c>
      <c r="K32" s="59">
        <v>-100</v>
      </c>
      <c r="L32" s="176"/>
      <c r="M32" s="56"/>
      <c r="N32" s="213"/>
    </row>
    <row r="33" spans="2:14" ht="12.75">
      <c r="B33" s="288"/>
      <c r="C33" s="86" t="s">
        <v>106</v>
      </c>
      <c r="D33" s="57">
        <v>2268.12</v>
      </c>
      <c r="E33" s="58">
        <v>800</v>
      </c>
      <c r="F33" s="58">
        <v>600</v>
      </c>
      <c r="G33" s="59">
        <v>-25</v>
      </c>
      <c r="H33" s="58">
        <v>15624.25</v>
      </c>
      <c r="I33" s="58">
        <v>3041.35</v>
      </c>
      <c r="J33" s="58">
        <v>2407.83</v>
      </c>
      <c r="K33" s="59">
        <v>-20.83022342052049</v>
      </c>
      <c r="L33" s="176"/>
      <c r="M33" s="56"/>
      <c r="N33" s="213"/>
    </row>
    <row r="34" spans="2:14" ht="12.75">
      <c r="B34" s="288"/>
      <c r="C34" s="86" t="s">
        <v>79</v>
      </c>
      <c r="D34" s="57">
        <v>300</v>
      </c>
      <c r="E34" s="58">
        <v>0</v>
      </c>
      <c r="F34" s="58">
        <v>521.4</v>
      </c>
      <c r="G34" s="59" t="s">
        <v>161</v>
      </c>
      <c r="H34" s="58">
        <v>3582.51</v>
      </c>
      <c r="I34" s="58">
        <v>0</v>
      </c>
      <c r="J34" s="58">
        <v>6162.91</v>
      </c>
      <c r="K34" s="59" t="s">
        <v>161</v>
      </c>
      <c r="L34" s="176"/>
      <c r="M34" s="56"/>
      <c r="N34" s="213"/>
    </row>
    <row r="35" spans="2:14" ht="12.75">
      <c r="B35" s="288"/>
      <c r="C35" s="86" t="s">
        <v>102</v>
      </c>
      <c r="D35" s="57">
        <v>400</v>
      </c>
      <c r="E35" s="58">
        <v>80</v>
      </c>
      <c r="F35" s="58">
        <v>0</v>
      </c>
      <c r="G35" s="59">
        <v>-100</v>
      </c>
      <c r="H35" s="58">
        <v>3505.43</v>
      </c>
      <c r="I35" s="58">
        <v>709.37</v>
      </c>
      <c r="J35" s="58">
        <v>0</v>
      </c>
      <c r="K35" s="59">
        <v>-100</v>
      </c>
      <c r="L35" s="176"/>
      <c r="M35" s="56"/>
      <c r="N35" s="213"/>
    </row>
    <row r="36" spans="2:14" ht="12.75">
      <c r="B36" s="288"/>
      <c r="C36" s="86" t="s">
        <v>77</v>
      </c>
      <c r="D36" s="57">
        <v>125.86</v>
      </c>
      <c r="E36" s="58">
        <v>0</v>
      </c>
      <c r="F36" s="58">
        <v>0</v>
      </c>
      <c r="G36" s="59" t="s">
        <v>161</v>
      </c>
      <c r="H36" s="58">
        <v>2274.5</v>
      </c>
      <c r="I36" s="58">
        <v>0</v>
      </c>
      <c r="J36" s="58">
        <v>0</v>
      </c>
      <c r="K36" s="59" t="s">
        <v>161</v>
      </c>
      <c r="L36" s="176"/>
      <c r="M36" s="56"/>
      <c r="N36" s="213"/>
    </row>
    <row r="37" spans="2:14" ht="12.75">
      <c r="B37" s="288"/>
      <c r="C37" s="86" t="s">
        <v>105</v>
      </c>
      <c r="D37" s="57">
        <v>415</v>
      </c>
      <c r="E37" s="58">
        <v>0</v>
      </c>
      <c r="F37" s="58">
        <v>180</v>
      </c>
      <c r="G37" s="59" t="s">
        <v>161</v>
      </c>
      <c r="H37" s="58">
        <v>2048.42</v>
      </c>
      <c r="I37" s="58">
        <v>0</v>
      </c>
      <c r="J37" s="58">
        <v>362.56</v>
      </c>
      <c r="K37" s="59" t="s">
        <v>161</v>
      </c>
      <c r="L37" s="176"/>
      <c r="M37" s="56"/>
      <c r="N37" s="213"/>
    </row>
    <row r="38" spans="2:14" ht="12.75">
      <c r="B38" s="288"/>
      <c r="C38" s="86" t="s">
        <v>101</v>
      </c>
      <c r="D38" s="57">
        <v>240</v>
      </c>
      <c r="E38" s="58">
        <v>0</v>
      </c>
      <c r="F38" s="58">
        <v>312.0385</v>
      </c>
      <c r="G38" s="59" t="s">
        <v>161</v>
      </c>
      <c r="H38" s="58">
        <v>326.15</v>
      </c>
      <c r="I38" s="58">
        <v>0</v>
      </c>
      <c r="J38" s="58">
        <v>730.05</v>
      </c>
      <c r="K38" s="59" t="s">
        <v>161</v>
      </c>
      <c r="L38" s="176"/>
      <c r="M38" s="56"/>
      <c r="N38" s="213"/>
    </row>
    <row r="39" spans="2:14" ht="12.75">
      <c r="B39" s="288"/>
      <c r="C39" s="86" t="s">
        <v>223</v>
      </c>
      <c r="D39" s="57">
        <v>45</v>
      </c>
      <c r="E39" s="58">
        <v>0</v>
      </c>
      <c r="F39" s="58">
        <v>0</v>
      </c>
      <c r="G39" s="59" t="s">
        <v>161</v>
      </c>
      <c r="H39" s="58">
        <v>110.37</v>
      </c>
      <c r="I39" s="58">
        <v>0</v>
      </c>
      <c r="J39" s="58">
        <v>0</v>
      </c>
      <c r="K39" s="59" t="s">
        <v>161</v>
      </c>
      <c r="L39" s="176"/>
      <c r="M39" s="56"/>
      <c r="N39" s="213"/>
    </row>
    <row r="40" spans="2:14" ht="12.75">
      <c r="B40" s="288"/>
      <c r="C40" s="86" t="s">
        <v>124</v>
      </c>
      <c r="D40" s="57">
        <v>0.2</v>
      </c>
      <c r="E40" s="58">
        <v>0</v>
      </c>
      <c r="F40" s="58">
        <v>0</v>
      </c>
      <c r="G40" s="59" t="s">
        <v>161</v>
      </c>
      <c r="H40" s="58">
        <v>81.28</v>
      </c>
      <c r="I40" s="58">
        <v>0</v>
      </c>
      <c r="J40" s="58">
        <v>0</v>
      </c>
      <c r="K40" s="59" t="s">
        <v>161</v>
      </c>
      <c r="L40" s="176"/>
      <c r="M40" s="56"/>
      <c r="N40" s="213"/>
    </row>
    <row r="41" spans="2:14" ht="12.75">
      <c r="B41" s="288"/>
      <c r="C41" s="86" t="s">
        <v>224</v>
      </c>
      <c r="D41" s="57">
        <v>96</v>
      </c>
      <c r="E41" s="58">
        <v>0</v>
      </c>
      <c r="F41" s="58">
        <v>0</v>
      </c>
      <c r="G41" s="59" t="s">
        <v>161</v>
      </c>
      <c r="H41" s="58">
        <v>36</v>
      </c>
      <c r="I41" s="58">
        <v>0</v>
      </c>
      <c r="J41" s="58">
        <v>0</v>
      </c>
      <c r="K41" s="59" t="s">
        <v>161</v>
      </c>
      <c r="L41" s="176"/>
      <c r="M41" s="56"/>
      <c r="N41" s="213"/>
    </row>
    <row r="42" spans="2:14" ht="12.75" customHeight="1">
      <c r="B42" s="200" t="s">
        <v>119</v>
      </c>
      <c r="C42" s="201"/>
      <c r="D42" s="79">
        <v>2221024.5186</v>
      </c>
      <c r="E42" s="80">
        <v>648964.1083000001</v>
      </c>
      <c r="F42" s="80">
        <v>433944.04230000003</v>
      </c>
      <c r="G42" s="81">
        <v>-33.132813240358985</v>
      </c>
      <c r="H42" s="80">
        <v>8122513.61</v>
      </c>
      <c r="I42" s="80">
        <v>1994850.02</v>
      </c>
      <c r="J42" s="80">
        <v>373520.4</v>
      </c>
      <c r="K42" s="81">
        <v>-81.27576528284568</v>
      </c>
      <c r="L42" s="177"/>
      <c r="M42" s="56"/>
      <c r="N42" s="213"/>
    </row>
    <row r="43" spans="2:14" ht="12.75" customHeight="1">
      <c r="B43" s="287" t="s">
        <v>85</v>
      </c>
      <c r="C43" s="86" t="s">
        <v>98</v>
      </c>
      <c r="D43" s="57">
        <v>542135</v>
      </c>
      <c r="E43" s="58">
        <v>20000</v>
      </c>
      <c r="F43" s="58">
        <v>79000</v>
      </c>
      <c r="G43" s="59">
        <v>295</v>
      </c>
      <c r="H43" s="58">
        <v>478507.71</v>
      </c>
      <c r="I43" s="58">
        <v>17320</v>
      </c>
      <c r="J43" s="58">
        <v>59035</v>
      </c>
      <c r="K43" s="59">
        <v>240.84872979214782</v>
      </c>
      <c r="L43" s="176"/>
      <c r="M43" s="56"/>
      <c r="N43" s="213"/>
    </row>
    <row r="44" spans="2:14" ht="12.75">
      <c r="B44" s="288"/>
      <c r="C44" s="86" t="s">
        <v>134</v>
      </c>
      <c r="D44" s="57">
        <v>362040</v>
      </c>
      <c r="E44" s="58">
        <v>20000</v>
      </c>
      <c r="F44" s="58">
        <v>0</v>
      </c>
      <c r="G44" s="59">
        <v>-100</v>
      </c>
      <c r="H44" s="58">
        <v>347116.81</v>
      </c>
      <c r="I44" s="58">
        <v>22855.9</v>
      </c>
      <c r="J44" s="58">
        <v>0</v>
      </c>
      <c r="K44" s="59">
        <v>-100</v>
      </c>
      <c r="L44" s="176"/>
      <c r="M44" s="56"/>
      <c r="N44" s="213"/>
    </row>
    <row r="45" spans="2:14" ht="12.75">
      <c r="B45" s="288"/>
      <c r="C45" s="86" t="s">
        <v>104</v>
      </c>
      <c r="D45" s="57">
        <v>316475</v>
      </c>
      <c r="E45" s="58">
        <v>84000</v>
      </c>
      <c r="F45" s="58">
        <v>63000</v>
      </c>
      <c r="G45" s="59">
        <v>-25</v>
      </c>
      <c r="H45" s="58">
        <v>263668.85</v>
      </c>
      <c r="I45" s="58">
        <v>68975.3</v>
      </c>
      <c r="J45" s="58">
        <v>51762.6</v>
      </c>
      <c r="K45" s="59">
        <v>-24.954875150959843</v>
      </c>
      <c r="L45" s="176"/>
      <c r="M45" s="56"/>
      <c r="N45" s="213"/>
    </row>
    <row r="46" spans="2:14" ht="12.75">
      <c r="B46" s="288"/>
      <c r="C46" s="86" t="s">
        <v>132</v>
      </c>
      <c r="D46" s="57">
        <v>191646.2096</v>
      </c>
      <c r="E46" s="58">
        <v>44226</v>
      </c>
      <c r="F46" s="58">
        <v>38556</v>
      </c>
      <c r="G46" s="59">
        <v>-12.82051282051282</v>
      </c>
      <c r="H46" s="58">
        <v>249376.98</v>
      </c>
      <c r="I46" s="58">
        <v>58244</v>
      </c>
      <c r="J46" s="58">
        <v>47792.57</v>
      </c>
      <c r="K46" s="59">
        <v>-17.944217430121554</v>
      </c>
      <c r="L46" s="177"/>
      <c r="M46" s="56"/>
      <c r="N46" s="213"/>
    </row>
    <row r="47" spans="2:14" ht="12.75" customHeight="1">
      <c r="B47" s="288"/>
      <c r="C47" s="86" t="s">
        <v>102</v>
      </c>
      <c r="D47" s="57">
        <v>147001.1</v>
      </c>
      <c r="E47" s="58">
        <v>0</v>
      </c>
      <c r="F47" s="58">
        <v>21000</v>
      </c>
      <c r="G47" s="59" t="s">
        <v>161</v>
      </c>
      <c r="H47" s="58">
        <v>128594.68</v>
      </c>
      <c r="I47" s="58">
        <v>0</v>
      </c>
      <c r="J47" s="58">
        <v>15174</v>
      </c>
      <c r="K47" s="59" t="s">
        <v>161</v>
      </c>
      <c r="L47" s="176"/>
      <c r="M47" s="56"/>
      <c r="N47" s="213"/>
    </row>
    <row r="48" spans="2:14" ht="12.75">
      <c r="B48" s="288"/>
      <c r="C48" s="86" t="s">
        <v>115</v>
      </c>
      <c r="D48" s="57">
        <v>52500</v>
      </c>
      <c r="E48" s="58">
        <v>0</v>
      </c>
      <c r="F48" s="58">
        <v>0</v>
      </c>
      <c r="G48" s="59" t="s">
        <v>161</v>
      </c>
      <c r="H48" s="58">
        <v>42819.34</v>
      </c>
      <c r="I48" s="58">
        <v>0</v>
      </c>
      <c r="J48" s="58">
        <v>0</v>
      </c>
      <c r="K48" s="59" t="s">
        <v>161</v>
      </c>
      <c r="L48" s="176"/>
      <c r="M48" s="56"/>
      <c r="N48" s="213"/>
    </row>
    <row r="49" spans="2:14" ht="12.75">
      <c r="B49" s="288"/>
      <c r="C49" s="86" t="s">
        <v>103</v>
      </c>
      <c r="D49" s="57">
        <v>21000</v>
      </c>
      <c r="E49" s="58">
        <v>0</v>
      </c>
      <c r="F49" s="58">
        <v>0</v>
      </c>
      <c r="G49" s="59" t="s">
        <v>161</v>
      </c>
      <c r="H49" s="58">
        <v>19845</v>
      </c>
      <c r="I49" s="58">
        <v>0</v>
      </c>
      <c r="J49" s="58">
        <v>0</v>
      </c>
      <c r="K49" s="59" t="s">
        <v>161</v>
      </c>
      <c r="L49" s="176"/>
      <c r="M49" s="56"/>
      <c r="N49" s="213"/>
    </row>
    <row r="50" spans="2:14" ht="12.75">
      <c r="B50" s="288"/>
      <c r="C50" s="86" t="s">
        <v>100</v>
      </c>
      <c r="D50" s="57">
        <v>24000</v>
      </c>
      <c r="E50" s="58">
        <v>0</v>
      </c>
      <c r="F50" s="58">
        <v>7.5</v>
      </c>
      <c r="G50" s="59" t="s">
        <v>161</v>
      </c>
      <c r="H50" s="58">
        <v>19504.15</v>
      </c>
      <c r="I50" s="58">
        <v>0</v>
      </c>
      <c r="J50" s="58">
        <v>701.37</v>
      </c>
      <c r="K50" s="59" t="s">
        <v>161</v>
      </c>
      <c r="L50" s="176"/>
      <c r="M50" s="56"/>
      <c r="N50" s="213"/>
    </row>
    <row r="51" spans="2:14" ht="12.75">
      <c r="B51" s="288"/>
      <c r="C51" s="86" t="s">
        <v>105</v>
      </c>
      <c r="D51" s="57">
        <v>6000</v>
      </c>
      <c r="E51" s="58">
        <v>4000</v>
      </c>
      <c r="F51" s="58">
        <v>0</v>
      </c>
      <c r="G51" s="59">
        <v>-100</v>
      </c>
      <c r="H51" s="58">
        <v>5461.58</v>
      </c>
      <c r="I51" s="58">
        <v>3782.32</v>
      </c>
      <c r="J51" s="58">
        <v>0</v>
      </c>
      <c r="K51" s="59">
        <v>-100</v>
      </c>
      <c r="L51" s="176"/>
      <c r="M51" s="56"/>
      <c r="N51" s="213"/>
    </row>
    <row r="52" spans="2:14" ht="12.75">
      <c r="B52" s="288"/>
      <c r="C52" s="86" t="s">
        <v>77</v>
      </c>
      <c r="D52" s="57">
        <v>3000</v>
      </c>
      <c r="E52" s="58">
        <v>0</v>
      </c>
      <c r="F52" s="58">
        <v>0</v>
      </c>
      <c r="G52" s="59" t="s">
        <v>161</v>
      </c>
      <c r="H52" s="58">
        <v>4190.34</v>
      </c>
      <c r="I52" s="58">
        <v>0</v>
      </c>
      <c r="J52" s="58">
        <v>0</v>
      </c>
      <c r="K52" s="59" t="s">
        <v>161</v>
      </c>
      <c r="L52" s="176"/>
      <c r="M52" s="56"/>
      <c r="N52" s="213"/>
    </row>
    <row r="53" spans="2:14" ht="12.75">
      <c r="B53" s="288"/>
      <c r="C53" s="86" t="s">
        <v>101</v>
      </c>
      <c r="D53" s="57">
        <v>2098</v>
      </c>
      <c r="E53" s="58">
        <v>0</v>
      </c>
      <c r="F53" s="58">
        <v>0</v>
      </c>
      <c r="G53" s="59" t="s">
        <v>161</v>
      </c>
      <c r="H53" s="58">
        <v>2008.97</v>
      </c>
      <c r="I53" s="58">
        <v>0</v>
      </c>
      <c r="J53" s="58">
        <v>0</v>
      </c>
      <c r="K53" s="59" t="s">
        <v>161</v>
      </c>
      <c r="L53" s="176"/>
      <c r="M53" s="56"/>
      <c r="N53" s="213"/>
    </row>
    <row r="54" spans="2:14" ht="12.75">
      <c r="B54" s="288"/>
      <c r="C54" s="86" t="s">
        <v>82</v>
      </c>
      <c r="D54" s="57">
        <v>3650</v>
      </c>
      <c r="E54" s="58">
        <v>0</v>
      </c>
      <c r="F54" s="58">
        <v>450</v>
      </c>
      <c r="G54" s="59" t="s">
        <v>161</v>
      </c>
      <c r="H54" s="58">
        <v>569.3</v>
      </c>
      <c r="I54" s="58">
        <v>0</v>
      </c>
      <c r="J54" s="58">
        <v>70.19</v>
      </c>
      <c r="K54" s="59" t="s">
        <v>161</v>
      </c>
      <c r="L54" s="176"/>
      <c r="M54" s="56"/>
      <c r="N54" s="213"/>
    </row>
    <row r="55" spans="2:14" ht="12.75">
      <c r="B55" s="289"/>
      <c r="C55" s="92" t="s">
        <v>225</v>
      </c>
      <c r="D55" s="90">
        <v>0</v>
      </c>
      <c r="E55" s="72">
        <v>0</v>
      </c>
      <c r="F55" s="72">
        <v>0.7286</v>
      </c>
      <c r="G55" s="91" t="s">
        <v>161</v>
      </c>
      <c r="H55" s="72">
        <v>0</v>
      </c>
      <c r="I55" s="72">
        <v>0</v>
      </c>
      <c r="J55" s="72">
        <v>230.23</v>
      </c>
      <c r="K55" s="91" t="s">
        <v>161</v>
      </c>
      <c r="L55" s="176"/>
      <c r="M55" s="56"/>
      <c r="N55" s="213"/>
    </row>
    <row r="56" spans="2:14" ht="12.75" customHeight="1">
      <c r="B56" s="200" t="s">
        <v>121</v>
      </c>
      <c r="C56" s="201"/>
      <c r="D56" s="79">
        <v>1671545.3096</v>
      </c>
      <c r="E56" s="80">
        <v>172226</v>
      </c>
      <c r="F56" s="80">
        <v>202014.2286</v>
      </c>
      <c r="G56" s="81">
        <v>17.296011403620824</v>
      </c>
      <c r="H56" s="80">
        <v>1561663.71</v>
      </c>
      <c r="I56" s="80">
        <v>171177.52000000002</v>
      </c>
      <c r="J56" s="80">
        <v>174765.96000000002</v>
      </c>
      <c r="K56" s="81">
        <v>2.0963266671932157</v>
      </c>
      <c r="L56" s="176"/>
      <c r="M56" s="56"/>
      <c r="N56" s="213"/>
    </row>
    <row r="57" spans="2:14" ht="12.75" customHeight="1">
      <c r="B57" s="300" t="s">
        <v>130</v>
      </c>
      <c r="C57" s="85" t="s">
        <v>99</v>
      </c>
      <c r="D57" s="53">
        <v>103421</v>
      </c>
      <c r="E57" s="54">
        <v>7560</v>
      </c>
      <c r="F57" s="54">
        <v>0</v>
      </c>
      <c r="G57" s="55">
        <v>-100</v>
      </c>
      <c r="H57" s="54">
        <v>117172.94</v>
      </c>
      <c r="I57" s="54">
        <v>7038.33</v>
      </c>
      <c r="J57" s="54">
        <v>0</v>
      </c>
      <c r="K57" s="55">
        <v>-100</v>
      </c>
      <c r="L57" s="176"/>
      <c r="M57" s="56"/>
      <c r="N57" s="213"/>
    </row>
    <row r="58" spans="2:14" ht="12.75">
      <c r="B58" s="300"/>
      <c r="C58" s="86" t="s">
        <v>132</v>
      </c>
      <c r="D58" s="57">
        <v>48224.0028</v>
      </c>
      <c r="E58" s="58">
        <v>46308</v>
      </c>
      <c r="F58" s="58">
        <v>0</v>
      </c>
      <c r="G58" s="59">
        <v>-100</v>
      </c>
      <c r="H58" s="58">
        <v>57798.14</v>
      </c>
      <c r="I58" s="58">
        <v>49781.1</v>
      </c>
      <c r="J58" s="58">
        <v>0</v>
      </c>
      <c r="K58" s="59">
        <v>-100</v>
      </c>
      <c r="L58" s="176"/>
      <c r="M58" s="56"/>
      <c r="N58" s="213"/>
    </row>
    <row r="59" spans="2:14" ht="12.75">
      <c r="B59" s="300"/>
      <c r="C59" s="86" t="s">
        <v>78</v>
      </c>
      <c r="D59" s="57">
        <v>18108.64</v>
      </c>
      <c r="E59" s="58">
        <v>5125</v>
      </c>
      <c r="F59" s="58">
        <v>11727.62</v>
      </c>
      <c r="G59" s="59">
        <v>128.83160975609758</v>
      </c>
      <c r="H59" s="58">
        <v>30880.79</v>
      </c>
      <c r="I59" s="58">
        <v>10366.05</v>
      </c>
      <c r="J59" s="58">
        <v>4894.46</v>
      </c>
      <c r="K59" s="59">
        <v>-52.783750801896566</v>
      </c>
      <c r="L59" s="177"/>
      <c r="M59" s="56"/>
      <c r="N59" s="213"/>
    </row>
    <row r="60" spans="2:14" ht="12.75" customHeight="1">
      <c r="B60" s="300"/>
      <c r="C60" s="86" t="s">
        <v>98</v>
      </c>
      <c r="D60" s="57">
        <v>24850</v>
      </c>
      <c r="E60" s="58">
        <v>0</v>
      </c>
      <c r="F60" s="58">
        <v>0</v>
      </c>
      <c r="G60" s="59" t="s">
        <v>161</v>
      </c>
      <c r="H60" s="58">
        <v>23837.66</v>
      </c>
      <c r="I60" s="58">
        <v>0</v>
      </c>
      <c r="J60" s="58">
        <v>0</v>
      </c>
      <c r="K60" s="59" t="s">
        <v>161</v>
      </c>
      <c r="L60" s="176"/>
      <c r="M60" s="56"/>
      <c r="N60" s="213"/>
    </row>
    <row r="61" spans="2:14" ht="12.75">
      <c r="B61" s="300"/>
      <c r="C61" s="86" t="s">
        <v>124</v>
      </c>
      <c r="D61" s="57">
        <v>23998</v>
      </c>
      <c r="E61" s="58">
        <v>0</v>
      </c>
      <c r="F61" s="58">
        <v>0</v>
      </c>
      <c r="G61" s="59" t="s">
        <v>161</v>
      </c>
      <c r="H61" s="58">
        <v>23651.68</v>
      </c>
      <c r="I61" s="58">
        <v>0</v>
      </c>
      <c r="J61" s="58">
        <v>0</v>
      </c>
      <c r="K61" s="59" t="s">
        <v>161</v>
      </c>
      <c r="L61" s="176"/>
      <c r="M61" s="56"/>
      <c r="N61" s="213"/>
    </row>
    <row r="62" spans="2:14" ht="12.75">
      <c r="B62" s="300"/>
      <c r="C62" s="92" t="s">
        <v>134</v>
      </c>
      <c r="D62" s="90">
        <v>60</v>
      </c>
      <c r="E62" s="72">
        <v>0</v>
      </c>
      <c r="F62" s="72">
        <v>0</v>
      </c>
      <c r="G62" s="91" t="s">
        <v>161</v>
      </c>
      <c r="H62" s="72">
        <v>879.29</v>
      </c>
      <c r="I62" s="72">
        <v>0</v>
      </c>
      <c r="J62" s="72">
        <v>0</v>
      </c>
      <c r="K62" s="91" t="s">
        <v>161</v>
      </c>
      <c r="L62" s="176"/>
      <c r="M62" s="56"/>
      <c r="N62" s="213"/>
    </row>
    <row r="63" spans="2:14" ht="12.75" customHeight="1">
      <c r="B63" s="200" t="s">
        <v>131</v>
      </c>
      <c r="C63" s="201"/>
      <c r="D63" s="79">
        <v>218661.64280000003</v>
      </c>
      <c r="E63" s="80">
        <v>58993</v>
      </c>
      <c r="F63" s="80">
        <v>11727.62</v>
      </c>
      <c r="G63" s="81">
        <v>-80.12031935992405</v>
      </c>
      <c r="H63" s="80">
        <v>254220.5</v>
      </c>
      <c r="I63" s="80">
        <v>67185.48</v>
      </c>
      <c r="J63" s="80">
        <v>4894.46</v>
      </c>
      <c r="K63" s="81">
        <v>-92.71500330130856</v>
      </c>
      <c r="L63" s="176"/>
      <c r="M63" s="56"/>
      <c r="N63" s="213"/>
    </row>
    <row r="64" spans="2:14" ht="12.75" customHeight="1">
      <c r="B64" s="287" t="s">
        <v>87</v>
      </c>
      <c r="C64" s="86" t="s">
        <v>132</v>
      </c>
      <c r="D64" s="57">
        <v>82527.1077</v>
      </c>
      <c r="E64" s="58">
        <v>1372.9077</v>
      </c>
      <c r="F64" s="58">
        <v>1646.5375</v>
      </c>
      <c r="G64" s="59">
        <v>19.930677058625278</v>
      </c>
      <c r="H64" s="58">
        <v>82093.04</v>
      </c>
      <c r="I64" s="58">
        <v>4900.17</v>
      </c>
      <c r="J64" s="58">
        <v>3654.69</v>
      </c>
      <c r="K64" s="59">
        <v>-25.4170773667036</v>
      </c>
      <c r="L64" s="176"/>
      <c r="M64" s="56"/>
      <c r="N64" s="213"/>
    </row>
    <row r="65" spans="2:14" ht="12.75">
      <c r="B65" s="288"/>
      <c r="C65" s="86" t="s">
        <v>98</v>
      </c>
      <c r="D65" s="57">
        <v>52500</v>
      </c>
      <c r="E65" s="58">
        <v>52500</v>
      </c>
      <c r="F65" s="58">
        <v>0</v>
      </c>
      <c r="G65" s="59">
        <v>-100</v>
      </c>
      <c r="H65" s="58">
        <v>43050</v>
      </c>
      <c r="I65" s="58">
        <v>43050</v>
      </c>
      <c r="J65" s="58">
        <v>0</v>
      </c>
      <c r="K65" s="59">
        <v>-100</v>
      </c>
      <c r="L65" s="176"/>
      <c r="M65" s="56"/>
      <c r="N65" s="213"/>
    </row>
    <row r="66" spans="2:14" ht="12.75" customHeight="1">
      <c r="B66" s="288"/>
      <c r="C66" s="86" t="s">
        <v>134</v>
      </c>
      <c r="D66" s="57">
        <v>20161</v>
      </c>
      <c r="E66" s="58">
        <v>0</v>
      </c>
      <c r="F66" s="58">
        <v>0</v>
      </c>
      <c r="G66" s="59" t="s">
        <v>161</v>
      </c>
      <c r="H66" s="58">
        <v>31149.28</v>
      </c>
      <c r="I66" s="58">
        <v>0</v>
      </c>
      <c r="J66" s="58">
        <v>0</v>
      </c>
      <c r="K66" s="59" t="s">
        <v>161</v>
      </c>
      <c r="L66" s="177"/>
      <c r="M66" s="56"/>
      <c r="N66" s="213"/>
    </row>
    <row r="67" spans="2:14" ht="12.75">
      <c r="B67" s="288"/>
      <c r="C67" s="86" t="s">
        <v>100</v>
      </c>
      <c r="D67" s="57">
        <v>16232</v>
      </c>
      <c r="E67" s="58">
        <v>60</v>
      </c>
      <c r="F67" s="58">
        <v>0</v>
      </c>
      <c r="G67" s="59">
        <v>-100</v>
      </c>
      <c r="H67" s="58">
        <v>23234.68</v>
      </c>
      <c r="I67" s="58">
        <v>427.64</v>
      </c>
      <c r="J67" s="58">
        <v>0</v>
      </c>
      <c r="K67" s="59">
        <v>-100</v>
      </c>
      <c r="L67" s="176"/>
      <c r="M67" s="56"/>
      <c r="N67" s="213"/>
    </row>
    <row r="68" spans="2:14" ht="12.75" customHeight="1">
      <c r="B68" s="288"/>
      <c r="C68" s="86" t="s">
        <v>105</v>
      </c>
      <c r="D68" s="57">
        <v>411.6623</v>
      </c>
      <c r="E68" s="58">
        <v>0</v>
      </c>
      <c r="F68" s="58">
        <v>0</v>
      </c>
      <c r="G68" s="59" t="s">
        <v>161</v>
      </c>
      <c r="H68" s="58">
        <v>1043.78</v>
      </c>
      <c r="I68" s="58">
        <v>0</v>
      </c>
      <c r="J68" s="58">
        <v>0</v>
      </c>
      <c r="K68" s="59" t="s">
        <v>161</v>
      </c>
      <c r="L68" s="176"/>
      <c r="M68" s="56"/>
      <c r="N68" s="213"/>
    </row>
    <row r="69" spans="2:14" ht="12.75" customHeight="1">
      <c r="B69" s="288"/>
      <c r="C69" s="86" t="s">
        <v>99</v>
      </c>
      <c r="D69" s="57">
        <v>441</v>
      </c>
      <c r="E69" s="58">
        <v>0</v>
      </c>
      <c r="F69" s="58">
        <v>0</v>
      </c>
      <c r="G69" s="59" t="s">
        <v>161</v>
      </c>
      <c r="H69" s="58">
        <v>413.21</v>
      </c>
      <c r="I69" s="58">
        <v>0</v>
      </c>
      <c r="J69" s="58">
        <v>0</v>
      </c>
      <c r="K69" s="59" t="s">
        <v>161</v>
      </c>
      <c r="L69" s="176"/>
      <c r="M69" s="56"/>
      <c r="N69" s="213"/>
    </row>
    <row r="70" spans="2:14" ht="12.75">
      <c r="B70" s="288"/>
      <c r="C70" s="86" t="s">
        <v>101</v>
      </c>
      <c r="D70" s="57">
        <v>176.4</v>
      </c>
      <c r="E70" s="58">
        <v>0</v>
      </c>
      <c r="F70" s="58">
        <v>62.6277</v>
      </c>
      <c r="G70" s="59" t="s">
        <v>161</v>
      </c>
      <c r="H70" s="58">
        <v>260.77</v>
      </c>
      <c r="I70" s="58">
        <v>0</v>
      </c>
      <c r="J70" s="58">
        <v>117.07</v>
      </c>
      <c r="K70" s="59" t="s">
        <v>161</v>
      </c>
      <c r="L70" s="176"/>
      <c r="M70" s="56"/>
      <c r="N70" s="213"/>
    </row>
    <row r="71" spans="2:14" ht="12.75" customHeight="1">
      <c r="B71" s="288"/>
      <c r="C71" s="86" t="s">
        <v>86</v>
      </c>
      <c r="D71" s="57">
        <v>0</v>
      </c>
      <c r="E71" s="58">
        <v>0</v>
      </c>
      <c r="F71" s="58">
        <v>30</v>
      </c>
      <c r="G71" s="59" t="s">
        <v>161</v>
      </c>
      <c r="H71" s="58">
        <v>0</v>
      </c>
      <c r="I71" s="58">
        <v>0</v>
      </c>
      <c r="J71" s="58">
        <v>113.08</v>
      </c>
      <c r="K71" s="59" t="s">
        <v>161</v>
      </c>
      <c r="L71" s="176"/>
      <c r="M71" s="56"/>
      <c r="N71" s="213"/>
    </row>
    <row r="72" spans="2:14" ht="12.75" customHeight="1">
      <c r="B72" s="289"/>
      <c r="C72" s="92" t="s">
        <v>103</v>
      </c>
      <c r="D72" s="90">
        <v>0</v>
      </c>
      <c r="E72" s="72">
        <v>0</v>
      </c>
      <c r="F72" s="72">
        <v>541.8</v>
      </c>
      <c r="G72" s="91" t="s">
        <v>161</v>
      </c>
      <c r="H72" s="72">
        <v>0</v>
      </c>
      <c r="I72" s="72">
        <v>0</v>
      </c>
      <c r="J72" s="72">
        <v>1443.24</v>
      </c>
      <c r="K72" s="91" t="s">
        <v>161</v>
      </c>
      <c r="L72" s="176"/>
      <c r="M72" s="56"/>
      <c r="N72" s="213"/>
    </row>
    <row r="73" spans="2:14" ht="12.75" customHeight="1">
      <c r="B73" s="200" t="s">
        <v>122</v>
      </c>
      <c r="C73" s="201"/>
      <c r="D73" s="79">
        <v>172449.16999999998</v>
      </c>
      <c r="E73" s="80">
        <v>53932.9077</v>
      </c>
      <c r="F73" s="80">
        <v>2280.9651999999996</v>
      </c>
      <c r="G73" s="81">
        <v>-95.77073572096688</v>
      </c>
      <c r="H73" s="80">
        <v>181244.76</v>
      </c>
      <c r="I73" s="80">
        <v>48377.81</v>
      </c>
      <c r="J73" s="80">
        <v>5328.08</v>
      </c>
      <c r="K73" s="81">
        <v>-88.98652088633197</v>
      </c>
      <c r="L73" s="176"/>
      <c r="M73" s="56"/>
      <c r="N73" s="213"/>
    </row>
    <row r="74" spans="2:14" ht="12.75">
      <c r="B74" s="287" t="s">
        <v>89</v>
      </c>
      <c r="C74" s="86" t="s">
        <v>80</v>
      </c>
      <c r="D74" s="57">
        <v>633800</v>
      </c>
      <c r="E74" s="58">
        <v>0</v>
      </c>
      <c r="F74" s="58">
        <v>0</v>
      </c>
      <c r="G74" s="59" t="s">
        <v>161</v>
      </c>
      <c r="H74" s="58">
        <v>126726.8</v>
      </c>
      <c r="I74" s="58">
        <v>0</v>
      </c>
      <c r="J74" s="58">
        <v>0</v>
      </c>
      <c r="K74" s="59" t="s">
        <v>161</v>
      </c>
      <c r="L74" s="176"/>
      <c r="M74" s="56"/>
      <c r="N74" s="213"/>
    </row>
    <row r="75" spans="2:14" ht="12.75">
      <c r="B75" s="288"/>
      <c r="C75" s="86" t="s">
        <v>78</v>
      </c>
      <c r="D75" s="57">
        <v>4891.56</v>
      </c>
      <c r="E75" s="58">
        <v>0</v>
      </c>
      <c r="F75" s="58">
        <v>672.0846</v>
      </c>
      <c r="G75" s="59" t="s">
        <v>161</v>
      </c>
      <c r="H75" s="58">
        <v>1772.86</v>
      </c>
      <c r="I75" s="58">
        <v>0</v>
      </c>
      <c r="J75" s="58">
        <v>760.59</v>
      </c>
      <c r="K75" s="59" t="s">
        <v>161</v>
      </c>
      <c r="L75" s="177"/>
      <c r="M75" s="56"/>
      <c r="N75" s="213"/>
    </row>
    <row r="76" spans="2:14" ht="12.75">
      <c r="B76" s="289"/>
      <c r="C76" s="92" t="s">
        <v>82</v>
      </c>
      <c r="D76" s="90">
        <v>2250</v>
      </c>
      <c r="E76" s="72">
        <v>0</v>
      </c>
      <c r="F76" s="72">
        <v>0</v>
      </c>
      <c r="G76" s="91" t="s">
        <v>161</v>
      </c>
      <c r="H76" s="72">
        <v>350.94</v>
      </c>
      <c r="I76" s="72">
        <v>0</v>
      </c>
      <c r="J76" s="72">
        <v>0</v>
      </c>
      <c r="K76" s="91" t="s">
        <v>161</v>
      </c>
      <c r="L76" s="176"/>
      <c r="M76" s="56"/>
      <c r="N76" s="213"/>
    </row>
    <row r="77" spans="2:14" ht="12.75">
      <c r="B77" s="200" t="s">
        <v>123</v>
      </c>
      <c r="C77" s="201"/>
      <c r="D77" s="79">
        <v>640941.56</v>
      </c>
      <c r="E77" s="80">
        <v>0</v>
      </c>
      <c r="F77" s="80">
        <v>672.0846</v>
      </c>
      <c r="G77" s="81" t="s">
        <v>161</v>
      </c>
      <c r="H77" s="80">
        <v>128850.6</v>
      </c>
      <c r="I77" s="80">
        <v>0</v>
      </c>
      <c r="J77" s="80">
        <v>760.59</v>
      </c>
      <c r="K77" s="81" t="s">
        <v>161</v>
      </c>
      <c r="L77" s="176"/>
      <c r="M77" s="56"/>
      <c r="N77" s="213"/>
    </row>
    <row r="78" spans="2:14" ht="51.75" customHeight="1">
      <c r="B78" s="214" t="s">
        <v>217</v>
      </c>
      <c r="C78" s="215" t="s">
        <v>132</v>
      </c>
      <c r="D78" s="216">
        <v>555</v>
      </c>
      <c r="E78" s="217">
        <v>0</v>
      </c>
      <c r="F78" s="217">
        <v>0</v>
      </c>
      <c r="G78" s="218" t="s">
        <v>161</v>
      </c>
      <c r="H78" s="216">
        <v>47552.25</v>
      </c>
      <c r="I78" s="217">
        <v>0</v>
      </c>
      <c r="J78" s="217">
        <v>0</v>
      </c>
      <c r="K78" s="219" t="s">
        <v>161</v>
      </c>
      <c r="L78" s="176"/>
      <c r="M78" s="56"/>
      <c r="N78" s="213"/>
    </row>
    <row r="79" spans="2:14" ht="12.75">
      <c r="B79" s="200" t="s">
        <v>216</v>
      </c>
      <c r="C79" s="201"/>
      <c r="D79" s="79">
        <v>555</v>
      </c>
      <c r="E79" s="80">
        <v>0</v>
      </c>
      <c r="F79" s="80">
        <v>0</v>
      </c>
      <c r="G79" s="81" t="s">
        <v>161</v>
      </c>
      <c r="H79" s="80">
        <v>47552.25</v>
      </c>
      <c r="I79" s="80">
        <v>0</v>
      </c>
      <c r="J79" s="80">
        <v>0</v>
      </c>
      <c r="K79" s="81" t="s">
        <v>161</v>
      </c>
      <c r="L79" s="176"/>
      <c r="M79" s="56"/>
      <c r="N79" s="213"/>
    </row>
    <row r="80" spans="2:14" ht="12.75">
      <c r="B80" s="287" t="s">
        <v>150</v>
      </c>
      <c r="C80" s="87" t="s">
        <v>132</v>
      </c>
      <c r="D80" s="58">
        <v>0.5</v>
      </c>
      <c r="E80" s="58">
        <v>0</v>
      </c>
      <c r="F80" s="58">
        <v>0</v>
      </c>
      <c r="G80" s="59" t="s">
        <v>161</v>
      </c>
      <c r="H80" s="58">
        <v>836.71</v>
      </c>
      <c r="I80" s="58">
        <v>0</v>
      </c>
      <c r="J80" s="58">
        <v>0</v>
      </c>
      <c r="K80" s="59" t="s">
        <v>161</v>
      </c>
      <c r="L80" s="177"/>
      <c r="M80" s="56"/>
      <c r="N80" s="213"/>
    </row>
    <row r="81" spans="2:14" ht="12.75">
      <c r="B81" s="288"/>
      <c r="C81" s="122" t="s">
        <v>98</v>
      </c>
      <c r="D81" s="58">
        <v>1.2385</v>
      </c>
      <c r="E81" s="58">
        <v>0.5385</v>
      </c>
      <c r="F81" s="58">
        <v>0</v>
      </c>
      <c r="G81" s="59">
        <v>-100</v>
      </c>
      <c r="H81" s="58">
        <v>282.8</v>
      </c>
      <c r="I81" s="58">
        <v>164.79</v>
      </c>
      <c r="J81" s="58">
        <v>0</v>
      </c>
      <c r="K81" s="59">
        <v>-100</v>
      </c>
      <c r="L81" s="177"/>
      <c r="M81" s="56"/>
      <c r="N81" s="213"/>
    </row>
    <row r="82" spans="2:14" ht="12.75">
      <c r="B82" s="289"/>
      <c r="C82" s="122" t="s">
        <v>106</v>
      </c>
      <c r="D82" s="58">
        <v>0.2769</v>
      </c>
      <c r="E82" s="58">
        <v>0</v>
      </c>
      <c r="F82" s="58">
        <v>0</v>
      </c>
      <c r="G82" s="59" t="s">
        <v>161</v>
      </c>
      <c r="H82" s="58">
        <v>99.87</v>
      </c>
      <c r="I82" s="58">
        <v>0</v>
      </c>
      <c r="J82" s="58">
        <v>0</v>
      </c>
      <c r="K82" s="59" t="s">
        <v>161</v>
      </c>
      <c r="L82" s="178"/>
      <c r="M82" s="56"/>
      <c r="N82" s="213"/>
    </row>
    <row r="83" spans="2:14" ht="12.75">
      <c r="B83" s="200" t="s">
        <v>160</v>
      </c>
      <c r="C83" s="201"/>
      <c r="D83" s="79">
        <v>2.0153999999999996</v>
      </c>
      <c r="E83" s="80">
        <v>0.5385</v>
      </c>
      <c r="F83" s="80">
        <v>0</v>
      </c>
      <c r="G83" s="81">
        <v>-100</v>
      </c>
      <c r="H83" s="80">
        <v>1219.38</v>
      </c>
      <c r="I83" s="80">
        <v>164.79</v>
      </c>
      <c r="J83" s="80">
        <v>0</v>
      </c>
      <c r="K83" s="81">
        <v>-100</v>
      </c>
      <c r="M83" s="56"/>
      <c r="N83" s="213"/>
    </row>
    <row r="84" spans="2:14" ht="12.75">
      <c r="B84" s="200" t="s">
        <v>96</v>
      </c>
      <c r="C84" s="201"/>
      <c r="D84" s="79">
        <v>85289416.7742</v>
      </c>
      <c r="E84" s="80">
        <v>12541140.9618</v>
      </c>
      <c r="F84" s="80">
        <v>11076745.027999999</v>
      </c>
      <c r="G84" s="81">
        <v>-11.67673609809916</v>
      </c>
      <c r="H84" s="80">
        <v>93718413.53000006</v>
      </c>
      <c r="I84" s="80">
        <v>15043897.350000001</v>
      </c>
      <c r="J84" s="80">
        <v>9516424.99</v>
      </c>
      <c r="K84" s="81">
        <v>-36.74228978968672</v>
      </c>
      <c r="M84" s="56"/>
      <c r="N84" s="213"/>
    </row>
    <row r="85" spans="2:11" ht="12.75">
      <c r="B85" s="152" t="s">
        <v>167</v>
      </c>
      <c r="C85" s="153"/>
      <c r="D85" s="153"/>
      <c r="E85" s="153"/>
      <c r="F85" s="153"/>
      <c r="G85" s="153"/>
      <c r="H85" s="153"/>
      <c r="I85" s="153"/>
      <c r="J85" s="153"/>
      <c r="K85" s="154"/>
    </row>
  </sheetData>
  <sheetProtection/>
  <mergeCells count="13">
    <mergeCell ref="B26:B41"/>
    <mergeCell ref="B80:B82"/>
    <mergeCell ref="B74:B76"/>
    <mergeCell ref="B16:B24"/>
    <mergeCell ref="B57:B62"/>
    <mergeCell ref="B43:B55"/>
    <mergeCell ref="B64:B72"/>
    <mergeCell ref="B2:K2"/>
    <mergeCell ref="D3:G3"/>
    <mergeCell ref="H3:K3"/>
    <mergeCell ref="B3:B4"/>
    <mergeCell ref="C3:C4"/>
    <mergeCell ref="B5:B14"/>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horizontalDpi="600" verticalDpi="600" orientation="portrait" paperSize="9" scale="54"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view="pageBreakPreview" zoomScale="60" zoomScaleNormal="90" zoomScalePageLayoutView="90" workbookViewId="0" topLeftCell="A1">
      <selection activeCell="E8" sqref="E8"/>
    </sheetView>
  </sheetViews>
  <sheetFormatPr defaultColWidth="10.8515625" defaultRowHeight="15"/>
  <cols>
    <col min="1" max="9" width="10.57421875" style="164" customWidth="1"/>
    <col min="10" max="23" width="10.8515625" style="164" customWidth="1"/>
    <col min="24" max="16384" width="10.8515625" style="164" customWidth="1"/>
  </cols>
  <sheetData>
    <row r="1" spans="2:3" ht="15">
      <c r="B1" s="163"/>
      <c r="C1" s="163"/>
    </row>
    <row r="5" spans="2:8" ht="15">
      <c r="B5" s="100"/>
      <c r="C5" s="100"/>
      <c r="D5" s="101"/>
      <c r="E5" s="197" t="s">
        <v>116</v>
      </c>
      <c r="F5" s="101"/>
      <c r="G5" s="100"/>
      <c r="H5" s="100"/>
    </row>
    <row r="6" spans="2:8" ht="15" customHeight="1">
      <c r="B6" s="100"/>
      <c r="C6" s="100"/>
      <c r="E6" s="211" t="str">
        <f>+Portada!E42</f>
        <v>Marzo 2015</v>
      </c>
      <c r="F6" s="210"/>
      <c r="G6" s="100"/>
      <c r="H6" s="100"/>
    </row>
    <row r="7" spans="2:8" ht="15">
      <c r="B7" s="100"/>
      <c r="C7" s="100"/>
      <c r="D7" s="101"/>
      <c r="E7" s="156" t="s">
        <v>219</v>
      </c>
      <c r="F7" s="101"/>
      <c r="G7" s="100"/>
      <c r="H7" s="100"/>
    </row>
    <row r="8" spans="2:8" ht="15">
      <c r="B8" s="100"/>
      <c r="D8" s="167"/>
      <c r="F8" s="167"/>
      <c r="G8" s="167"/>
      <c r="H8" s="100"/>
    </row>
    <row r="9" spans="2:8" ht="15">
      <c r="B9" s="100"/>
      <c r="C9" s="100"/>
      <c r="D9" s="100"/>
      <c r="E9" s="100"/>
      <c r="F9" s="100"/>
      <c r="G9" s="100"/>
      <c r="H9" s="100"/>
    </row>
    <row r="10" spans="2:8" ht="15">
      <c r="B10" s="100"/>
      <c r="C10" s="100"/>
      <c r="D10" s="101"/>
      <c r="E10" s="157" t="s">
        <v>158</v>
      </c>
      <c r="F10" s="101"/>
      <c r="G10" s="100"/>
      <c r="H10" s="100"/>
    </row>
    <row r="11" spans="2:8" ht="15">
      <c r="B11" s="100"/>
      <c r="C11" s="100"/>
      <c r="D11" s="100"/>
      <c r="E11" s="100"/>
      <c r="F11" s="100"/>
      <c r="G11" s="100"/>
      <c r="H11" s="100"/>
    </row>
    <row r="12" spans="2:8" ht="15">
      <c r="B12" s="100"/>
      <c r="C12" s="100"/>
      <c r="D12" s="100"/>
      <c r="E12" s="100"/>
      <c r="F12" s="100"/>
      <c r="G12" s="100"/>
      <c r="H12" s="100"/>
    </row>
    <row r="13" spans="2:8" ht="15">
      <c r="B13" s="100"/>
      <c r="C13" s="100"/>
      <c r="D13" s="100"/>
      <c r="E13" s="100"/>
      <c r="F13" s="100"/>
      <c r="G13" s="100"/>
      <c r="H13" s="100"/>
    </row>
    <row r="14" spans="2:8" ht="15">
      <c r="B14" s="100"/>
      <c r="C14" s="100"/>
      <c r="D14" s="100"/>
      <c r="E14" s="100"/>
      <c r="F14" s="100"/>
      <c r="G14" s="100"/>
      <c r="H14" s="100"/>
    </row>
    <row r="15" spans="2:8" ht="15">
      <c r="B15" s="100"/>
      <c r="C15" s="100"/>
      <c r="D15" s="100"/>
      <c r="E15" s="100"/>
      <c r="F15" s="100"/>
      <c r="G15" s="100"/>
      <c r="H15" s="100"/>
    </row>
    <row r="16" spans="2:8" ht="15">
      <c r="B16" s="101"/>
      <c r="D16" s="168"/>
      <c r="E16" s="166" t="s">
        <v>125</v>
      </c>
      <c r="F16" s="168"/>
      <c r="G16" s="168"/>
      <c r="H16" s="101"/>
    </row>
    <row r="17" spans="2:8" ht="15">
      <c r="B17" s="100"/>
      <c r="D17" s="168"/>
      <c r="E17" s="166" t="s">
        <v>0</v>
      </c>
      <c r="F17" s="168"/>
      <c r="G17" s="168"/>
      <c r="H17" s="100"/>
    </row>
    <row r="18" spans="2:8" ht="15">
      <c r="B18" s="101"/>
      <c r="D18" s="169"/>
      <c r="E18" s="170" t="s">
        <v>1</v>
      </c>
      <c r="F18" s="169"/>
      <c r="G18" s="169"/>
      <c r="H18" s="101"/>
    </row>
    <row r="19" spans="2:8" ht="15">
      <c r="B19" s="101"/>
      <c r="C19" s="101"/>
      <c r="D19" s="101"/>
      <c r="E19" s="101"/>
      <c r="F19" s="101"/>
      <c r="G19" s="101"/>
      <c r="H19" s="101"/>
    </row>
    <row r="20" spans="2:8" ht="15">
      <c r="B20" s="101"/>
      <c r="E20" s="197" t="s">
        <v>178</v>
      </c>
      <c r="F20" s="197"/>
      <c r="G20" s="197"/>
      <c r="H20" s="165"/>
    </row>
    <row r="21" spans="2:8" ht="15">
      <c r="B21" s="101"/>
      <c r="E21" s="197" t="s">
        <v>157</v>
      </c>
      <c r="F21" s="197"/>
      <c r="G21" s="197"/>
      <c r="H21" s="165"/>
    </row>
    <row r="22" spans="2:8" ht="15">
      <c r="B22" s="101"/>
      <c r="C22" s="101"/>
      <c r="D22" s="101"/>
      <c r="E22" s="101"/>
      <c r="F22" s="101"/>
      <c r="G22" s="101"/>
      <c r="H22" s="101"/>
    </row>
    <row r="23" spans="2:8" ht="15">
      <c r="B23" s="101"/>
      <c r="C23" s="101"/>
      <c r="D23" s="100"/>
      <c r="E23" s="100"/>
      <c r="F23" s="100"/>
      <c r="G23" s="101"/>
      <c r="H23" s="101"/>
    </row>
    <row r="24" spans="2:8" ht="15">
      <c r="B24" s="101"/>
      <c r="C24" s="101"/>
      <c r="D24" s="100"/>
      <c r="E24" s="100"/>
      <c r="F24" s="100"/>
      <c r="G24" s="101"/>
      <c r="H24" s="101"/>
    </row>
    <row r="25" spans="2:8" ht="15">
      <c r="B25" s="101"/>
      <c r="C25" s="101"/>
      <c r="D25" s="101"/>
      <c r="E25" s="101"/>
      <c r="F25" s="101"/>
      <c r="G25" s="101"/>
      <c r="H25" s="101"/>
    </row>
    <row r="26" spans="2:8" ht="15">
      <c r="B26" s="100"/>
      <c r="C26" s="100"/>
      <c r="D26" s="100"/>
      <c r="E26" s="100"/>
      <c r="F26" s="100"/>
      <c r="G26" s="100"/>
      <c r="H26" s="100"/>
    </row>
    <row r="27" spans="2:8" ht="15">
      <c r="B27" s="100"/>
      <c r="C27" s="100"/>
      <c r="D27" s="100"/>
      <c r="E27" s="100"/>
      <c r="F27" s="100"/>
      <c r="G27" s="100"/>
      <c r="H27" s="100"/>
    </row>
    <row r="28" spans="4:8" ht="15">
      <c r="D28" s="171"/>
      <c r="E28" s="172" t="s">
        <v>113</v>
      </c>
      <c r="F28" s="171"/>
      <c r="G28" s="171"/>
      <c r="H28" s="165"/>
    </row>
    <row r="29" spans="2:8" ht="15">
      <c r="B29" s="100"/>
      <c r="C29" s="100"/>
      <c r="D29" s="100"/>
      <c r="E29" s="100"/>
      <c r="F29" s="100"/>
      <c r="G29" s="100"/>
      <c r="H29" s="100"/>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8"/>
  <sheetViews>
    <sheetView view="pageBreakPreview" zoomScale="60" zoomScaleNormal="90" zoomScalePageLayoutView="70" workbookViewId="0" topLeftCell="A1">
      <selection activeCell="H17" sqref="H17"/>
    </sheetView>
  </sheetViews>
  <sheetFormatPr defaultColWidth="10.8515625" defaultRowHeight="15"/>
  <cols>
    <col min="1" max="1" width="1.28515625" style="28" customWidth="1"/>
    <col min="2" max="9" width="11.00390625" style="28" customWidth="1"/>
    <col min="10" max="10" width="2.00390625" style="28" customWidth="1"/>
    <col min="11" max="26" width="10.8515625" style="28" customWidth="1"/>
    <col min="27" max="16384" width="10.8515625" style="28" customWidth="1"/>
  </cols>
  <sheetData>
    <row r="2" spans="2:11" ht="12.75">
      <c r="B2" s="241" t="s">
        <v>191</v>
      </c>
      <c r="C2" s="241"/>
      <c r="D2" s="241"/>
      <c r="E2" s="241"/>
      <c r="F2" s="241"/>
      <c r="G2" s="241"/>
      <c r="H2" s="241"/>
      <c r="I2" s="241"/>
      <c r="J2" s="179"/>
      <c r="K2" s="88" t="s">
        <v>166</v>
      </c>
    </row>
    <row r="3" spans="2:10" ht="12.75">
      <c r="B3" s="2"/>
      <c r="C3" s="2"/>
      <c r="D3" s="2"/>
      <c r="E3" s="2"/>
      <c r="F3" s="2"/>
      <c r="G3" s="2"/>
      <c r="H3" s="2"/>
      <c r="I3" s="2"/>
      <c r="J3" s="2"/>
    </row>
    <row r="4" spans="2:10" ht="30.75" customHeight="1">
      <c r="B4" s="242" t="s">
        <v>210</v>
      </c>
      <c r="C4" s="242"/>
      <c r="D4" s="242"/>
      <c r="E4" s="242"/>
      <c r="F4" s="242"/>
      <c r="G4" s="242"/>
      <c r="H4" s="242"/>
      <c r="I4" s="242"/>
      <c r="J4" s="158"/>
    </row>
    <row r="5" spans="2:10" ht="29.25" customHeight="1">
      <c r="B5" s="242" t="s">
        <v>196</v>
      </c>
      <c r="C5" s="242"/>
      <c r="D5" s="242"/>
      <c r="E5" s="242"/>
      <c r="F5" s="242"/>
      <c r="G5" s="242"/>
      <c r="H5" s="242"/>
      <c r="I5" s="242"/>
      <c r="J5" s="158"/>
    </row>
    <row r="6" spans="2:10" ht="15" customHeight="1">
      <c r="B6" s="240" t="s">
        <v>194</v>
      </c>
      <c r="C6" s="240"/>
      <c r="D6" s="240"/>
      <c r="E6" s="240"/>
      <c r="F6" s="240"/>
      <c r="G6" s="240"/>
      <c r="H6" s="240"/>
      <c r="I6" s="240"/>
      <c r="J6" s="158"/>
    </row>
    <row r="7" spans="2:10" ht="28.5" customHeight="1">
      <c r="B7" s="240" t="s">
        <v>211</v>
      </c>
      <c r="C7" s="240"/>
      <c r="D7" s="240"/>
      <c r="E7" s="240"/>
      <c r="F7" s="240"/>
      <c r="G7" s="240"/>
      <c r="H7" s="240"/>
      <c r="I7" s="240"/>
      <c r="J7" s="158"/>
    </row>
    <row r="8" spans="2:10" ht="28.5" customHeight="1">
      <c r="B8" s="240" t="s">
        <v>227</v>
      </c>
      <c r="C8" s="240"/>
      <c r="D8" s="240"/>
      <c r="E8" s="240"/>
      <c r="F8" s="240"/>
      <c r="G8" s="240"/>
      <c r="H8" s="240"/>
      <c r="I8" s="240"/>
      <c r="J8" s="158"/>
    </row>
  </sheetData>
  <sheetProtection/>
  <mergeCells count="6">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5"/>
  <sheetViews>
    <sheetView view="pageBreakPreview" zoomScale="60" zoomScaleNormal="90" zoomScalePageLayoutView="90" workbookViewId="0" topLeftCell="A1">
      <selection activeCell="A1" sqref="A1"/>
    </sheetView>
  </sheetViews>
  <sheetFormatPr defaultColWidth="10.8515625" defaultRowHeight="15"/>
  <cols>
    <col min="1" max="1" width="1.421875" style="13" customWidth="1"/>
    <col min="2" max="2" width="14.57421875" style="15" customWidth="1"/>
    <col min="3" max="3" width="76.28125" style="14" customWidth="1"/>
    <col min="4" max="4" width="7.421875" style="14" customWidth="1"/>
    <col min="5" max="5" width="1.8515625" style="13" customWidth="1"/>
    <col min="6" max="7" width="9.421875" style="13" customWidth="1"/>
    <col min="8" max="14" width="10.8515625" style="13" customWidth="1"/>
    <col min="15" max="16384" width="10.8515625" style="13" customWidth="1"/>
  </cols>
  <sheetData>
    <row r="1" ht="4.5" customHeight="1"/>
    <row r="2" spans="2:4" ht="12.75">
      <c r="B2" s="243" t="s">
        <v>57</v>
      </c>
      <c r="C2" s="243"/>
      <c r="D2" s="243"/>
    </row>
    <row r="3" spans="2:3" ht="12.75">
      <c r="B3" s="14"/>
      <c r="C3" s="77"/>
    </row>
    <row r="4" spans="2:4" ht="12.75">
      <c r="B4" s="30" t="s">
        <v>56</v>
      </c>
      <c r="C4" s="30" t="s">
        <v>53</v>
      </c>
      <c r="D4" s="29" t="s">
        <v>52</v>
      </c>
    </row>
    <row r="5" spans="2:4" ht="8.25" customHeight="1">
      <c r="B5" s="45"/>
      <c r="C5" s="27"/>
      <c r="D5" s="26"/>
    </row>
    <row r="6" spans="2:4" ht="12.75">
      <c r="B6" s="17">
        <v>1</v>
      </c>
      <c r="C6" s="86" t="s">
        <v>109</v>
      </c>
      <c r="D6" s="36">
        <v>5</v>
      </c>
    </row>
    <row r="7" spans="2:4" ht="12.75">
      <c r="B7" s="17">
        <v>2</v>
      </c>
      <c r="C7" s="86" t="s">
        <v>110</v>
      </c>
      <c r="D7" s="36">
        <v>5</v>
      </c>
    </row>
    <row r="8" spans="2:4" ht="12.75">
      <c r="B8" s="17">
        <v>3</v>
      </c>
      <c r="C8" s="86" t="s">
        <v>133</v>
      </c>
      <c r="D8" s="36">
        <v>5</v>
      </c>
    </row>
    <row r="9" spans="2:4" ht="12.75">
      <c r="B9" s="17">
        <v>4</v>
      </c>
      <c r="C9" s="118" t="s">
        <v>108</v>
      </c>
      <c r="D9" s="36">
        <v>5</v>
      </c>
    </row>
    <row r="10" spans="2:4" ht="7.5" customHeight="1">
      <c r="B10" s="25"/>
      <c r="C10" s="24"/>
      <c r="D10" s="23"/>
    </row>
    <row r="11" spans="2:4" ht="12.75">
      <c r="B11" s="30" t="s">
        <v>55</v>
      </c>
      <c r="C11" s="30" t="s">
        <v>53</v>
      </c>
      <c r="D11" s="29" t="s">
        <v>52</v>
      </c>
    </row>
    <row r="12" spans="2:4" ht="8.25" customHeight="1">
      <c r="B12" s="18"/>
      <c r="C12" s="20"/>
      <c r="D12" s="22"/>
    </row>
    <row r="13" spans="2:4" ht="12.75">
      <c r="B13" s="18">
        <v>1</v>
      </c>
      <c r="C13" s="16" t="s">
        <v>145</v>
      </c>
      <c r="D13" s="37">
        <v>6</v>
      </c>
    </row>
    <row r="14" spans="2:4" ht="12.75">
      <c r="B14" s="18">
        <v>2</v>
      </c>
      <c r="C14" s="16" t="s">
        <v>152</v>
      </c>
      <c r="D14" s="38">
        <v>7</v>
      </c>
    </row>
    <row r="15" spans="2:4" ht="12.75">
      <c r="B15" s="18">
        <v>3</v>
      </c>
      <c r="C15" s="16" t="s">
        <v>151</v>
      </c>
      <c r="D15" s="38">
        <v>8</v>
      </c>
    </row>
    <row r="16" spans="2:4" ht="12.75">
      <c r="B16" s="18">
        <v>4</v>
      </c>
      <c r="C16" s="16" t="s">
        <v>111</v>
      </c>
      <c r="D16" s="38">
        <v>9</v>
      </c>
    </row>
    <row r="17" spans="2:4" ht="12.75">
      <c r="B17" s="18">
        <v>5</v>
      </c>
      <c r="C17" s="16" t="s">
        <v>162</v>
      </c>
      <c r="D17" s="38">
        <v>10</v>
      </c>
    </row>
    <row r="18" spans="2:4" ht="12.75">
      <c r="B18" s="18">
        <v>6</v>
      </c>
      <c r="C18" s="16" t="s">
        <v>14</v>
      </c>
      <c r="D18" s="38">
        <v>11</v>
      </c>
    </row>
    <row r="19" spans="2:4" ht="12.75">
      <c r="B19" s="18">
        <v>7</v>
      </c>
      <c r="C19" s="16" t="s">
        <v>50</v>
      </c>
      <c r="D19" s="37">
        <v>12</v>
      </c>
    </row>
    <row r="20" spans="2:4" ht="12.75">
      <c r="B20" s="18">
        <v>8</v>
      </c>
      <c r="C20" s="16" t="s">
        <v>49</v>
      </c>
      <c r="D20" s="37">
        <v>13</v>
      </c>
    </row>
    <row r="21" spans="2:4" ht="12.75">
      <c r="B21" s="18">
        <v>9</v>
      </c>
      <c r="C21" s="16" t="s">
        <v>48</v>
      </c>
      <c r="D21" s="37">
        <v>14</v>
      </c>
    </row>
    <row r="22" spans="2:4" ht="12.75">
      <c r="B22" s="18">
        <v>10</v>
      </c>
      <c r="C22" s="16" t="s">
        <v>107</v>
      </c>
      <c r="D22" s="37">
        <v>15</v>
      </c>
    </row>
    <row r="23" spans="2:4" ht="12.75">
      <c r="B23" s="18">
        <v>11</v>
      </c>
      <c r="C23" s="16" t="s">
        <v>193</v>
      </c>
      <c r="D23" s="37">
        <v>16</v>
      </c>
    </row>
    <row r="24" spans="2:4" ht="6.75" customHeight="1">
      <c r="B24" s="18"/>
      <c r="C24" s="20"/>
      <c r="D24" s="19"/>
    </row>
    <row r="25" spans="2:4" ht="12.75">
      <c r="B25" s="30" t="s">
        <v>54</v>
      </c>
      <c r="C25" s="31" t="s">
        <v>53</v>
      </c>
      <c r="D25" s="29" t="s">
        <v>52</v>
      </c>
    </row>
    <row r="26" spans="2:4" ht="7.5" customHeight="1">
      <c r="B26" s="21"/>
      <c r="C26" s="20"/>
      <c r="D26" s="19"/>
    </row>
    <row r="27" spans="2:4" ht="12.75">
      <c r="B27" s="18">
        <v>1</v>
      </c>
      <c r="C27" s="32" t="s">
        <v>144</v>
      </c>
      <c r="D27" s="37">
        <v>6</v>
      </c>
    </row>
    <row r="28" spans="2:4" ht="12.75">
      <c r="B28" s="18">
        <v>2</v>
      </c>
      <c r="C28" s="14" t="s">
        <v>155</v>
      </c>
      <c r="D28" s="37">
        <v>7</v>
      </c>
    </row>
    <row r="29" spans="2:4" ht="12.75">
      <c r="B29" s="18">
        <v>3</v>
      </c>
      <c r="C29" s="14" t="s">
        <v>154</v>
      </c>
      <c r="D29" s="37">
        <v>8</v>
      </c>
    </row>
    <row r="30" spans="2:4" ht="12.75">
      <c r="B30" s="18">
        <v>4</v>
      </c>
      <c r="C30" s="14" t="s">
        <v>111</v>
      </c>
      <c r="D30" s="38">
        <v>9</v>
      </c>
    </row>
    <row r="31" spans="2:4" ht="12.75">
      <c r="B31" s="18">
        <v>5</v>
      </c>
      <c r="C31" s="16" t="s">
        <v>163</v>
      </c>
      <c r="D31" s="38">
        <v>10</v>
      </c>
    </row>
    <row r="32" spans="2:4" ht="12.75">
      <c r="B32" s="18">
        <v>6</v>
      </c>
      <c r="C32" s="16" t="s">
        <v>164</v>
      </c>
      <c r="D32" s="38">
        <v>10</v>
      </c>
    </row>
    <row r="33" spans="2:4" ht="12.75">
      <c r="B33" s="18">
        <v>7</v>
      </c>
      <c r="C33" s="14" t="s">
        <v>51</v>
      </c>
      <c r="D33" s="38">
        <v>11</v>
      </c>
    </row>
    <row r="34" spans="2:4" ht="12.75">
      <c r="B34" s="18">
        <v>8</v>
      </c>
      <c r="C34" s="14" t="s">
        <v>50</v>
      </c>
      <c r="D34" s="37">
        <v>12</v>
      </c>
    </row>
    <row r="35" spans="2:4" ht="12.75">
      <c r="B35" s="18">
        <v>9</v>
      </c>
      <c r="C35" s="14" t="s">
        <v>49</v>
      </c>
      <c r="D35" s="37">
        <v>13</v>
      </c>
    </row>
    <row r="36" spans="2:4" ht="12.75">
      <c r="B36" s="18">
        <v>10</v>
      </c>
      <c r="C36" s="14" t="s">
        <v>48</v>
      </c>
      <c r="D36" s="37">
        <v>14</v>
      </c>
    </row>
    <row r="37" spans="2:4" ht="12.75">
      <c r="B37" s="18"/>
      <c r="C37" s="16"/>
      <c r="D37" s="39"/>
    </row>
    <row r="38" spans="2:4" ht="12.75">
      <c r="B38" s="18"/>
      <c r="C38" s="16"/>
      <c r="D38" s="39"/>
    </row>
    <row r="39" spans="2:4" ht="12.75">
      <c r="B39" s="18"/>
      <c r="C39" s="16"/>
      <c r="D39" s="39"/>
    </row>
    <row r="40" spans="2:4" ht="12.75">
      <c r="B40" s="18"/>
      <c r="C40" s="16"/>
      <c r="D40" s="39"/>
    </row>
    <row r="41" spans="2:4" ht="12.75">
      <c r="B41" s="18"/>
      <c r="C41" s="16"/>
      <c r="D41" s="39"/>
    </row>
    <row r="42" spans="2:4" ht="12.75">
      <c r="B42" s="18"/>
      <c r="C42" s="16"/>
      <c r="D42" s="39"/>
    </row>
    <row r="43" spans="2:4" ht="12.75">
      <c r="B43" s="18"/>
      <c r="C43" s="16"/>
      <c r="D43" s="39"/>
    </row>
    <row r="44" spans="2:4" ht="12.75">
      <c r="B44" s="18"/>
      <c r="C44" s="16"/>
      <c r="D44" s="39"/>
    </row>
    <row r="45" spans="2:4" ht="12.75">
      <c r="B45" s="18"/>
      <c r="C45" s="16"/>
      <c r="D45" s="39"/>
    </row>
    <row r="46" spans="2:4" ht="12.75">
      <c r="B46" s="18"/>
      <c r="C46" s="16"/>
      <c r="D46" s="39"/>
    </row>
    <row r="47" spans="2:4" ht="12.75">
      <c r="B47" s="18"/>
      <c r="C47" s="16"/>
      <c r="D47" s="39"/>
    </row>
    <row r="48" spans="2:4" ht="12.75">
      <c r="B48" s="18"/>
      <c r="C48" s="16"/>
      <c r="D48" s="39"/>
    </row>
    <row r="49" spans="2:4" ht="12.75">
      <c r="B49" s="18"/>
      <c r="C49" s="16"/>
      <c r="D49" s="39"/>
    </row>
    <row r="50" spans="2:3" ht="12.75">
      <c r="B50" s="13"/>
      <c r="C50" s="13"/>
    </row>
    <row r="51" spans="2:3" ht="12.75">
      <c r="B51" s="13"/>
      <c r="C51" s="13"/>
    </row>
    <row r="52" spans="2:3" ht="12.75">
      <c r="B52" s="13"/>
      <c r="C52" s="13"/>
    </row>
    <row r="53" spans="2:3" ht="12.75">
      <c r="B53" s="13"/>
      <c r="C53" s="13"/>
    </row>
    <row r="54" spans="2:3" ht="12.75">
      <c r="B54" s="13"/>
      <c r="C54" s="13"/>
    </row>
    <row r="55" spans="2:4" ht="12.75">
      <c r="B55" s="17"/>
      <c r="C55" s="16"/>
      <c r="D55" s="16"/>
    </row>
  </sheetData>
  <sheetProtection/>
  <mergeCells count="1">
    <mergeCell ref="B2:D2"/>
  </mergeCells>
  <hyperlinks>
    <hyperlink ref="D6" location="Comentario!A1" display="Comentario!A1"/>
    <hyperlink ref="D7" location="Comentario!A18" display="Comentario!A18"/>
    <hyperlink ref="D13" location="'precio mayorista'!A1" display="'precio mayorista'!A1"/>
    <hyperlink ref="D19" location="'sup región'!A1" display="'sup región'!A1"/>
    <hyperlink ref="D20" location="'prod región'!A1" display="'prod región'!A1"/>
    <hyperlink ref="D21" location="'rend región'!A1" display="'rend región'!A1"/>
    <hyperlink ref="D27" location="'precio mayorista'!A23" display="'precio mayorista'!A23"/>
    <hyperlink ref="D8" location="Comentario!A41" display="Comentario!A41"/>
    <hyperlink ref="D9" location="Comentario!A56" display="Comentario!A56"/>
    <hyperlink ref="D14" location="'precio mayorista2'!A1" display="'precio mayorista2'!A1"/>
    <hyperlink ref="D16" location="'precio minorista'!A1" display="'precio minorista'!A1"/>
    <hyperlink ref="D18" location="'sup, prod y rend'!A1" display="'sup, prod y rend'!A1"/>
    <hyperlink ref="D22" location="export!A1" display="export!A1"/>
    <hyperlink ref="D23" location="import!A1" display="import!A1"/>
    <hyperlink ref="D28" location="'precio mayorista2'!A42" display="'precio mayorista2'!A42"/>
    <hyperlink ref="D30" location="'precio minorista'!A23" display="'precio minorista'!A23"/>
    <hyperlink ref="D33" location="'sup, prod y rend'!A22" display="'sup, prod y rend'!A22"/>
    <hyperlink ref="D34" location="'sup región'!A22" display="'sup región'!A22"/>
    <hyperlink ref="D35" location="'prod región'!A22" display="'prod región'!A22"/>
    <hyperlink ref="D36" location="'rend región'!A22" display="'rend región'!A22"/>
    <hyperlink ref="D15" location="'precio mayorista3'!A1" display="'precio mayorista3'!A1"/>
    <hyperlink ref="D17" location="'precio minorista regiones'!A1" display="'precio minorista regiones'!A1"/>
    <hyperlink ref="D29" location="'precio mayorista3'!A43" display="'precio mayorista3'!A43"/>
    <hyperlink ref="D31" location="'precio minorista regiones'!A25" display="'precio minorista regiones'!A25"/>
    <hyperlink ref="D32" location="'precio minorista regiones'!A45" display="'precio minorista regiones'!A45"/>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7"/>
  <sheetViews>
    <sheetView view="pageBreakPreview" zoomScaleNormal="90" zoomScaleSheetLayoutView="100" zoomScalePageLayoutView="70" workbookViewId="0" topLeftCell="A5">
      <selection activeCell="M5" sqref="M5"/>
    </sheetView>
  </sheetViews>
  <sheetFormatPr defaultColWidth="10.8515625" defaultRowHeight="15"/>
  <cols>
    <col min="1" max="1" width="1.28515625" style="28" customWidth="1"/>
    <col min="2" max="10" width="12.7109375" style="28" customWidth="1"/>
    <col min="11" max="11" width="2.00390625" style="28" customWidth="1"/>
    <col min="12" max="27" width="10.8515625" style="28" customWidth="1"/>
    <col min="28" max="16384" width="10.8515625" style="28" customWidth="1"/>
  </cols>
  <sheetData>
    <row r="1" ht="7.5" customHeight="1"/>
    <row r="2" spans="2:12" ht="16.5" customHeight="1">
      <c r="B2" s="244" t="s">
        <v>176</v>
      </c>
      <c r="C2" s="245"/>
      <c r="D2" s="245"/>
      <c r="E2" s="245"/>
      <c r="F2" s="245"/>
      <c r="G2" s="245"/>
      <c r="H2" s="245"/>
      <c r="I2" s="245"/>
      <c r="J2" s="246"/>
      <c r="K2" s="195"/>
      <c r="L2" s="88" t="s">
        <v>166</v>
      </c>
    </row>
    <row r="3" spans="2:11" ht="12.75">
      <c r="B3" s="78"/>
      <c r="C3" s="2"/>
      <c r="D3" s="2"/>
      <c r="E3" s="2"/>
      <c r="F3" s="2"/>
      <c r="G3" s="2"/>
      <c r="H3" s="2"/>
      <c r="I3" s="2"/>
      <c r="J3" s="89"/>
      <c r="K3" s="2"/>
    </row>
    <row r="4" spans="2:11" ht="231" customHeight="1">
      <c r="B4" s="247" t="s">
        <v>234</v>
      </c>
      <c r="C4" s="248"/>
      <c r="D4" s="248"/>
      <c r="E4" s="248"/>
      <c r="F4" s="248"/>
      <c r="G4" s="248"/>
      <c r="H4" s="248"/>
      <c r="I4" s="248"/>
      <c r="J4" s="249"/>
      <c r="K4" s="196"/>
    </row>
    <row r="5" spans="2:11" ht="223.5" customHeight="1">
      <c r="B5" s="247" t="s">
        <v>232</v>
      </c>
      <c r="C5" s="248"/>
      <c r="D5" s="248"/>
      <c r="E5" s="248"/>
      <c r="F5" s="248"/>
      <c r="G5" s="248"/>
      <c r="H5" s="248"/>
      <c r="I5" s="248"/>
      <c r="J5" s="249"/>
      <c r="K5" s="196"/>
    </row>
    <row r="6" spans="2:11" ht="187.5" customHeight="1">
      <c r="B6" s="250" t="s">
        <v>235</v>
      </c>
      <c r="C6" s="242"/>
      <c r="D6" s="242"/>
      <c r="E6" s="242"/>
      <c r="F6" s="242"/>
      <c r="G6" s="242"/>
      <c r="H6" s="242"/>
      <c r="I6" s="242"/>
      <c r="J6" s="251"/>
      <c r="K6" s="196"/>
    </row>
    <row r="7" spans="2:11" ht="193.5" customHeight="1">
      <c r="B7" s="252" t="s">
        <v>233</v>
      </c>
      <c r="C7" s="253"/>
      <c r="D7" s="253"/>
      <c r="E7" s="253"/>
      <c r="F7" s="253"/>
      <c r="G7" s="253"/>
      <c r="H7" s="253"/>
      <c r="I7" s="253"/>
      <c r="J7" s="254"/>
      <c r="K7" s="196"/>
    </row>
  </sheetData>
  <sheetProtection/>
  <mergeCells count="5">
    <mergeCell ref="B2:J2"/>
    <mergeCell ref="B4:J4"/>
    <mergeCell ref="B5:J5"/>
    <mergeCell ref="B6:J6"/>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orientation="portrait" paperSize="9" scale="67" r:id="rId1"/>
  <headerFooter differentFirst="1">
    <oddFooter>&amp;C5</oddFooter>
  </headerFooter>
  <colBreaks count="1" manualBreakCount="1">
    <brk id="10" max="7" man="1"/>
  </colBreaks>
</worksheet>
</file>

<file path=xl/worksheets/sheet6.xml><?xml version="1.0" encoding="utf-8"?>
<worksheet xmlns="http://schemas.openxmlformats.org/spreadsheetml/2006/main" xmlns:r="http://schemas.openxmlformats.org/officeDocument/2006/relationships">
  <dimension ref="B2:Y44"/>
  <sheetViews>
    <sheetView view="pageBreakPreview" zoomScale="40" zoomScaleNormal="90" zoomScaleSheetLayoutView="40" zoomScalePageLayoutView="80" workbookViewId="0" topLeftCell="A1">
      <selection activeCell="L19" sqref="L19"/>
    </sheetView>
  </sheetViews>
  <sheetFormatPr defaultColWidth="10.8515625" defaultRowHeight="15"/>
  <cols>
    <col min="1" max="1" width="1.421875" style="28" customWidth="1"/>
    <col min="2" max="2" width="38.421875" style="28" customWidth="1"/>
    <col min="3" max="7" width="10.8515625" style="28" customWidth="1"/>
    <col min="8" max="8" width="2.8515625" style="28" customWidth="1"/>
    <col min="9" max="11" width="10.8515625" style="28" customWidth="1"/>
    <col min="12" max="16384" width="10.8515625" style="28" customWidth="1"/>
  </cols>
  <sheetData>
    <row r="1" ht="13.5" customHeight="1"/>
    <row r="2" spans="2:9" ht="12.75" customHeight="1">
      <c r="B2" s="259" t="s">
        <v>58</v>
      </c>
      <c r="C2" s="259"/>
      <c r="D2" s="259"/>
      <c r="E2" s="259"/>
      <c r="F2" s="259"/>
      <c r="G2" s="259"/>
      <c r="I2" s="60" t="s">
        <v>166</v>
      </c>
    </row>
    <row r="3" spans="2:7" ht="12.75" customHeight="1">
      <c r="B3" s="259" t="s">
        <v>143</v>
      </c>
      <c r="C3" s="259"/>
      <c r="D3" s="259"/>
      <c r="E3" s="259"/>
      <c r="F3" s="259"/>
      <c r="G3" s="259"/>
    </row>
    <row r="4" spans="2:7" ht="12.75">
      <c r="B4" s="259" t="s">
        <v>139</v>
      </c>
      <c r="C4" s="259"/>
      <c r="D4" s="259"/>
      <c r="E4" s="259"/>
      <c r="F4" s="259"/>
      <c r="G4" s="259"/>
    </row>
    <row r="5" spans="2:7" ht="12.75">
      <c r="B5" s="2"/>
      <c r="C5" s="2"/>
      <c r="D5" s="2"/>
      <c r="E5" s="2"/>
      <c r="F5" s="2"/>
      <c r="G5" s="2"/>
    </row>
    <row r="6" spans="2:7" ht="12.75">
      <c r="B6" s="257" t="s">
        <v>47</v>
      </c>
      <c r="C6" s="256" t="s">
        <v>46</v>
      </c>
      <c r="D6" s="256"/>
      <c r="E6" s="256"/>
      <c r="F6" s="256" t="s">
        <v>45</v>
      </c>
      <c r="G6" s="256"/>
    </row>
    <row r="7" spans="2:24" ht="12.75">
      <c r="B7" s="258"/>
      <c r="C7" s="12">
        <v>2013</v>
      </c>
      <c r="D7" s="11">
        <v>2014</v>
      </c>
      <c r="E7" s="11">
        <v>2015</v>
      </c>
      <c r="F7" s="11" t="s">
        <v>44</v>
      </c>
      <c r="G7" s="11" t="s">
        <v>43</v>
      </c>
      <c r="J7" s="66"/>
      <c r="K7" s="66"/>
      <c r="L7" s="66"/>
      <c r="M7" s="66"/>
      <c r="N7" s="66"/>
      <c r="O7" s="66"/>
      <c r="P7" s="66"/>
      <c r="Q7" s="66"/>
      <c r="R7" s="66"/>
      <c r="S7" s="66"/>
      <c r="T7" s="66"/>
      <c r="U7" s="66"/>
      <c r="V7" s="66"/>
      <c r="W7" s="66"/>
      <c r="X7" s="66"/>
    </row>
    <row r="8" spans="2:7" ht="12.75">
      <c r="B8" s="138" t="s">
        <v>42</v>
      </c>
      <c r="C8" s="139">
        <v>6954.8</v>
      </c>
      <c r="D8" s="139">
        <v>9268.92</v>
      </c>
      <c r="E8" s="139">
        <v>8941.52</v>
      </c>
      <c r="F8" s="140">
        <f>(E8/D19-1)*100</f>
        <v>2.0210191467974425</v>
      </c>
      <c r="G8" s="140">
        <f>(E8/D8-1)*100</f>
        <v>-3.5322346076997024</v>
      </c>
    </row>
    <row r="9" spans="2:7" ht="12.75">
      <c r="B9" s="141" t="s">
        <v>41</v>
      </c>
      <c r="C9" s="142">
        <v>6859</v>
      </c>
      <c r="D9" s="142">
        <v>12026.35</v>
      </c>
      <c r="E9" s="142">
        <v>10344.36</v>
      </c>
      <c r="F9" s="143">
        <f>(E9/E8-1)*100</f>
        <v>15.689055104724915</v>
      </c>
      <c r="G9" s="143">
        <f>(E9/D9-1)*100</f>
        <v>-13.985872687889511</v>
      </c>
    </row>
    <row r="10" spans="2:7" ht="12.75">
      <c r="B10" s="141" t="s">
        <v>40</v>
      </c>
      <c r="C10" s="142">
        <v>7854.7</v>
      </c>
      <c r="D10" s="142">
        <v>10066.12</v>
      </c>
      <c r="E10" s="142"/>
      <c r="F10" s="143"/>
      <c r="G10" s="143"/>
    </row>
    <row r="11" spans="2:7" ht="12.75">
      <c r="B11" s="141" t="s">
        <v>39</v>
      </c>
      <c r="C11" s="142">
        <v>8949.9</v>
      </c>
      <c r="D11" s="142">
        <v>9874.3</v>
      </c>
      <c r="E11" s="142"/>
      <c r="F11" s="143"/>
      <c r="G11" s="143"/>
    </row>
    <row r="12" spans="2:7" ht="12.75">
      <c r="B12" s="141" t="s">
        <v>38</v>
      </c>
      <c r="C12" s="142">
        <v>10977.15</v>
      </c>
      <c r="D12" s="142">
        <v>10143.86</v>
      </c>
      <c r="E12" s="142"/>
      <c r="F12" s="143"/>
      <c r="G12" s="143"/>
    </row>
    <row r="13" spans="2:7" ht="12.75">
      <c r="B13" s="141" t="s">
        <v>37</v>
      </c>
      <c r="C13" s="142">
        <v>11813.64</v>
      </c>
      <c r="D13" s="142">
        <v>10446.05</v>
      </c>
      <c r="E13" s="142"/>
      <c r="F13" s="143"/>
      <c r="G13" s="143"/>
    </row>
    <row r="14" spans="2:7" ht="12.75">
      <c r="B14" s="141" t="s">
        <v>36</v>
      </c>
      <c r="C14" s="142">
        <v>11876.14</v>
      </c>
      <c r="D14" s="142">
        <v>11272.55</v>
      </c>
      <c r="E14" s="142"/>
      <c r="F14" s="143"/>
      <c r="G14" s="143"/>
    </row>
    <row r="15" spans="2:25" ht="12.75">
      <c r="B15" s="141" t="s">
        <v>35</v>
      </c>
      <c r="C15" s="142">
        <v>11763.67</v>
      </c>
      <c r="D15" s="142">
        <v>11520.43</v>
      </c>
      <c r="E15" s="142"/>
      <c r="F15" s="143"/>
      <c r="G15" s="143"/>
      <c r="J15" s="66"/>
      <c r="K15" s="66"/>
      <c r="L15" s="66"/>
      <c r="M15" s="66"/>
      <c r="N15" s="66"/>
      <c r="O15" s="66"/>
      <c r="P15" s="66"/>
      <c r="Q15" s="66"/>
      <c r="R15" s="66"/>
      <c r="S15" s="66"/>
      <c r="T15" s="66"/>
      <c r="U15" s="66"/>
      <c r="V15" s="66"/>
      <c r="W15" s="66"/>
      <c r="X15" s="66"/>
      <c r="Y15" s="66"/>
    </row>
    <row r="16" spans="2:7" ht="12.75">
      <c r="B16" s="141" t="s">
        <v>34</v>
      </c>
      <c r="C16" s="142">
        <v>15462.62</v>
      </c>
      <c r="D16" s="142">
        <v>11671.66</v>
      </c>
      <c r="E16" s="142"/>
      <c r="F16" s="143"/>
      <c r="G16" s="143"/>
    </row>
    <row r="17" spans="2:7" ht="12.75">
      <c r="B17" s="141" t="s">
        <v>33</v>
      </c>
      <c r="C17" s="142">
        <v>19589.54</v>
      </c>
      <c r="D17" s="142">
        <v>11173.91</v>
      </c>
      <c r="E17" s="142"/>
      <c r="F17" s="143"/>
      <c r="G17" s="143"/>
    </row>
    <row r="18" spans="2:7" ht="12.75">
      <c r="B18" s="141" t="s">
        <v>32</v>
      </c>
      <c r="C18" s="142">
        <v>18796.27</v>
      </c>
      <c r="D18" s="142">
        <v>9563.55</v>
      </c>
      <c r="E18" s="142"/>
      <c r="F18" s="143"/>
      <c r="G18" s="143"/>
    </row>
    <row r="19" spans="2:7" ht="12.75">
      <c r="B19" s="2" t="s">
        <v>31</v>
      </c>
      <c r="C19" s="76">
        <v>8399.39</v>
      </c>
      <c r="D19" s="76">
        <v>8764.39</v>
      </c>
      <c r="E19" s="76"/>
      <c r="F19" s="143"/>
      <c r="G19" s="143"/>
    </row>
    <row r="20" spans="2:7" ht="12.75">
      <c r="B20" s="10" t="s">
        <v>165</v>
      </c>
      <c r="C20" s="9">
        <v>11592.33</v>
      </c>
      <c r="D20" s="9">
        <v>10407.35</v>
      </c>
      <c r="E20" s="9">
        <v>9525.07</v>
      </c>
      <c r="F20" s="8"/>
      <c r="G20" s="8">
        <f>(E20/D20-1)*100</f>
        <v>-8.477470249391061</v>
      </c>
    </row>
    <row r="21" spans="2:7" ht="12.75">
      <c r="B21" s="7" t="s">
        <v>220</v>
      </c>
      <c r="C21" s="6">
        <f>AVERAGE(C8:C9)</f>
        <v>6906.9</v>
      </c>
      <c r="D21" s="6">
        <f>AVERAGE(D8:D9)</f>
        <v>10647.635</v>
      </c>
      <c r="E21" s="6">
        <f>AVERAGE(E8:E19)</f>
        <v>9642.94</v>
      </c>
      <c r="F21" s="5"/>
      <c r="G21" s="5">
        <f>(E21/D21-1)*100</f>
        <v>-9.435851247718386</v>
      </c>
    </row>
    <row r="22" spans="2:8" ht="119.25" customHeight="1">
      <c r="B22" s="255" t="s">
        <v>212</v>
      </c>
      <c r="C22" s="255"/>
      <c r="D22" s="255"/>
      <c r="E22" s="255"/>
      <c r="F22" s="255"/>
      <c r="G22" s="255"/>
      <c r="H22" s="160"/>
    </row>
    <row r="41" ht="12.75"/>
    <row r="42" ht="12.75"/>
    <row r="44" ht="12.75">
      <c r="B44" s="63"/>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ignoredErrors>
    <ignoredError sqref="E21 C21:D21" formulaRange="1"/>
  </ignoredErrors>
  <drawing r:id="rId1"/>
</worksheet>
</file>

<file path=xl/worksheets/sheet7.xml><?xml version="1.0" encoding="utf-8"?>
<worksheet xmlns="http://schemas.openxmlformats.org/spreadsheetml/2006/main" xmlns:r="http://schemas.openxmlformats.org/officeDocument/2006/relationships">
  <dimension ref="B2:O60"/>
  <sheetViews>
    <sheetView view="pageBreakPreview" zoomScale="60" zoomScaleNormal="90" zoomScalePageLayoutView="60" workbookViewId="0" topLeftCell="A1">
      <selection activeCell="S25" sqref="S25"/>
    </sheetView>
  </sheetViews>
  <sheetFormatPr defaultColWidth="10.8515625" defaultRowHeight="15"/>
  <cols>
    <col min="1" max="1" width="1.421875" style="47" customWidth="1"/>
    <col min="2" max="12" width="11.00390625" style="47" customWidth="1"/>
    <col min="13" max="13" width="12.8515625" style="47" customWidth="1"/>
    <col min="14" max="14" width="2.140625" style="47" customWidth="1"/>
    <col min="15" max="16384" width="10.8515625" style="47" customWidth="1"/>
  </cols>
  <sheetData>
    <row r="1" ht="6.75" customHeight="1"/>
    <row r="2" spans="2:15" ht="12.75">
      <c r="B2" s="259" t="s">
        <v>59</v>
      </c>
      <c r="C2" s="259"/>
      <c r="D2" s="259"/>
      <c r="E2" s="259"/>
      <c r="F2" s="259"/>
      <c r="G2" s="259"/>
      <c r="H2" s="259"/>
      <c r="I2" s="259"/>
      <c r="J2" s="259"/>
      <c r="K2" s="259"/>
      <c r="L2" s="259"/>
      <c r="M2" s="259"/>
      <c r="N2" s="159"/>
      <c r="O2" s="60" t="s">
        <v>166</v>
      </c>
    </row>
    <row r="3" spans="2:14" ht="12.75">
      <c r="B3" s="259" t="s">
        <v>152</v>
      </c>
      <c r="C3" s="259"/>
      <c r="D3" s="259"/>
      <c r="E3" s="259"/>
      <c r="F3" s="259"/>
      <c r="G3" s="259"/>
      <c r="H3" s="259"/>
      <c r="I3" s="259"/>
      <c r="J3" s="259"/>
      <c r="K3" s="259"/>
      <c r="L3" s="259"/>
      <c r="M3" s="259"/>
      <c r="N3" s="159"/>
    </row>
    <row r="4" spans="2:14" ht="12.75">
      <c r="B4" s="261" t="s">
        <v>140</v>
      </c>
      <c r="C4" s="261"/>
      <c r="D4" s="261"/>
      <c r="E4" s="261"/>
      <c r="F4" s="261"/>
      <c r="G4" s="261"/>
      <c r="H4" s="261"/>
      <c r="I4" s="261"/>
      <c r="J4" s="261"/>
      <c r="K4" s="261"/>
      <c r="L4" s="261"/>
      <c r="M4" s="261"/>
      <c r="N4" s="159"/>
    </row>
    <row r="5" spans="2:14" ht="25.5">
      <c r="B5" s="74" t="s">
        <v>66</v>
      </c>
      <c r="C5" s="75" t="s">
        <v>62</v>
      </c>
      <c r="D5" s="75" t="s">
        <v>129</v>
      </c>
      <c r="E5" s="75" t="s">
        <v>63</v>
      </c>
      <c r="F5" s="75" t="s">
        <v>64</v>
      </c>
      <c r="G5" s="75" t="s">
        <v>65</v>
      </c>
      <c r="H5" s="75" t="s">
        <v>135</v>
      </c>
      <c r="I5" s="75" t="s">
        <v>173</v>
      </c>
      <c r="J5" s="75" t="s">
        <v>179</v>
      </c>
      <c r="K5" s="75" t="s">
        <v>180</v>
      </c>
      <c r="L5" s="75" t="s">
        <v>188</v>
      </c>
      <c r="M5" s="119" t="s">
        <v>71</v>
      </c>
      <c r="N5" s="180"/>
    </row>
    <row r="6" spans="2:14" ht="12.75">
      <c r="B6" s="134">
        <v>42023</v>
      </c>
      <c r="C6" s="135">
        <v>11340.825</v>
      </c>
      <c r="D6" s="135">
        <v>12184.87</v>
      </c>
      <c r="E6" s="135">
        <v>9663.87</v>
      </c>
      <c r="F6" s="135">
        <v>10555.133333333333</v>
      </c>
      <c r="G6" s="135">
        <v>10454.77</v>
      </c>
      <c r="H6" s="135">
        <v>9626.2</v>
      </c>
      <c r="I6" s="135"/>
      <c r="J6" s="135"/>
      <c r="K6" s="135"/>
      <c r="L6" s="135">
        <v>10084.03</v>
      </c>
      <c r="M6" s="135">
        <v>10730.554615384615</v>
      </c>
      <c r="N6" s="58"/>
    </row>
    <row r="7" spans="2:14" ht="12.75">
      <c r="B7" s="136">
        <v>42024</v>
      </c>
      <c r="C7" s="137">
        <v>10978.994</v>
      </c>
      <c r="D7" s="137">
        <v>12184.87</v>
      </c>
      <c r="E7" s="137">
        <v>10604.12</v>
      </c>
      <c r="F7" s="137">
        <v>10244.17</v>
      </c>
      <c r="G7" s="137">
        <v>10265.944</v>
      </c>
      <c r="H7" s="137">
        <v>10131.3</v>
      </c>
      <c r="I7" s="137"/>
      <c r="J7" s="137"/>
      <c r="K7" s="137"/>
      <c r="L7" s="137">
        <v>9635.85</v>
      </c>
      <c r="M7" s="137">
        <v>10562.081111111109</v>
      </c>
      <c r="N7" s="58"/>
    </row>
    <row r="8" spans="2:14" ht="12.75">
      <c r="B8" s="136">
        <v>42025</v>
      </c>
      <c r="C8" s="137">
        <v>11641.19</v>
      </c>
      <c r="D8" s="137">
        <v>13025.21</v>
      </c>
      <c r="E8" s="137">
        <v>9890.470000000001</v>
      </c>
      <c r="F8" s="137">
        <v>9677.873333333333</v>
      </c>
      <c r="G8" s="137">
        <v>11233.340000000002</v>
      </c>
      <c r="H8" s="137">
        <v>9867.26</v>
      </c>
      <c r="I8" s="137">
        <v>10084.03</v>
      </c>
      <c r="J8" s="137"/>
      <c r="K8" s="137"/>
      <c r="L8" s="137">
        <v>9625.67</v>
      </c>
      <c r="M8" s="137">
        <v>10620.674375</v>
      </c>
      <c r="N8" s="58"/>
    </row>
    <row r="9" spans="2:14" ht="12.75">
      <c r="B9" s="136">
        <v>42026</v>
      </c>
      <c r="C9" s="137">
        <v>11635.303333333335</v>
      </c>
      <c r="D9" s="137">
        <v>13025.21</v>
      </c>
      <c r="E9" s="137">
        <v>10396.975</v>
      </c>
      <c r="F9" s="137">
        <v>11851.980000000001</v>
      </c>
      <c r="G9" s="137">
        <v>10019.970000000001</v>
      </c>
      <c r="H9" s="137">
        <v>9723</v>
      </c>
      <c r="I9" s="137">
        <v>8496.73</v>
      </c>
      <c r="J9" s="137"/>
      <c r="K9" s="137"/>
      <c r="L9" s="137">
        <v>10084.03</v>
      </c>
      <c r="M9" s="137">
        <v>10746.154117647058</v>
      </c>
      <c r="N9" s="58"/>
    </row>
    <row r="10" spans="2:14" ht="12.75">
      <c r="B10" s="136">
        <v>42027</v>
      </c>
      <c r="C10" s="137">
        <v>11068.712500000001</v>
      </c>
      <c r="D10" s="137">
        <v>13025.21</v>
      </c>
      <c r="E10" s="137">
        <v>9891.746666666666</v>
      </c>
      <c r="F10" s="137">
        <v>10290.96</v>
      </c>
      <c r="G10" s="137">
        <v>10285.008000000002</v>
      </c>
      <c r="H10" s="137">
        <v>9689.86</v>
      </c>
      <c r="I10" s="137">
        <v>8928.575</v>
      </c>
      <c r="J10" s="137"/>
      <c r="K10" s="137"/>
      <c r="L10" s="137"/>
      <c r="M10" s="137">
        <v>10349.686818181817</v>
      </c>
      <c r="N10" s="58"/>
    </row>
    <row r="11" spans="2:14" ht="12.75">
      <c r="B11" s="136">
        <v>42030</v>
      </c>
      <c r="C11" s="137">
        <v>11714.333333333334</v>
      </c>
      <c r="D11" s="137">
        <v>13025.21</v>
      </c>
      <c r="E11" s="137">
        <v>9612.025000000001</v>
      </c>
      <c r="F11" s="137">
        <v>9579.833333333334</v>
      </c>
      <c r="G11" s="137">
        <v>11278.673333333332</v>
      </c>
      <c r="H11" s="137">
        <v>9747.9</v>
      </c>
      <c r="I11" s="137">
        <v>7563.03</v>
      </c>
      <c r="J11" s="137">
        <v>7175.18</v>
      </c>
      <c r="K11" s="137"/>
      <c r="L11" s="137">
        <v>10084.03</v>
      </c>
      <c r="M11" s="137">
        <v>10283.619999999999</v>
      </c>
      <c r="N11" s="58"/>
    </row>
    <row r="12" spans="2:14" ht="12.75">
      <c r="B12" s="136">
        <v>42031</v>
      </c>
      <c r="C12" s="137">
        <v>10731.037499999999</v>
      </c>
      <c r="D12" s="137">
        <v>13025.21</v>
      </c>
      <c r="E12" s="137">
        <v>8871.7925</v>
      </c>
      <c r="F12" s="137">
        <v>9796.918000000001</v>
      </c>
      <c r="G12" s="137">
        <v>9968.0875</v>
      </c>
      <c r="H12" s="137">
        <v>8739.5</v>
      </c>
      <c r="I12" s="137"/>
      <c r="J12" s="137">
        <v>7142.86</v>
      </c>
      <c r="K12" s="137"/>
      <c r="L12" s="137">
        <v>10084.03</v>
      </c>
      <c r="M12" s="137">
        <v>9821.898095238095</v>
      </c>
      <c r="N12" s="58"/>
    </row>
    <row r="13" spans="2:14" ht="12.75">
      <c r="B13" s="136">
        <v>42032</v>
      </c>
      <c r="C13" s="137">
        <v>10861.75</v>
      </c>
      <c r="D13" s="137">
        <v>13025.21</v>
      </c>
      <c r="E13" s="137">
        <v>8549.36</v>
      </c>
      <c r="F13" s="137">
        <v>8988.37</v>
      </c>
      <c r="G13" s="137">
        <v>11110.33</v>
      </c>
      <c r="H13" s="137">
        <v>9236.17</v>
      </c>
      <c r="I13" s="137">
        <v>8583.435</v>
      </c>
      <c r="J13" s="137"/>
      <c r="K13" s="137"/>
      <c r="L13" s="137">
        <v>10084.03</v>
      </c>
      <c r="M13" s="137">
        <v>9762.731</v>
      </c>
      <c r="N13" s="58"/>
    </row>
    <row r="14" spans="2:14" ht="12.75">
      <c r="B14" s="136">
        <v>42033</v>
      </c>
      <c r="C14" s="137">
        <v>9391.9</v>
      </c>
      <c r="D14" s="137">
        <v>13025.21</v>
      </c>
      <c r="E14" s="137">
        <v>8544.39</v>
      </c>
      <c r="F14" s="137">
        <v>9949.1275</v>
      </c>
      <c r="G14" s="137">
        <v>10918.9125</v>
      </c>
      <c r="H14" s="137">
        <v>8589.34</v>
      </c>
      <c r="I14" s="137"/>
      <c r="J14" s="137"/>
      <c r="K14" s="137"/>
      <c r="L14" s="137">
        <v>10084.03</v>
      </c>
      <c r="M14" s="137">
        <v>9864.941666666668</v>
      </c>
      <c r="N14" s="58"/>
    </row>
    <row r="15" spans="2:14" ht="12.75">
      <c r="B15" s="136">
        <v>42034</v>
      </c>
      <c r="C15" s="137">
        <v>10987.939999999999</v>
      </c>
      <c r="D15" s="137">
        <v>13235.29</v>
      </c>
      <c r="E15" s="137">
        <v>9067.55</v>
      </c>
      <c r="F15" s="137">
        <v>9525.320000000002</v>
      </c>
      <c r="G15" s="137">
        <v>9767.08</v>
      </c>
      <c r="H15" s="137">
        <v>10269.980000000001</v>
      </c>
      <c r="I15" s="137">
        <v>9617.18</v>
      </c>
      <c r="J15" s="137"/>
      <c r="K15" s="137"/>
      <c r="L15" s="137">
        <v>10084.03</v>
      </c>
      <c r="M15" s="137">
        <v>10040.73818181818</v>
      </c>
      <c r="N15" s="58"/>
    </row>
    <row r="16" spans="2:14" ht="12.75">
      <c r="B16" s="136">
        <v>42037</v>
      </c>
      <c r="C16" s="137">
        <v>10929.97</v>
      </c>
      <c r="D16" s="137">
        <v>12394.96</v>
      </c>
      <c r="E16" s="137">
        <v>8668.8225</v>
      </c>
      <c r="F16" s="137">
        <v>10242.766666666665</v>
      </c>
      <c r="G16" s="137">
        <v>10504.2</v>
      </c>
      <c r="H16" s="137">
        <v>11110.35</v>
      </c>
      <c r="I16" s="137"/>
      <c r="J16" s="137"/>
      <c r="K16" s="137"/>
      <c r="L16" s="137">
        <v>9464.84</v>
      </c>
      <c r="M16" s="137">
        <v>10024.00846153846</v>
      </c>
      <c r="N16" s="58"/>
    </row>
    <row r="17" spans="2:14" ht="12.75">
      <c r="B17" s="136">
        <v>42038</v>
      </c>
      <c r="C17" s="137">
        <v>11592.76</v>
      </c>
      <c r="D17" s="137">
        <v>12394.96</v>
      </c>
      <c r="E17" s="137">
        <v>9247.2</v>
      </c>
      <c r="F17" s="137">
        <v>10069.07</v>
      </c>
      <c r="G17" s="137">
        <v>10305.17</v>
      </c>
      <c r="H17" s="137">
        <v>10495.17</v>
      </c>
      <c r="I17" s="137">
        <v>9617.18</v>
      </c>
      <c r="J17" s="137">
        <v>8823.53</v>
      </c>
      <c r="K17" s="137"/>
      <c r="L17" s="137">
        <v>10084.03</v>
      </c>
      <c r="M17" s="137">
        <v>10311.005294117647</v>
      </c>
      <c r="N17" s="58"/>
    </row>
    <row r="18" spans="2:14" ht="12.75">
      <c r="B18" s="136">
        <v>42039</v>
      </c>
      <c r="C18" s="137">
        <v>12288.526666666667</v>
      </c>
      <c r="D18" s="137">
        <v>12394.96</v>
      </c>
      <c r="E18" s="137">
        <v>8966.52</v>
      </c>
      <c r="F18" s="137">
        <v>9974.634</v>
      </c>
      <c r="G18" s="137">
        <v>10010.113333333335</v>
      </c>
      <c r="H18" s="137">
        <v>10300.68</v>
      </c>
      <c r="I18" s="137"/>
      <c r="J18" s="137"/>
      <c r="K18" s="137"/>
      <c r="L18" s="137"/>
      <c r="M18" s="137">
        <v>10238.740555555554</v>
      </c>
      <c r="N18" s="58"/>
    </row>
    <row r="19" spans="2:14" ht="12.75">
      <c r="B19" s="136">
        <v>42040</v>
      </c>
      <c r="C19" s="137">
        <v>9743.23</v>
      </c>
      <c r="D19" s="137">
        <v>12184.87</v>
      </c>
      <c r="E19" s="137">
        <v>8432.706</v>
      </c>
      <c r="F19" s="137">
        <v>10288.7925</v>
      </c>
      <c r="G19" s="137">
        <v>9678.713333333333</v>
      </c>
      <c r="H19" s="137">
        <v>10094.9</v>
      </c>
      <c r="I19" s="137"/>
      <c r="J19" s="137"/>
      <c r="K19" s="137"/>
      <c r="L19" s="137">
        <v>5415.5</v>
      </c>
      <c r="M19" s="137">
        <v>9384.504117647059</v>
      </c>
      <c r="N19" s="58"/>
    </row>
    <row r="20" spans="2:14" ht="12.75">
      <c r="B20" s="136">
        <v>42041</v>
      </c>
      <c r="C20" s="137">
        <v>11489.113333333335</v>
      </c>
      <c r="D20" s="137">
        <v>12394.96</v>
      </c>
      <c r="E20" s="137">
        <v>9185.18</v>
      </c>
      <c r="F20" s="137">
        <v>9633.855</v>
      </c>
      <c r="G20" s="137">
        <v>10116.35</v>
      </c>
      <c r="H20" s="137">
        <v>10409.57</v>
      </c>
      <c r="I20" s="137"/>
      <c r="J20" s="137"/>
      <c r="K20" s="137"/>
      <c r="L20" s="137">
        <v>10084.03</v>
      </c>
      <c r="M20" s="137">
        <v>10122.961875</v>
      </c>
      <c r="N20" s="58"/>
    </row>
    <row r="21" spans="2:14" ht="12.75">
      <c r="B21" s="136">
        <v>42044</v>
      </c>
      <c r="C21" s="137">
        <v>12951.603333333333</v>
      </c>
      <c r="D21" s="137">
        <v>12394.96</v>
      </c>
      <c r="E21" s="137">
        <v>9194.54</v>
      </c>
      <c r="F21" s="137">
        <v>8298.32</v>
      </c>
      <c r="G21" s="137">
        <v>10084.03</v>
      </c>
      <c r="H21" s="137">
        <v>10641.59</v>
      </c>
      <c r="I21" s="137">
        <v>8073.2300000000005</v>
      </c>
      <c r="J21" s="137"/>
      <c r="K21" s="137"/>
      <c r="L21" s="137"/>
      <c r="M21" s="137">
        <v>10177.085384615384</v>
      </c>
      <c r="N21" s="58"/>
    </row>
    <row r="22" spans="2:14" ht="12.75">
      <c r="B22" s="136">
        <v>42045</v>
      </c>
      <c r="C22" s="137">
        <v>9550.1</v>
      </c>
      <c r="D22" s="137">
        <v>12394.96</v>
      </c>
      <c r="E22" s="137">
        <v>8508.416000000001</v>
      </c>
      <c r="F22" s="137">
        <v>10584.61</v>
      </c>
      <c r="G22" s="137">
        <v>10216.160000000002</v>
      </c>
      <c r="H22" s="137">
        <v>8952.95</v>
      </c>
      <c r="I22" s="137">
        <v>9747.9</v>
      </c>
      <c r="J22" s="137"/>
      <c r="K22" s="137"/>
      <c r="L22" s="137">
        <v>10084.03</v>
      </c>
      <c r="M22" s="137">
        <v>9724.315263157894</v>
      </c>
      <c r="N22" s="58"/>
    </row>
    <row r="23" spans="2:14" ht="12.75">
      <c r="B23" s="136">
        <v>42046</v>
      </c>
      <c r="C23" s="137">
        <v>10500.580000000002</v>
      </c>
      <c r="D23" s="137">
        <v>16806.72</v>
      </c>
      <c r="E23" s="137">
        <v>8544.4275</v>
      </c>
      <c r="F23" s="137">
        <v>10099.57</v>
      </c>
      <c r="G23" s="137">
        <v>10204.080000000002</v>
      </c>
      <c r="H23" s="137">
        <v>10250.95</v>
      </c>
      <c r="I23" s="137">
        <v>9617.18</v>
      </c>
      <c r="J23" s="137"/>
      <c r="K23" s="137"/>
      <c r="L23" s="137">
        <v>10084.03</v>
      </c>
      <c r="M23" s="137">
        <v>10178.043749999999</v>
      </c>
      <c r="N23" s="58"/>
    </row>
    <row r="24" spans="2:14" ht="12.75">
      <c r="B24" s="136">
        <v>42047</v>
      </c>
      <c r="C24" s="137">
        <v>13126.86</v>
      </c>
      <c r="D24" s="137"/>
      <c r="E24" s="137">
        <v>8287.216</v>
      </c>
      <c r="F24" s="137">
        <v>10659.970000000001</v>
      </c>
      <c r="G24" s="137">
        <v>9651.13</v>
      </c>
      <c r="H24" s="137">
        <v>9906.09</v>
      </c>
      <c r="I24" s="137">
        <v>8683.47</v>
      </c>
      <c r="J24" s="137"/>
      <c r="K24" s="137"/>
      <c r="L24" s="137"/>
      <c r="M24" s="137">
        <v>9814.177333333333</v>
      </c>
      <c r="N24" s="58"/>
    </row>
    <row r="25" spans="2:14" ht="12.75">
      <c r="B25" s="136">
        <v>42048</v>
      </c>
      <c r="C25" s="137">
        <v>10126.933333333332</v>
      </c>
      <c r="D25" s="137"/>
      <c r="E25" s="137">
        <v>8712.083333333334</v>
      </c>
      <c r="F25" s="137">
        <v>10135.804285714286</v>
      </c>
      <c r="G25" s="137">
        <v>10504.2</v>
      </c>
      <c r="H25" s="137">
        <v>9913.12</v>
      </c>
      <c r="I25" s="137">
        <v>8893.560000000001</v>
      </c>
      <c r="J25" s="137"/>
      <c r="K25" s="137"/>
      <c r="L25" s="137">
        <v>10084.03</v>
      </c>
      <c r="M25" s="137">
        <v>9654.390909090907</v>
      </c>
      <c r="N25" s="58"/>
    </row>
    <row r="26" spans="2:14" ht="12.75">
      <c r="B26" s="136">
        <v>42051</v>
      </c>
      <c r="C26" s="137">
        <v>11548.945</v>
      </c>
      <c r="D26" s="137">
        <v>14495.8</v>
      </c>
      <c r="E26" s="137">
        <v>8578.43</v>
      </c>
      <c r="F26" s="137">
        <v>9914.140000000001</v>
      </c>
      <c r="G26" s="137">
        <v>10208.525000000001</v>
      </c>
      <c r="H26" s="137">
        <v>11228.44</v>
      </c>
      <c r="I26" s="137">
        <v>8823.53</v>
      </c>
      <c r="J26" s="137"/>
      <c r="K26" s="137"/>
      <c r="L26" s="137">
        <v>10084.03</v>
      </c>
      <c r="M26" s="137">
        <v>10316.691499999999</v>
      </c>
      <c r="N26" s="58"/>
    </row>
    <row r="27" spans="2:14" ht="12.75">
      <c r="B27" s="136">
        <v>42052</v>
      </c>
      <c r="C27" s="137">
        <v>10812.726666666667</v>
      </c>
      <c r="D27" s="137">
        <v>13025.21</v>
      </c>
      <c r="E27" s="137">
        <v>9544.117999999999</v>
      </c>
      <c r="F27" s="137">
        <v>9872.0225</v>
      </c>
      <c r="G27" s="137">
        <v>9718.67</v>
      </c>
      <c r="H27" s="137">
        <v>10080.57</v>
      </c>
      <c r="I27" s="137">
        <v>8739.5</v>
      </c>
      <c r="J27" s="137"/>
      <c r="K27" s="137"/>
      <c r="L27" s="137">
        <v>10084.03</v>
      </c>
      <c r="M27" s="137">
        <v>10058.732500000002</v>
      </c>
      <c r="N27" s="58"/>
    </row>
    <row r="28" spans="2:14" ht="12.75">
      <c r="B28" s="136">
        <v>42053</v>
      </c>
      <c r="C28" s="137">
        <v>12998.106666666667</v>
      </c>
      <c r="D28" s="137">
        <v>16348.36</v>
      </c>
      <c r="E28" s="137">
        <v>8652.332</v>
      </c>
      <c r="F28" s="137">
        <v>9391.175000000001</v>
      </c>
      <c r="G28" s="137">
        <v>9696.185000000001</v>
      </c>
      <c r="H28" s="137">
        <v>10150.09</v>
      </c>
      <c r="I28" s="137">
        <v>8263.31</v>
      </c>
      <c r="J28" s="137"/>
      <c r="K28" s="137"/>
      <c r="L28" s="137">
        <v>10084.03</v>
      </c>
      <c r="M28" s="137">
        <v>10217.951000000001</v>
      </c>
      <c r="N28" s="58"/>
    </row>
    <row r="29" spans="2:14" ht="12.75">
      <c r="B29" s="136">
        <v>42054</v>
      </c>
      <c r="C29" s="137">
        <v>12602.573333333334</v>
      </c>
      <c r="D29" s="137"/>
      <c r="E29" s="137">
        <v>8991.89</v>
      </c>
      <c r="F29" s="137">
        <v>9744.141666666668</v>
      </c>
      <c r="G29" s="137">
        <v>9570.493333333334</v>
      </c>
      <c r="H29" s="137">
        <v>10805.05</v>
      </c>
      <c r="I29" s="137">
        <v>9453.78</v>
      </c>
      <c r="J29" s="137"/>
      <c r="K29" s="137"/>
      <c r="L29" s="137">
        <v>9778.46</v>
      </c>
      <c r="M29" s="137">
        <v>10059.415714285715</v>
      </c>
      <c r="N29" s="58"/>
    </row>
    <row r="30" spans="2:14" ht="12.75">
      <c r="B30" s="136">
        <v>42055</v>
      </c>
      <c r="C30" s="137">
        <v>10590.7375</v>
      </c>
      <c r="D30" s="137"/>
      <c r="E30" s="137">
        <v>9040.477499999999</v>
      </c>
      <c r="F30" s="137">
        <v>9194.446</v>
      </c>
      <c r="G30" s="137">
        <v>9233.695</v>
      </c>
      <c r="H30" s="137">
        <v>10802.18</v>
      </c>
      <c r="I30" s="137">
        <v>8151.26</v>
      </c>
      <c r="J30" s="137"/>
      <c r="K30" s="137"/>
      <c r="L30" s="137">
        <v>10084.03</v>
      </c>
      <c r="M30" s="137">
        <v>9621.27</v>
      </c>
      <c r="N30" s="58"/>
    </row>
    <row r="31" spans="2:14" ht="12.75">
      <c r="B31" s="136">
        <v>42058</v>
      </c>
      <c r="C31" s="137">
        <v>9408.115000000002</v>
      </c>
      <c r="D31" s="137"/>
      <c r="E31" s="137">
        <v>9306.223333333333</v>
      </c>
      <c r="F31" s="137">
        <v>9902.618333333332</v>
      </c>
      <c r="G31" s="137">
        <v>9757.235</v>
      </c>
      <c r="H31" s="137">
        <v>10087.45</v>
      </c>
      <c r="I31" s="137">
        <v>9243.7</v>
      </c>
      <c r="J31" s="137"/>
      <c r="K31" s="137"/>
      <c r="L31" s="137">
        <v>9760.83</v>
      </c>
      <c r="M31" s="137">
        <v>9672.31625</v>
      </c>
      <c r="N31" s="58"/>
    </row>
    <row r="32" spans="2:14" ht="12.75">
      <c r="B32" s="136">
        <v>42059</v>
      </c>
      <c r="C32" s="137">
        <v>10667.4775</v>
      </c>
      <c r="D32" s="137"/>
      <c r="E32" s="137">
        <v>8822.914999999999</v>
      </c>
      <c r="F32" s="137">
        <v>9196.130000000001</v>
      </c>
      <c r="G32" s="137">
        <v>9974.42</v>
      </c>
      <c r="H32" s="137">
        <v>11252.503333333334</v>
      </c>
      <c r="I32" s="137">
        <v>9243.7</v>
      </c>
      <c r="J32" s="137"/>
      <c r="K32" s="137"/>
      <c r="L32" s="137">
        <v>10084.03</v>
      </c>
      <c r="M32" s="137">
        <v>9772.579000000002</v>
      </c>
      <c r="N32" s="58"/>
    </row>
    <row r="33" spans="2:14" ht="12.75">
      <c r="B33" s="136">
        <v>42060</v>
      </c>
      <c r="C33" s="137">
        <v>11066.486666666666</v>
      </c>
      <c r="D33" s="137">
        <v>12815.13</v>
      </c>
      <c r="E33" s="137">
        <v>9389.59</v>
      </c>
      <c r="F33" s="137">
        <v>9453.78</v>
      </c>
      <c r="G33" s="137">
        <v>9430.435000000001</v>
      </c>
      <c r="H33" s="137">
        <v>10806.195</v>
      </c>
      <c r="I33" s="137"/>
      <c r="J33" s="137">
        <v>7983.19</v>
      </c>
      <c r="K33" s="137"/>
      <c r="L33" s="137"/>
      <c r="M33" s="137">
        <v>10110.526428571427</v>
      </c>
      <c r="N33" s="58"/>
    </row>
    <row r="34" spans="2:14" ht="12.75">
      <c r="B34" s="136">
        <v>42061</v>
      </c>
      <c r="C34" s="137">
        <v>12815.13</v>
      </c>
      <c r="D34" s="137">
        <v>14600.84</v>
      </c>
      <c r="E34" s="137">
        <v>9323.814999999999</v>
      </c>
      <c r="F34" s="137">
        <v>9484.859999999999</v>
      </c>
      <c r="G34" s="137">
        <v>9785.495</v>
      </c>
      <c r="H34" s="137">
        <v>11354.89</v>
      </c>
      <c r="I34" s="137">
        <v>8403.36</v>
      </c>
      <c r="J34" s="137"/>
      <c r="K34" s="137"/>
      <c r="L34" s="137">
        <v>9243.7</v>
      </c>
      <c r="M34" s="137">
        <v>10375.1975</v>
      </c>
      <c r="N34" s="58"/>
    </row>
    <row r="35" spans="2:14" ht="12.75">
      <c r="B35" s="125">
        <v>42062</v>
      </c>
      <c r="C35" s="56">
        <v>11927.93</v>
      </c>
      <c r="D35" s="56">
        <v>12815.13</v>
      </c>
      <c r="E35" s="56">
        <v>8806.475</v>
      </c>
      <c r="F35" s="56">
        <v>9800.187999999998</v>
      </c>
      <c r="G35" s="56">
        <v>9473.79</v>
      </c>
      <c r="H35" s="56">
        <v>11072.595000000001</v>
      </c>
      <c r="I35" s="56">
        <v>8403.36</v>
      </c>
      <c r="J35" s="56"/>
      <c r="K35" s="56"/>
      <c r="L35" s="56"/>
      <c r="M35" s="56">
        <v>10088.703333333331</v>
      </c>
      <c r="N35" s="56"/>
    </row>
    <row r="36" spans="2:14" ht="78" customHeight="1">
      <c r="B36" s="260" t="s">
        <v>213</v>
      </c>
      <c r="C36" s="260"/>
      <c r="D36" s="260"/>
      <c r="E36" s="260"/>
      <c r="F36" s="260"/>
      <c r="G36" s="260"/>
      <c r="H36" s="260"/>
      <c r="I36" s="260"/>
      <c r="J36" s="260"/>
      <c r="K36" s="260"/>
      <c r="L36" s="260"/>
      <c r="M36" s="260"/>
      <c r="N36" s="181"/>
    </row>
    <row r="57" ht="12.75"/>
    <row r="58" ht="12.75"/>
    <row r="60" ht="12.75">
      <c r="B60" s="151"/>
    </row>
  </sheetData>
  <sheetProtection/>
  <mergeCells count="4">
    <mergeCell ref="B36:M36"/>
    <mergeCell ref="B2:M2"/>
    <mergeCell ref="B3:M3"/>
    <mergeCell ref="B4:M4"/>
  </mergeCells>
  <hyperlinks>
    <hyperlink ref="O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Y58"/>
  <sheetViews>
    <sheetView view="pageBreakPreview" zoomScale="60" zoomScaleNormal="90" zoomScalePageLayoutView="60" workbookViewId="0" topLeftCell="A1">
      <selection activeCell="AF34" sqref="AF34"/>
    </sheetView>
  </sheetViews>
  <sheetFormatPr defaultColWidth="10.8515625" defaultRowHeight="15"/>
  <cols>
    <col min="1" max="1" width="1.8515625" style="47" customWidth="1"/>
    <col min="2" max="2" width="12.28125" style="47" customWidth="1"/>
    <col min="3" max="3" width="9.28125" style="73" customWidth="1"/>
    <col min="4" max="4" width="12.57421875" style="73" customWidth="1"/>
    <col min="5" max="5" width="10.00390625" style="73" customWidth="1"/>
    <col min="6" max="6" width="12.8515625" style="47" customWidth="1"/>
    <col min="7" max="7" width="13.00390625" style="47" customWidth="1"/>
    <col min="8" max="8" width="12.57421875" style="47" customWidth="1"/>
    <col min="9" max="9" width="14.28125" style="47" customWidth="1"/>
    <col min="10" max="10" width="15.00390625" style="47" customWidth="1"/>
    <col min="11" max="11" width="10.57421875" style="47" customWidth="1"/>
    <col min="12" max="12" width="14.140625" style="47" customWidth="1"/>
    <col min="13" max="13" width="12.28125" style="47" customWidth="1"/>
    <col min="14" max="14" width="1.8515625" style="47" customWidth="1"/>
    <col min="15" max="15" width="10.8515625" style="47" customWidth="1"/>
    <col min="16" max="25" width="10.8515625" style="220" hidden="1" customWidth="1"/>
    <col min="26" max="16384" width="10.8515625" style="47" customWidth="1"/>
  </cols>
  <sheetData>
    <row r="1" ht="4.5" customHeight="1"/>
    <row r="2" spans="2:15" ht="12.75">
      <c r="B2" s="259" t="s">
        <v>117</v>
      </c>
      <c r="C2" s="259"/>
      <c r="D2" s="259"/>
      <c r="E2" s="259"/>
      <c r="F2" s="259"/>
      <c r="G2" s="259"/>
      <c r="H2" s="259"/>
      <c r="I2" s="259"/>
      <c r="J2" s="259"/>
      <c r="K2" s="259"/>
      <c r="L2" s="259"/>
      <c r="M2" s="259"/>
      <c r="N2" s="159"/>
      <c r="O2" s="60" t="s">
        <v>166</v>
      </c>
    </row>
    <row r="3" spans="2:14" ht="12.75">
      <c r="B3" s="259" t="s">
        <v>151</v>
      </c>
      <c r="C3" s="259"/>
      <c r="D3" s="259"/>
      <c r="E3" s="259"/>
      <c r="F3" s="259"/>
      <c r="G3" s="259"/>
      <c r="H3" s="259"/>
      <c r="I3" s="259"/>
      <c r="J3" s="259"/>
      <c r="K3" s="259"/>
      <c r="L3" s="259"/>
      <c r="M3" s="259"/>
      <c r="N3" s="159"/>
    </row>
    <row r="4" spans="2:14" ht="12.75">
      <c r="B4" s="259" t="s">
        <v>140</v>
      </c>
      <c r="C4" s="259"/>
      <c r="D4" s="259"/>
      <c r="E4" s="259"/>
      <c r="F4" s="259"/>
      <c r="G4" s="259"/>
      <c r="H4" s="259"/>
      <c r="I4" s="259"/>
      <c r="J4" s="259"/>
      <c r="K4" s="259"/>
      <c r="L4" s="259"/>
      <c r="M4" s="259"/>
      <c r="N4" s="159"/>
    </row>
    <row r="5" spans="2:25" ht="39" customHeight="1">
      <c r="B5" s="40" t="s">
        <v>66</v>
      </c>
      <c r="C5" s="41" t="s">
        <v>189</v>
      </c>
      <c r="D5" s="41" t="s">
        <v>195</v>
      </c>
      <c r="E5" s="41" t="s">
        <v>184</v>
      </c>
      <c r="F5" s="41" t="s">
        <v>185</v>
      </c>
      <c r="G5" s="41" t="s">
        <v>186</v>
      </c>
      <c r="H5" s="41" t="s">
        <v>187</v>
      </c>
      <c r="I5" s="41" t="s">
        <v>209</v>
      </c>
      <c r="J5" s="41" t="s">
        <v>181</v>
      </c>
      <c r="K5" s="41" t="s">
        <v>182</v>
      </c>
      <c r="L5" s="41" t="s">
        <v>183</v>
      </c>
      <c r="M5" s="41" t="s">
        <v>71</v>
      </c>
      <c r="N5" s="182"/>
      <c r="P5" s="222" t="s">
        <v>199</v>
      </c>
      <c r="Q5" s="222" t="s">
        <v>200</v>
      </c>
      <c r="R5" s="222" t="s">
        <v>201</v>
      </c>
      <c r="S5" s="222" t="s">
        <v>202</v>
      </c>
      <c r="T5" s="222" t="s">
        <v>203</v>
      </c>
      <c r="U5" s="222" t="s">
        <v>204</v>
      </c>
      <c r="V5" s="222" t="s">
        <v>205</v>
      </c>
      <c r="W5" s="222" t="s">
        <v>206</v>
      </c>
      <c r="X5" s="222" t="s">
        <v>207</v>
      </c>
      <c r="Y5" s="222" t="s">
        <v>208</v>
      </c>
    </row>
    <row r="6" spans="2:25" ht="12.75">
      <c r="B6" s="132">
        <v>42023</v>
      </c>
      <c r="C6" s="133">
        <v>15966.39</v>
      </c>
      <c r="D6" s="133">
        <v>12184.87</v>
      </c>
      <c r="E6" s="133">
        <v>10759.596666666666</v>
      </c>
      <c r="F6" s="133">
        <v>9971.83</v>
      </c>
      <c r="G6" s="133">
        <v>10294.12</v>
      </c>
      <c r="H6" s="133">
        <v>11077.16</v>
      </c>
      <c r="I6" s="133">
        <v>8785.33</v>
      </c>
      <c r="J6" s="133"/>
      <c r="K6" s="133">
        <v>9663.87</v>
      </c>
      <c r="L6" s="133">
        <v>9639.15</v>
      </c>
      <c r="M6" s="133">
        <v>10730.554615384615</v>
      </c>
      <c r="N6" s="183"/>
      <c r="P6" s="223">
        <f aca="true" t="shared" si="0" ref="P6:P35">+($M6-C6)/C6</f>
        <v>-0.3279285664834308</v>
      </c>
      <c r="Q6" s="223">
        <f aca="true" t="shared" si="1" ref="Q6:Q35">+($M6-D6)/D6</f>
        <v>-0.11935419783841644</v>
      </c>
      <c r="R6" s="223">
        <f aca="true" t="shared" si="2" ref="R6:R35">+($M6-E6)/E6</f>
        <v>-0.002699176575272899</v>
      </c>
      <c r="S6" s="223">
        <f aca="true" t="shared" si="3" ref="S6:S35">+($M6-F6)/F6</f>
        <v>0.07608679804856434</v>
      </c>
      <c r="T6" s="223">
        <f aca="true" t="shared" si="4" ref="T6:T35">+($M6-G6)/G6</f>
        <v>0.0423964958038778</v>
      </c>
      <c r="U6" s="223">
        <f aca="true" t="shared" si="5" ref="U6:U35">+($M6-H6)/H6</f>
        <v>-0.03129009462853155</v>
      </c>
      <c r="V6" s="223">
        <f aca="true" t="shared" si="6" ref="V6:V35">+($M6-I6)/I6</f>
        <v>0.22141736455939792</v>
      </c>
      <c r="W6" s="223" t="e">
        <f aca="true" t="shared" si="7" ref="W6:W35">+($M6-J6)/J6</f>
        <v>#DIV/0!</v>
      </c>
      <c r="X6" s="223">
        <f aca="true" t="shared" si="8" ref="X6:X35">+($M6-K6)/K6</f>
        <v>0.11037861802617527</v>
      </c>
      <c r="Y6" s="223">
        <f aca="true" t="shared" si="9" ref="Y6:Y35">+($M6-L6)/L6</f>
        <v>0.11322623004980893</v>
      </c>
    </row>
    <row r="7" spans="2:25" ht="12.75">
      <c r="B7" s="132">
        <v>42024</v>
      </c>
      <c r="C7" s="133">
        <v>15499.53</v>
      </c>
      <c r="D7" s="133">
        <v>12184.87</v>
      </c>
      <c r="E7" s="133">
        <v>10370.366666666667</v>
      </c>
      <c r="F7" s="133">
        <v>9842.0825</v>
      </c>
      <c r="G7" s="133">
        <v>11344.54</v>
      </c>
      <c r="H7" s="133">
        <v>11260.5</v>
      </c>
      <c r="I7" s="133">
        <v>9635.85</v>
      </c>
      <c r="J7" s="133">
        <v>9700.654999999999</v>
      </c>
      <c r="K7" s="133">
        <v>9663.87</v>
      </c>
      <c r="L7" s="133">
        <v>9639.15</v>
      </c>
      <c r="M7" s="133">
        <v>10562.08111111111</v>
      </c>
      <c r="N7" s="183"/>
      <c r="P7" s="223">
        <f t="shared" si="0"/>
        <v>-0.3185547490078015</v>
      </c>
      <c r="Q7" s="223">
        <f t="shared" si="1"/>
        <v>-0.13318064853288464</v>
      </c>
      <c r="R7" s="223">
        <f t="shared" si="2"/>
        <v>0.018486756602413015</v>
      </c>
      <c r="S7" s="223">
        <f t="shared" si="3"/>
        <v>0.07315510829248893</v>
      </c>
      <c r="T7" s="223">
        <f t="shared" si="4"/>
        <v>-0.06897228877406136</v>
      </c>
      <c r="U7" s="223">
        <f t="shared" si="5"/>
        <v>-0.06202379014154694</v>
      </c>
      <c r="V7" s="223">
        <f t="shared" si="6"/>
        <v>0.09612344641221171</v>
      </c>
      <c r="W7" s="223">
        <f t="shared" si="7"/>
        <v>0.0888008192344859</v>
      </c>
      <c r="X7" s="223">
        <f t="shared" si="8"/>
        <v>0.09294528083584629</v>
      </c>
      <c r="Y7" s="223">
        <f t="shared" si="9"/>
        <v>0.09574818434313306</v>
      </c>
    </row>
    <row r="8" spans="2:25" ht="12.75">
      <c r="B8" s="132">
        <v>42025</v>
      </c>
      <c r="C8" s="133">
        <v>15126.05</v>
      </c>
      <c r="D8" s="133">
        <v>13025.21</v>
      </c>
      <c r="E8" s="133">
        <v>10351.413333333334</v>
      </c>
      <c r="F8" s="133">
        <v>10309.386666666667</v>
      </c>
      <c r="G8" s="133">
        <v>11015.405</v>
      </c>
      <c r="H8" s="133">
        <v>10351.41</v>
      </c>
      <c r="I8" s="133">
        <v>8867.88</v>
      </c>
      <c r="J8" s="133"/>
      <c r="K8" s="133">
        <v>9663.87</v>
      </c>
      <c r="L8" s="133"/>
      <c r="M8" s="133">
        <v>10620.674374999999</v>
      </c>
      <c r="N8" s="183"/>
      <c r="P8" s="223">
        <f t="shared" si="0"/>
        <v>-0.2978553968154277</v>
      </c>
      <c r="Q8" s="223">
        <f t="shared" si="1"/>
        <v>-0.18460628465875026</v>
      </c>
      <c r="R8" s="223">
        <f t="shared" si="2"/>
        <v>0.02601200753906695</v>
      </c>
      <c r="S8" s="223">
        <f t="shared" si="3"/>
        <v>0.03019459046383601</v>
      </c>
      <c r="T8" s="223">
        <f t="shared" si="4"/>
        <v>-0.03583441779943651</v>
      </c>
      <c r="U8" s="223">
        <f t="shared" si="5"/>
        <v>0.02601233793270664</v>
      </c>
      <c r="V8" s="223">
        <f t="shared" si="6"/>
        <v>0.19765652839235529</v>
      </c>
      <c r="W8" s="223" t="e">
        <f t="shared" si="7"/>
        <v>#DIV/0!</v>
      </c>
      <c r="X8" s="223">
        <f t="shared" si="8"/>
        <v>0.09900840708742956</v>
      </c>
      <c r="Y8" s="223" t="e">
        <f t="shared" si="9"/>
        <v>#DIV/0!</v>
      </c>
    </row>
    <row r="9" spans="2:25" ht="12.75">
      <c r="B9" s="132">
        <v>42026</v>
      </c>
      <c r="C9" s="133">
        <v>15032.68</v>
      </c>
      <c r="D9" s="133">
        <v>12605.04</v>
      </c>
      <c r="E9" s="133">
        <v>10516.93</v>
      </c>
      <c r="F9" s="133">
        <v>10078.092</v>
      </c>
      <c r="G9" s="133">
        <v>10714.285</v>
      </c>
      <c r="H9" s="133">
        <v>10130.72</v>
      </c>
      <c r="I9" s="133">
        <v>9243.7</v>
      </c>
      <c r="J9" s="133"/>
      <c r="K9" s="133"/>
      <c r="L9" s="133">
        <v>9566.9</v>
      </c>
      <c r="M9" s="133">
        <v>10746.15411764706</v>
      </c>
      <c r="N9" s="183"/>
      <c r="P9" s="223">
        <f t="shared" si="0"/>
        <v>-0.2851471515626582</v>
      </c>
      <c r="Q9" s="223">
        <f t="shared" si="1"/>
        <v>-0.1474716369287952</v>
      </c>
      <c r="R9" s="223">
        <f t="shared" si="2"/>
        <v>0.0217957253349656</v>
      </c>
      <c r="S9" s="223">
        <f t="shared" si="3"/>
        <v>0.06628855121059218</v>
      </c>
      <c r="T9" s="223">
        <f t="shared" si="4"/>
        <v>0.00297445117868903</v>
      </c>
      <c r="U9" s="223">
        <f t="shared" si="5"/>
        <v>0.06074929695491147</v>
      </c>
      <c r="V9" s="223">
        <f t="shared" si="6"/>
        <v>0.16253817385322536</v>
      </c>
      <c r="W9" s="223" t="e">
        <f t="shared" si="7"/>
        <v>#DIV/0!</v>
      </c>
      <c r="X9" s="223" t="e">
        <f t="shared" si="8"/>
        <v>#DIV/0!</v>
      </c>
      <c r="Y9" s="223">
        <f t="shared" si="9"/>
        <v>0.12326397450031468</v>
      </c>
    </row>
    <row r="10" spans="2:25" ht="12.75">
      <c r="B10" s="132">
        <v>42027</v>
      </c>
      <c r="C10" s="133">
        <v>15126.05</v>
      </c>
      <c r="D10" s="133">
        <v>12605.04</v>
      </c>
      <c r="E10" s="133">
        <v>10690.945</v>
      </c>
      <c r="F10" s="133">
        <v>9915.225999999999</v>
      </c>
      <c r="G10" s="133">
        <v>10693.275000000001</v>
      </c>
      <c r="H10" s="133">
        <v>10189.08</v>
      </c>
      <c r="I10" s="133">
        <v>8968.13</v>
      </c>
      <c r="J10" s="133">
        <v>9663.87</v>
      </c>
      <c r="K10" s="133">
        <v>9243.7</v>
      </c>
      <c r="L10" s="133">
        <v>9639.15</v>
      </c>
      <c r="M10" s="133">
        <v>10349.686818181819</v>
      </c>
      <c r="N10" s="183"/>
      <c r="P10" s="223">
        <f t="shared" si="0"/>
        <v>-0.3157706857916099</v>
      </c>
      <c r="Q10" s="223">
        <f t="shared" si="1"/>
        <v>-0.17892471438553004</v>
      </c>
      <c r="R10" s="223">
        <f t="shared" si="2"/>
        <v>-0.03192030094796865</v>
      </c>
      <c r="S10" s="223">
        <f t="shared" si="3"/>
        <v>0.04381754063717966</v>
      </c>
      <c r="T10" s="223">
        <f t="shared" si="4"/>
        <v>-0.032131239664011484</v>
      </c>
      <c r="U10" s="223">
        <f t="shared" si="5"/>
        <v>0.015762641787268244</v>
      </c>
      <c r="V10" s="223">
        <f t="shared" si="6"/>
        <v>0.15405182777031778</v>
      </c>
      <c r="W10" s="223">
        <f t="shared" si="7"/>
        <v>0.07096709891397734</v>
      </c>
      <c r="X10" s="223">
        <f t="shared" si="8"/>
        <v>0.11964763224486064</v>
      </c>
      <c r="Y10" s="223">
        <f t="shared" si="9"/>
        <v>0.07371363846208633</v>
      </c>
    </row>
    <row r="11" spans="2:25" ht="12.75">
      <c r="B11" s="130">
        <v>42030</v>
      </c>
      <c r="C11" s="131">
        <v>15546.22</v>
      </c>
      <c r="D11" s="131">
        <v>13025.21</v>
      </c>
      <c r="E11" s="131">
        <v>10519.763333333334</v>
      </c>
      <c r="F11" s="131">
        <v>9829.386666666665</v>
      </c>
      <c r="G11" s="131">
        <v>10888.73</v>
      </c>
      <c r="H11" s="131">
        <v>9663.869999999999</v>
      </c>
      <c r="I11" s="131">
        <v>8991.6</v>
      </c>
      <c r="J11" s="131"/>
      <c r="K11" s="131">
        <v>8274.08</v>
      </c>
      <c r="L11" s="131"/>
      <c r="M11" s="131">
        <v>10283.619999999999</v>
      </c>
      <c r="N11" s="183"/>
      <c r="P11" s="223">
        <f t="shared" si="0"/>
        <v>-0.338513156252774</v>
      </c>
      <c r="Q11" s="223">
        <f t="shared" si="1"/>
        <v>-0.2104833626482798</v>
      </c>
      <c r="R11" s="223">
        <f t="shared" si="2"/>
        <v>-0.022447589917263845</v>
      </c>
      <c r="S11" s="223">
        <f t="shared" si="3"/>
        <v>0.04621176770608953</v>
      </c>
      <c r="T11" s="223">
        <f t="shared" si="4"/>
        <v>-0.05557213743016868</v>
      </c>
      <c r="U11" s="223">
        <f t="shared" si="5"/>
        <v>0.06413062261806089</v>
      </c>
      <c r="V11" s="223">
        <f t="shared" si="6"/>
        <v>0.143691890208639</v>
      </c>
      <c r="W11" s="223" t="e">
        <f t="shared" si="7"/>
        <v>#DIV/0!</v>
      </c>
      <c r="X11" s="223">
        <f t="shared" si="8"/>
        <v>0.24287171504263907</v>
      </c>
      <c r="Y11" s="223" t="e">
        <f t="shared" si="9"/>
        <v>#DIV/0!</v>
      </c>
    </row>
    <row r="12" spans="2:25" ht="12.75">
      <c r="B12" s="130">
        <v>42031</v>
      </c>
      <c r="C12" s="131">
        <v>14285.71</v>
      </c>
      <c r="D12" s="131">
        <v>12500</v>
      </c>
      <c r="E12" s="131">
        <v>10399.156666666668</v>
      </c>
      <c r="F12" s="131">
        <v>8948.645999999999</v>
      </c>
      <c r="G12" s="131">
        <v>10251.865</v>
      </c>
      <c r="H12" s="131"/>
      <c r="I12" s="131">
        <v>8627.45</v>
      </c>
      <c r="J12" s="131">
        <v>9670.045</v>
      </c>
      <c r="K12" s="131">
        <v>7773.11</v>
      </c>
      <c r="L12" s="131">
        <v>9621.425</v>
      </c>
      <c r="M12" s="131">
        <v>9821.898095238095</v>
      </c>
      <c r="N12" s="183"/>
      <c r="P12" s="223">
        <f t="shared" si="0"/>
        <v>-0.3124669270734114</v>
      </c>
      <c r="Q12" s="223">
        <f t="shared" si="1"/>
        <v>-0.21424815238095238</v>
      </c>
      <c r="R12" s="223">
        <f t="shared" si="2"/>
        <v>-0.055510133170597394</v>
      </c>
      <c r="S12" s="223">
        <f t="shared" si="3"/>
        <v>0.09758482961982143</v>
      </c>
      <c r="T12" s="223">
        <f t="shared" si="4"/>
        <v>-0.04194035960890087</v>
      </c>
      <c r="U12" s="223" t="e">
        <f t="shared" si="5"/>
        <v>#DIV/0!</v>
      </c>
      <c r="V12" s="223">
        <f t="shared" si="6"/>
        <v>0.13844740858980284</v>
      </c>
      <c r="W12" s="223">
        <f t="shared" si="7"/>
        <v>0.015703452800694847</v>
      </c>
      <c r="X12" s="223">
        <f t="shared" si="8"/>
        <v>0.2635737941748021</v>
      </c>
      <c r="Y12" s="223">
        <f t="shared" si="9"/>
        <v>0.02083611265878973</v>
      </c>
    </row>
    <row r="13" spans="2:25" ht="12.75">
      <c r="B13" s="130">
        <v>42032</v>
      </c>
      <c r="C13" s="131">
        <v>14306.85</v>
      </c>
      <c r="D13" s="131">
        <v>13025.21</v>
      </c>
      <c r="E13" s="131">
        <v>10484.193333333335</v>
      </c>
      <c r="F13" s="131">
        <v>8499.89</v>
      </c>
      <c r="G13" s="131">
        <v>10466.055</v>
      </c>
      <c r="H13" s="131">
        <v>9663.869999999999</v>
      </c>
      <c r="I13" s="131">
        <v>8651.64</v>
      </c>
      <c r="J13" s="131"/>
      <c r="K13" s="131">
        <v>8053.219999999999</v>
      </c>
      <c r="L13" s="131">
        <v>9600.283333333333</v>
      </c>
      <c r="M13" s="131">
        <v>9762.730999999998</v>
      </c>
      <c r="N13" s="183"/>
      <c r="P13" s="223">
        <f t="shared" si="0"/>
        <v>-0.3176184135571424</v>
      </c>
      <c r="Q13" s="223">
        <f t="shared" si="1"/>
        <v>-0.250474195809511</v>
      </c>
      <c r="R13" s="223">
        <f t="shared" si="2"/>
        <v>-0.06881429122825566</v>
      </c>
      <c r="S13" s="223">
        <f t="shared" si="3"/>
        <v>0.14857145210114467</v>
      </c>
      <c r="T13" s="223">
        <f t="shared" si="4"/>
        <v>-0.06720048767181161</v>
      </c>
      <c r="U13" s="223">
        <f t="shared" si="5"/>
        <v>0.010229959633148933</v>
      </c>
      <c r="V13" s="223">
        <f t="shared" si="6"/>
        <v>0.1284254777128959</v>
      </c>
      <c r="W13" s="223" t="e">
        <f t="shared" si="7"/>
        <v>#DIV/0!</v>
      </c>
      <c r="X13" s="223">
        <f t="shared" si="8"/>
        <v>0.21227670422514208</v>
      </c>
      <c r="Y13" s="223">
        <f t="shared" si="9"/>
        <v>0.016921132536018738</v>
      </c>
    </row>
    <row r="14" spans="2:25" ht="12.75">
      <c r="B14" s="130">
        <v>42033</v>
      </c>
      <c r="C14" s="131"/>
      <c r="D14" s="131">
        <v>12500</v>
      </c>
      <c r="E14" s="131">
        <v>10330.193333333335</v>
      </c>
      <c r="F14" s="131">
        <v>8214.927500000002</v>
      </c>
      <c r="G14" s="131">
        <v>10513.435000000001</v>
      </c>
      <c r="H14" s="131">
        <v>10084.035</v>
      </c>
      <c r="I14" s="131">
        <v>8836.66</v>
      </c>
      <c r="J14" s="131"/>
      <c r="K14" s="131">
        <v>8823.53</v>
      </c>
      <c r="L14" s="131"/>
      <c r="M14" s="131">
        <v>9864.941666666668</v>
      </c>
      <c r="N14" s="183"/>
      <c r="P14" s="223" t="e">
        <f t="shared" si="0"/>
        <v>#DIV/0!</v>
      </c>
      <c r="Q14" s="223">
        <f t="shared" si="1"/>
        <v>-0.2108046666666666</v>
      </c>
      <c r="R14" s="223">
        <f t="shared" si="2"/>
        <v>-0.045038040591689504</v>
      </c>
      <c r="S14" s="223">
        <f t="shared" si="3"/>
        <v>0.20085559691995647</v>
      </c>
      <c r="T14" s="223">
        <f t="shared" si="4"/>
        <v>-0.061682345811177194</v>
      </c>
      <c r="U14" s="223">
        <f t="shared" si="5"/>
        <v>-0.021726752568126978</v>
      </c>
      <c r="V14" s="223">
        <f t="shared" si="6"/>
        <v>0.11636542162611979</v>
      </c>
      <c r="W14" s="223" t="e">
        <f t="shared" si="7"/>
        <v>#DIV/0!</v>
      </c>
      <c r="X14" s="223">
        <f t="shared" si="8"/>
        <v>0.1180266476871124</v>
      </c>
      <c r="Y14" s="223" t="e">
        <f t="shared" si="9"/>
        <v>#DIV/0!</v>
      </c>
    </row>
    <row r="15" spans="2:25" ht="12.75">
      <c r="B15" s="130">
        <v>42034</v>
      </c>
      <c r="C15" s="131">
        <v>15126.05</v>
      </c>
      <c r="D15" s="131">
        <v>12394.955000000002</v>
      </c>
      <c r="E15" s="131">
        <v>10325.51</v>
      </c>
      <c r="F15" s="131">
        <v>8922.35</v>
      </c>
      <c r="G15" s="131">
        <v>10239.81</v>
      </c>
      <c r="H15" s="131">
        <v>8683.47</v>
      </c>
      <c r="I15" s="131">
        <v>8838.36</v>
      </c>
      <c r="J15" s="131">
        <v>9635.345000000001</v>
      </c>
      <c r="K15" s="131">
        <v>9663.87</v>
      </c>
      <c r="L15" s="131">
        <v>9625.37</v>
      </c>
      <c r="M15" s="131">
        <v>10040.73818181818</v>
      </c>
      <c r="N15" s="183"/>
      <c r="P15" s="223">
        <f t="shared" si="0"/>
        <v>-0.33619562398523206</v>
      </c>
      <c r="Q15" s="223">
        <f t="shared" si="1"/>
        <v>-0.18993347036611438</v>
      </c>
      <c r="R15" s="223">
        <f t="shared" si="2"/>
        <v>-0.027579443357453527</v>
      </c>
      <c r="S15" s="223">
        <f t="shared" si="3"/>
        <v>0.12534681802643696</v>
      </c>
      <c r="T15" s="223">
        <f t="shared" si="4"/>
        <v>-0.019440967965403583</v>
      </c>
      <c r="U15" s="223">
        <f t="shared" si="5"/>
        <v>0.15630481614126393</v>
      </c>
      <c r="V15" s="223">
        <f t="shared" si="6"/>
        <v>0.1360408697788028</v>
      </c>
      <c r="W15" s="223">
        <f t="shared" si="7"/>
        <v>0.04207355126548962</v>
      </c>
      <c r="X15" s="223">
        <f t="shared" si="8"/>
        <v>0.03899764605879212</v>
      </c>
      <c r="Y15" s="223">
        <f t="shared" si="9"/>
        <v>0.043153476886413654</v>
      </c>
    </row>
    <row r="16" spans="2:25" ht="12.75">
      <c r="B16" s="130">
        <v>42037</v>
      </c>
      <c r="C16" s="131"/>
      <c r="D16" s="131">
        <v>12394.96</v>
      </c>
      <c r="E16" s="131">
        <v>10176.423333333332</v>
      </c>
      <c r="F16" s="131">
        <v>10295.876666666665</v>
      </c>
      <c r="G16" s="131">
        <v>11764.71</v>
      </c>
      <c r="H16" s="131">
        <v>9243.695</v>
      </c>
      <c r="I16" s="131">
        <v>8601.09</v>
      </c>
      <c r="J16" s="131"/>
      <c r="K16" s="131">
        <v>8823.53</v>
      </c>
      <c r="L16" s="131"/>
      <c r="M16" s="131">
        <v>10024.008461538459</v>
      </c>
      <c r="N16" s="183"/>
      <c r="P16" s="223" t="e">
        <f t="shared" si="0"/>
        <v>#DIV/0!</v>
      </c>
      <c r="Q16" s="223">
        <f t="shared" si="1"/>
        <v>-0.19128351672466395</v>
      </c>
      <c r="R16" s="223">
        <f t="shared" si="2"/>
        <v>-0.014977253481155015</v>
      </c>
      <c r="S16" s="223">
        <f t="shared" si="3"/>
        <v>-0.02640554213400705</v>
      </c>
      <c r="T16" s="223">
        <f t="shared" si="4"/>
        <v>-0.14795957898337833</v>
      </c>
      <c r="U16" s="223">
        <f t="shared" si="5"/>
        <v>0.08441575165974849</v>
      </c>
      <c r="V16" s="223">
        <f t="shared" si="6"/>
        <v>0.16543466718037578</v>
      </c>
      <c r="W16" s="223" t="e">
        <f t="shared" si="7"/>
        <v>#DIV/0!</v>
      </c>
      <c r="X16" s="223">
        <f t="shared" si="8"/>
        <v>0.1360542165707441</v>
      </c>
      <c r="Y16" s="223" t="e">
        <f t="shared" si="9"/>
        <v>#DIV/0!</v>
      </c>
    </row>
    <row r="17" spans="2:25" ht="12.75">
      <c r="B17" s="130">
        <v>42038</v>
      </c>
      <c r="C17" s="131">
        <v>15966.39</v>
      </c>
      <c r="D17" s="131">
        <v>12394.96</v>
      </c>
      <c r="E17" s="131">
        <v>10213.766666666668</v>
      </c>
      <c r="F17" s="131">
        <v>10074.676666666666</v>
      </c>
      <c r="G17" s="131">
        <v>11297.85</v>
      </c>
      <c r="H17" s="131"/>
      <c r="I17" s="131">
        <v>8403.36</v>
      </c>
      <c r="J17" s="131">
        <v>9678.195</v>
      </c>
      <c r="K17" s="131">
        <v>9103.643333333333</v>
      </c>
      <c r="L17" s="131">
        <v>9845.94</v>
      </c>
      <c r="M17" s="131">
        <v>10311.005294117647</v>
      </c>
      <c r="N17" s="183"/>
      <c r="P17" s="223">
        <f t="shared" si="0"/>
        <v>-0.3542055972503711</v>
      </c>
      <c r="Q17" s="223">
        <f t="shared" si="1"/>
        <v>-0.16812919976202845</v>
      </c>
      <c r="R17" s="223">
        <f t="shared" si="2"/>
        <v>0.009520349409226667</v>
      </c>
      <c r="S17" s="223">
        <f t="shared" si="3"/>
        <v>0.023457688546264115</v>
      </c>
      <c r="T17" s="223">
        <f t="shared" si="4"/>
        <v>-0.08734800921258054</v>
      </c>
      <c r="U17" s="223" t="e">
        <f t="shared" si="5"/>
        <v>#DIV/0!</v>
      </c>
      <c r="V17" s="223">
        <f t="shared" si="6"/>
        <v>0.22700982632157216</v>
      </c>
      <c r="W17" s="223">
        <f t="shared" si="7"/>
        <v>0.06538515643853504</v>
      </c>
      <c r="X17" s="223">
        <f t="shared" si="8"/>
        <v>0.1326240403513517</v>
      </c>
      <c r="Y17" s="223">
        <f t="shared" si="9"/>
        <v>0.04723421980203482</v>
      </c>
    </row>
    <row r="18" spans="2:25" ht="12.75">
      <c r="B18" s="130">
        <v>42039</v>
      </c>
      <c r="C18" s="131">
        <v>17286.91</v>
      </c>
      <c r="D18" s="131">
        <v>12394.96</v>
      </c>
      <c r="E18" s="131">
        <v>10766.805</v>
      </c>
      <c r="F18" s="131">
        <v>9870.204000000002</v>
      </c>
      <c r="G18" s="131">
        <v>10971.055</v>
      </c>
      <c r="H18" s="131">
        <v>9003.6</v>
      </c>
      <c r="I18" s="131">
        <v>8403.36</v>
      </c>
      <c r="J18" s="131"/>
      <c r="K18" s="131">
        <v>8823.53</v>
      </c>
      <c r="L18" s="131">
        <v>8865.55</v>
      </c>
      <c r="M18" s="131">
        <v>10238.740555555558</v>
      </c>
      <c r="N18" s="183"/>
      <c r="P18" s="223">
        <f t="shared" si="0"/>
        <v>-0.4077171365180036</v>
      </c>
      <c r="Q18" s="223">
        <f t="shared" si="1"/>
        <v>-0.1739593709414505</v>
      </c>
      <c r="R18" s="223">
        <f t="shared" si="2"/>
        <v>-0.0490456030776486</v>
      </c>
      <c r="S18" s="223">
        <f t="shared" si="3"/>
        <v>0.03733829164580147</v>
      </c>
      <c r="T18" s="223">
        <f t="shared" si="4"/>
        <v>-0.06674968309286959</v>
      </c>
      <c r="U18" s="223">
        <f t="shared" si="5"/>
        <v>0.1371829663196452</v>
      </c>
      <c r="V18" s="223">
        <f t="shared" si="6"/>
        <v>0.21841032105676267</v>
      </c>
      <c r="W18" s="223" t="e">
        <f t="shared" si="7"/>
        <v>#DIV/0!</v>
      </c>
      <c r="X18" s="223">
        <f t="shared" si="8"/>
        <v>0.16039051893692854</v>
      </c>
      <c r="Y18" s="223">
        <f t="shared" si="9"/>
        <v>0.15489062218988767</v>
      </c>
    </row>
    <row r="19" spans="2:25" ht="12.75">
      <c r="B19" s="130">
        <v>42040</v>
      </c>
      <c r="C19" s="131"/>
      <c r="D19" s="131">
        <v>12184.87</v>
      </c>
      <c r="E19" s="131">
        <v>9018.053333333335</v>
      </c>
      <c r="F19" s="131">
        <v>9403.348</v>
      </c>
      <c r="G19" s="131">
        <v>11540.619999999999</v>
      </c>
      <c r="H19" s="131">
        <v>7466.06</v>
      </c>
      <c r="I19" s="131">
        <v>8143.26</v>
      </c>
      <c r="J19" s="131"/>
      <c r="K19" s="131">
        <v>8823.53</v>
      </c>
      <c r="L19" s="131">
        <v>9477.12</v>
      </c>
      <c r="M19" s="131">
        <v>9384.504117647059</v>
      </c>
      <c r="N19" s="183"/>
      <c r="P19" s="223" t="e">
        <f t="shared" si="0"/>
        <v>#DIV/0!</v>
      </c>
      <c r="Q19" s="223">
        <f t="shared" si="1"/>
        <v>-0.22982320552890118</v>
      </c>
      <c r="R19" s="223">
        <f t="shared" si="2"/>
        <v>0.04063524252614645</v>
      </c>
      <c r="S19" s="223">
        <f t="shared" si="3"/>
        <v>-0.0020039545864878514</v>
      </c>
      <c r="T19" s="223">
        <f t="shared" si="4"/>
        <v>-0.1868284270994921</v>
      </c>
      <c r="U19" s="223">
        <f t="shared" si="5"/>
        <v>0.25695535766482697</v>
      </c>
      <c r="V19" s="223">
        <f t="shared" si="6"/>
        <v>0.1524259470589246</v>
      </c>
      <c r="W19" s="223" t="e">
        <f t="shared" si="7"/>
        <v>#DIV/0!</v>
      </c>
      <c r="X19" s="223">
        <f t="shared" si="8"/>
        <v>0.06357706242819573</v>
      </c>
      <c r="Y19" s="223">
        <f t="shared" si="9"/>
        <v>-0.009772576727206387</v>
      </c>
    </row>
    <row r="20" spans="2:25" ht="12.75">
      <c r="B20" s="130">
        <v>42041</v>
      </c>
      <c r="C20" s="131">
        <v>16806.72</v>
      </c>
      <c r="D20" s="131">
        <v>12394.96</v>
      </c>
      <c r="E20" s="131">
        <v>10225.626666666667</v>
      </c>
      <c r="F20" s="131">
        <v>9423.88</v>
      </c>
      <c r="G20" s="131"/>
      <c r="H20" s="131">
        <v>9243.695</v>
      </c>
      <c r="I20" s="131">
        <v>8726.57</v>
      </c>
      <c r="J20" s="131">
        <v>9663.87</v>
      </c>
      <c r="K20" s="131">
        <v>8823.53</v>
      </c>
      <c r="L20" s="131">
        <v>9628.43</v>
      </c>
      <c r="M20" s="131">
        <v>10122.961874999999</v>
      </c>
      <c r="N20" s="183"/>
      <c r="P20" s="223">
        <f t="shared" si="0"/>
        <v>-0.39768367206688765</v>
      </c>
      <c r="Q20" s="223">
        <f t="shared" si="1"/>
        <v>-0.183300157886754</v>
      </c>
      <c r="R20" s="223">
        <f t="shared" si="2"/>
        <v>-0.010039951096721825</v>
      </c>
      <c r="S20" s="223">
        <f t="shared" si="3"/>
        <v>0.07418195849268029</v>
      </c>
      <c r="T20" s="223" t="e">
        <f t="shared" si="4"/>
        <v>#DIV/0!</v>
      </c>
      <c r="U20" s="223">
        <f t="shared" si="5"/>
        <v>0.0951207147141916</v>
      </c>
      <c r="V20" s="223">
        <f t="shared" si="6"/>
        <v>0.16001612030843726</v>
      </c>
      <c r="W20" s="223">
        <f t="shared" si="7"/>
        <v>0.047506006910274894</v>
      </c>
      <c r="X20" s="223">
        <f t="shared" si="8"/>
        <v>0.14726893601540408</v>
      </c>
      <c r="Y20" s="223">
        <f t="shared" si="9"/>
        <v>0.0513616316471116</v>
      </c>
    </row>
    <row r="21" spans="2:25" ht="12.75">
      <c r="B21" s="130">
        <v>42044</v>
      </c>
      <c r="C21" s="131">
        <v>16806.72</v>
      </c>
      <c r="D21" s="131">
        <v>12289.915</v>
      </c>
      <c r="E21" s="131">
        <v>10404.160000000002</v>
      </c>
      <c r="F21" s="131">
        <v>10327.643333333333</v>
      </c>
      <c r="G21" s="131"/>
      <c r="H21" s="131">
        <v>9243.695</v>
      </c>
      <c r="I21" s="131">
        <v>8235.29</v>
      </c>
      <c r="J21" s="131"/>
      <c r="K21" s="131">
        <v>8846.869999999999</v>
      </c>
      <c r="L21" s="131">
        <v>7758.105</v>
      </c>
      <c r="M21" s="131">
        <v>10219.661874999998</v>
      </c>
      <c r="N21" s="183"/>
      <c r="P21" s="223">
        <f t="shared" si="0"/>
        <v>-0.39193002114630354</v>
      </c>
      <c r="Q21" s="223">
        <f t="shared" si="1"/>
        <v>-0.16845137863036505</v>
      </c>
      <c r="R21" s="223">
        <f t="shared" si="2"/>
        <v>-0.017733111082490434</v>
      </c>
      <c r="S21" s="223">
        <f t="shared" si="3"/>
        <v>-0.01045557586064347</v>
      </c>
      <c r="T21" s="223" t="e">
        <f t="shared" si="4"/>
        <v>#DIV/0!</v>
      </c>
      <c r="U21" s="223">
        <f t="shared" si="5"/>
        <v>0.10558189933787282</v>
      </c>
      <c r="V21" s="223">
        <f t="shared" si="6"/>
        <v>0.24095956244406655</v>
      </c>
      <c r="W21" s="223" t="e">
        <f t="shared" si="7"/>
        <v>#DIV/0!</v>
      </c>
      <c r="X21" s="223">
        <f t="shared" si="8"/>
        <v>0.1551726062437901</v>
      </c>
      <c r="Y21" s="223">
        <f t="shared" si="9"/>
        <v>0.31728841965918203</v>
      </c>
    </row>
    <row r="22" spans="2:25" ht="12.75">
      <c r="B22" s="130">
        <v>42045</v>
      </c>
      <c r="C22" s="131"/>
      <c r="D22" s="131">
        <v>11764.705</v>
      </c>
      <c r="E22" s="131">
        <v>10404.160000000002</v>
      </c>
      <c r="F22" s="131">
        <v>10029.553333333333</v>
      </c>
      <c r="G22" s="131">
        <v>11382.73</v>
      </c>
      <c r="H22" s="131">
        <v>7843.136666666668</v>
      </c>
      <c r="I22" s="131">
        <v>8059.59</v>
      </c>
      <c r="J22" s="131">
        <v>9635.54</v>
      </c>
      <c r="K22" s="131">
        <v>8683.47</v>
      </c>
      <c r="L22" s="131">
        <v>9668.386666666667</v>
      </c>
      <c r="M22" s="131">
        <v>9724.315263157892</v>
      </c>
      <c r="N22" s="183"/>
      <c r="P22" s="223" t="e">
        <f t="shared" si="0"/>
        <v>#DIV/0!</v>
      </c>
      <c r="Q22" s="223">
        <f t="shared" si="1"/>
        <v>-0.1734331406390647</v>
      </c>
      <c r="R22" s="223">
        <f t="shared" si="2"/>
        <v>-0.06534354881529209</v>
      </c>
      <c r="S22" s="223">
        <f t="shared" si="3"/>
        <v>-0.03043386480243131</v>
      </c>
      <c r="T22" s="223">
        <f t="shared" si="4"/>
        <v>-0.1456956931107131</v>
      </c>
      <c r="U22" s="223">
        <f t="shared" si="5"/>
        <v>0.2398502890414027</v>
      </c>
      <c r="V22" s="223">
        <f t="shared" si="6"/>
        <v>0.20655210291812515</v>
      </c>
      <c r="W22" s="223">
        <f t="shared" si="7"/>
        <v>0.009213314786497846</v>
      </c>
      <c r="X22" s="223">
        <f t="shared" si="8"/>
        <v>0.11986513031747598</v>
      </c>
      <c r="Y22" s="223">
        <f t="shared" si="9"/>
        <v>0.005784687602953244</v>
      </c>
    </row>
    <row r="23" spans="2:25" ht="12.75">
      <c r="B23" s="130">
        <v>42046</v>
      </c>
      <c r="C23" s="131">
        <v>16806.72</v>
      </c>
      <c r="D23" s="131">
        <v>11974.79</v>
      </c>
      <c r="E23" s="131">
        <v>10373.803333333335</v>
      </c>
      <c r="F23" s="131">
        <v>9851.31</v>
      </c>
      <c r="G23" s="131">
        <v>11289.73</v>
      </c>
      <c r="H23" s="131">
        <v>7983.1900000000005</v>
      </c>
      <c r="I23" s="131">
        <v>8835.509999999998</v>
      </c>
      <c r="J23" s="131"/>
      <c r="K23" s="131">
        <v>9243.7</v>
      </c>
      <c r="L23" s="131">
        <v>9610.51</v>
      </c>
      <c r="M23" s="131">
        <v>10178.04375</v>
      </c>
      <c r="N23" s="183"/>
      <c r="P23" s="223">
        <f t="shared" si="0"/>
        <v>-0.394406299980008</v>
      </c>
      <c r="Q23" s="223">
        <f t="shared" si="1"/>
        <v>-0.1500440717540767</v>
      </c>
      <c r="R23" s="223">
        <f t="shared" si="2"/>
        <v>-0.018870570131623313</v>
      </c>
      <c r="S23" s="223">
        <f t="shared" si="3"/>
        <v>0.0331665281064144</v>
      </c>
      <c r="T23" s="223">
        <f t="shared" si="4"/>
        <v>-0.09846880749141024</v>
      </c>
      <c r="U23" s="223">
        <f t="shared" si="5"/>
        <v>0.27493442470992174</v>
      </c>
      <c r="V23" s="223">
        <f t="shared" si="6"/>
        <v>0.15194751067001255</v>
      </c>
      <c r="W23" s="223" t="e">
        <f t="shared" si="7"/>
        <v>#DIV/0!</v>
      </c>
      <c r="X23" s="223">
        <f t="shared" si="8"/>
        <v>0.10107897811482414</v>
      </c>
      <c r="Y23" s="223">
        <f t="shared" si="9"/>
        <v>0.059053447735864226</v>
      </c>
    </row>
    <row r="24" spans="2:25" ht="12.75">
      <c r="B24" s="130">
        <v>42047</v>
      </c>
      <c r="C24" s="131">
        <v>16806.72</v>
      </c>
      <c r="D24" s="131">
        <v>11974.79</v>
      </c>
      <c r="E24" s="131">
        <v>10313.215</v>
      </c>
      <c r="F24" s="131">
        <v>9509.752499999999</v>
      </c>
      <c r="G24" s="131"/>
      <c r="H24" s="131">
        <v>7983.1900000000005</v>
      </c>
      <c r="I24" s="131">
        <v>8403.36</v>
      </c>
      <c r="J24" s="131"/>
      <c r="K24" s="131">
        <v>9243.7</v>
      </c>
      <c r="L24" s="131">
        <v>8717.423333333332</v>
      </c>
      <c r="M24" s="131">
        <v>9814.177333333333</v>
      </c>
      <c r="N24" s="183"/>
      <c r="P24" s="223">
        <f t="shared" si="0"/>
        <v>-0.4160563552356836</v>
      </c>
      <c r="Q24" s="223">
        <f t="shared" si="1"/>
        <v>-0.1804301091431806</v>
      </c>
      <c r="R24" s="223">
        <f t="shared" si="2"/>
        <v>-0.04838817639956765</v>
      </c>
      <c r="S24" s="223">
        <f t="shared" si="3"/>
        <v>0.032011856600193796</v>
      </c>
      <c r="T24" s="223" t="e">
        <f t="shared" si="4"/>
        <v>#DIV/0!</v>
      </c>
      <c r="U24" s="223">
        <f t="shared" si="5"/>
        <v>0.22935534959500306</v>
      </c>
      <c r="V24" s="223">
        <f t="shared" si="6"/>
        <v>0.16788728952863288</v>
      </c>
      <c r="W24" s="223" t="e">
        <f t="shared" si="7"/>
        <v>#DIV/0!</v>
      </c>
      <c r="X24" s="223">
        <f t="shared" si="8"/>
        <v>0.06171525832008096</v>
      </c>
      <c r="Y24" s="223">
        <f t="shared" si="9"/>
        <v>0.12581171730025742</v>
      </c>
    </row>
    <row r="25" spans="2:25" ht="12.75">
      <c r="B25" s="130">
        <v>42048</v>
      </c>
      <c r="C25" s="131"/>
      <c r="D25" s="131">
        <v>12079.830000000002</v>
      </c>
      <c r="E25" s="131">
        <v>10239.65</v>
      </c>
      <c r="F25" s="131">
        <v>9457.4575</v>
      </c>
      <c r="G25" s="131">
        <v>11284.51</v>
      </c>
      <c r="H25" s="131">
        <v>8963.583333333334</v>
      </c>
      <c r="I25" s="131">
        <v>8679.1</v>
      </c>
      <c r="J25" s="131">
        <v>9605.51</v>
      </c>
      <c r="K25" s="131">
        <v>8823.53</v>
      </c>
      <c r="L25" s="131">
        <v>9050.730000000001</v>
      </c>
      <c r="M25" s="131">
        <v>9654.390909090907</v>
      </c>
      <c r="N25" s="183"/>
      <c r="P25" s="223" t="e">
        <f t="shared" si="0"/>
        <v>#DIV/0!</v>
      </c>
      <c r="Q25" s="223">
        <f t="shared" si="1"/>
        <v>-0.20078420730333904</v>
      </c>
      <c r="R25" s="223">
        <f t="shared" si="2"/>
        <v>-0.05715616167633584</v>
      </c>
      <c r="S25" s="223">
        <f t="shared" si="3"/>
        <v>0.02082308158306891</v>
      </c>
      <c r="T25" s="223">
        <f t="shared" si="4"/>
        <v>-0.14445634687807382</v>
      </c>
      <c r="U25" s="223">
        <f t="shared" si="5"/>
        <v>0.07706823823332262</v>
      </c>
      <c r="V25" s="223">
        <f t="shared" si="6"/>
        <v>0.11237235532381318</v>
      </c>
      <c r="W25" s="223">
        <f t="shared" si="7"/>
        <v>0.00508884058117759</v>
      </c>
      <c r="X25" s="223">
        <f t="shared" si="8"/>
        <v>0.09416423008602075</v>
      </c>
      <c r="Y25" s="223">
        <f t="shared" si="9"/>
        <v>0.06669748286501817</v>
      </c>
    </row>
    <row r="26" spans="2:25" ht="12.75">
      <c r="B26" s="130">
        <v>42051</v>
      </c>
      <c r="C26" s="131">
        <v>15966.39</v>
      </c>
      <c r="D26" s="131">
        <v>12464.986666666666</v>
      </c>
      <c r="E26" s="131">
        <v>10241.723333333335</v>
      </c>
      <c r="F26" s="131">
        <v>10491.050000000001</v>
      </c>
      <c r="G26" s="131">
        <v>11372.55</v>
      </c>
      <c r="H26" s="131">
        <v>8771.005000000001</v>
      </c>
      <c r="I26" s="131">
        <v>10252.1</v>
      </c>
      <c r="J26" s="131"/>
      <c r="K26" s="131">
        <v>8823.53</v>
      </c>
      <c r="L26" s="131">
        <v>7322.93</v>
      </c>
      <c r="M26" s="131">
        <v>10316.6915</v>
      </c>
      <c r="N26" s="183"/>
      <c r="P26" s="223">
        <f t="shared" si="0"/>
        <v>-0.3538494612745899</v>
      </c>
      <c r="Q26" s="223">
        <f t="shared" si="1"/>
        <v>-0.17234636699704975</v>
      </c>
      <c r="R26" s="223">
        <f t="shared" si="2"/>
        <v>0.007319878132488669</v>
      </c>
      <c r="S26" s="223">
        <f t="shared" si="3"/>
        <v>-0.016619737776485694</v>
      </c>
      <c r="T26" s="223">
        <f t="shared" si="4"/>
        <v>-0.09284272216873071</v>
      </c>
      <c r="U26" s="223">
        <f t="shared" si="5"/>
        <v>0.17622684059580399</v>
      </c>
      <c r="V26" s="223">
        <f t="shared" si="6"/>
        <v>0.0063003189590425815</v>
      </c>
      <c r="W26" s="223" t="e">
        <f t="shared" si="7"/>
        <v>#DIV/0!</v>
      </c>
      <c r="X26" s="223">
        <f t="shared" si="8"/>
        <v>0.1692249587183361</v>
      </c>
      <c r="Y26" s="223">
        <f t="shared" si="9"/>
        <v>0.4088201717072265</v>
      </c>
    </row>
    <row r="27" spans="2:25" ht="12.75">
      <c r="B27" s="130">
        <v>42052</v>
      </c>
      <c r="C27" s="131"/>
      <c r="D27" s="131">
        <v>12464.986666666666</v>
      </c>
      <c r="E27" s="131">
        <v>10138.835</v>
      </c>
      <c r="F27" s="131">
        <v>10406.2575</v>
      </c>
      <c r="G27" s="131">
        <v>11322.42</v>
      </c>
      <c r="H27" s="131">
        <v>8403.365</v>
      </c>
      <c r="I27" s="131">
        <v>10609.24</v>
      </c>
      <c r="J27" s="131">
        <v>9735.895</v>
      </c>
      <c r="K27" s="131">
        <v>8823.53</v>
      </c>
      <c r="L27" s="131">
        <v>8673.25</v>
      </c>
      <c r="M27" s="131">
        <v>10058.732499999998</v>
      </c>
      <c r="N27" s="183"/>
      <c r="P27" s="223" t="e">
        <f t="shared" si="0"/>
        <v>#DIV/0!</v>
      </c>
      <c r="Q27" s="223">
        <f t="shared" si="1"/>
        <v>-0.19304105419553874</v>
      </c>
      <c r="R27" s="223">
        <f t="shared" si="2"/>
        <v>-0.007900562539976327</v>
      </c>
      <c r="S27" s="223">
        <f t="shared" si="3"/>
        <v>-0.033395771726771266</v>
      </c>
      <c r="T27" s="223">
        <f t="shared" si="4"/>
        <v>-0.11160931143695445</v>
      </c>
      <c r="U27" s="223">
        <f t="shared" si="5"/>
        <v>0.19698864680993847</v>
      </c>
      <c r="V27" s="223">
        <f t="shared" si="6"/>
        <v>-0.05188943788622008</v>
      </c>
      <c r="W27" s="223">
        <f t="shared" si="7"/>
        <v>0.03315950921820724</v>
      </c>
      <c r="X27" s="223">
        <f t="shared" si="8"/>
        <v>0.1399896073340259</v>
      </c>
      <c r="Y27" s="223">
        <f t="shared" si="9"/>
        <v>0.15974202288646105</v>
      </c>
    </row>
    <row r="28" spans="2:25" ht="12.75">
      <c r="B28" s="130">
        <v>42053</v>
      </c>
      <c r="C28" s="131">
        <v>16348.36</v>
      </c>
      <c r="D28" s="131">
        <v>12368.695</v>
      </c>
      <c r="E28" s="131">
        <v>10385.69</v>
      </c>
      <c r="F28" s="131">
        <v>9298.29</v>
      </c>
      <c r="G28" s="131"/>
      <c r="H28" s="131">
        <v>8403.365</v>
      </c>
      <c r="I28" s="131">
        <v>9875.564999999999</v>
      </c>
      <c r="J28" s="131"/>
      <c r="K28" s="131">
        <v>8823.53</v>
      </c>
      <c r="L28" s="131">
        <v>8123.253333333333</v>
      </c>
      <c r="M28" s="131">
        <v>10217.951</v>
      </c>
      <c r="N28" s="183"/>
      <c r="P28" s="223">
        <f t="shared" si="0"/>
        <v>-0.37498617598340145</v>
      </c>
      <c r="Q28" s="223">
        <f t="shared" si="1"/>
        <v>-0.17388608903364508</v>
      </c>
      <c r="R28" s="223">
        <f t="shared" si="2"/>
        <v>-0.01615097311781898</v>
      </c>
      <c r="S28" s="223">
        <f t="shared" si="3"/>
        <v>0.09890646559743761</v>
      </c>
      <c r="T28" s="223" t="e">
        <f t="shared" si="4"/>
        <v>#DIV/0!</v>
      </c>
      <c r="U28" s="223">
        <f t="shared" si="5"/>
        <v>0.2159356400679965</v>
      </c>
      <c r="V28" s="223">
        <f t="shared" si="6"/>
        <v>0.03467001634843176</v>
      </c>
      <c r="W28" s="223" t="e">
        <f t="shared" si="7"/>
        <v>#DIV/0!</v>
      </c>
      <c r="X28" s="223">
        <f t="shared" si="8"/>
        <v>0.15803436946437519</v>
      </c>
      <c r="Y28" s="223">
        <f t="shared" si="9"/>
        <v>0.2578643778190675</v>
      </c>
    </row>
    <row r="29" spans="2:25" ht="12.75">
      <c r="B29" s="130">
        <v>42054</v>
      </c>
      <c r="C29" s="131">
        <v>15966.39</v>
      </c>
      <c r="D29" s="131">
        <v>12184.875</v>
      </c>
      <c r="E29" s="131">
        <v>10379</v>
      </c>
      <c r="F29" s="131">
        <v>9289.705</v>
      </c>
      <c r="G29" s="131">
        <v>12231.56</v>
      </c>
      <c r="H29" s="131">
        <v>10084.03</v>
      </c>
      <c r="I29" s="131">
        <v>9075.16</v>
      </c>
      <c r="J29" s="131"/>
      <c r="K29" s="131">
        <v>8823.53</v>
      </c>
      <c r="L29" s="131">
        <v>8531.746666666666</v>
      </c>
      <c r="M29" s="131">
        <v>10059.415714285711</v>
      </c>
      <c r="N29" s="183"/>
      <c r="P29" s="223">
        <f t="shared" si="0"/>
        <v>-0.36996304648165856</v>
      </c>
      <c r="Q29" s="223">
        <f t="shared" si="1"/>
        <v>-0.17443422979015286</v>
      </c>
      <c r="R29" s="223">
        <f t="shared" si="2"/>
        <v>-0.0307914332512081</v>
      </c>
      <c r="S29" s="223">
        <f t="shared" si="3"/>
        <v>0.08285631398259807</v>
      </c>
      <c r="T29" s="223">
        <f t="shared" si="4"/>
        <v>-0.1775852209950561</v>
      </c>
      <c r="U29" s="223">
        <f t="shared" si="5"/>
        <v>-0.0024409175413291615</v>
      </c>
      <c r="V29" s="223">
        <f t="shared" si="6"/>
        <v>0.10845601777662447</v>
      </c>
      <c r="W29" s="223" t="e">
        <f t="shared" si="7"/>
        <v>#DIV/0!</v>
      </c>
      <c r="X29" s="223">
        <f t="shared" si="8"/>
        <v>0.14006703828124462</v>
      </c>
      <c r="Y29" s="223">
        <f t="shared" si="9"/>
        <v>0.17905700993064086</v>
      </c>
    </row>
    <row r="30" spans="2:25" ht="12.75">
      <c r="B30" s="130">
        <v>42055</v>
      </c>
      <c r="C30" s="131"/>
      <c r="D30" s="131">
        <v>12184.875</v>
      </c>
      <c r="E30" s="131">
        <v>10279.666666666666</v>
      </c>
      <c r="F30" s="131">
        <v>8970.550000000001</v>
      </c>
      <c r="G30" s="131">
        <v>11764.71</v>
      </c>
      <c r="H30" s="131"/>
      <c r="I30" s="131">
        <v>9150.33</v>
      </c>
      <c r="J30" s="131">
        <v>9614.755000000001</v>
      </c>
      <c r="K30" s="131">
        <v>8823.53</v>
      </c>
      <c r="L30" s="131">
        <v>8480.3925</v>
      </c>
      <c r="M30" s="131">
        <v>9621.27</v>
      </c>
      <c r="N30" s="183"/>
      <c r="P30" s="223" t="e">
        <f t="shared" si="0"/>
        <v>#DIV/0!</v>
      </c>
      <c r="Q30" s="223">
        <f t="shared" si="1"/>
        <v>-0.21039239220755235</v>
      </c>
      <c r="R30" s="223">
        <f t="shared" si="2"/>
        <v>-0.06404844515062087</v>
      </c>
      <c r="S30" s="223">
        <f t="shared" si="3"/>
        <v>0.07253958787365315</v>
      </c>
      <c r="T30" s="223">
        <f t="shared" si="4"/>
        <v>-0.18219233623268222</v>
      </c>
      <c r="U30" s="223" t="e">
        <f t="shared" si="5"/>
        <v>#DIV/0!</v>
      </c>
      <c r="V30" s="223">
        <f t="shared" si="6"/>
        <v>0.05146699627226565</v>
      </c>
      <c r="W30" s="223">
        <f t="shared" si="7"/>
        <v>0.0006776043695340565</v>
      </c>
      <c r="X30" s="223">
        <f t="shared" si="8"/>
        <v>0.09041052730596481</v>
      </c>
      <c r="Y30" s="223">
        <f t="shared" si="9"/>
        <v>0.13453121420971972</v>
      </c>
    </row>
    <row r="31" spans="2:25" ht="12.75">
      <c r="B31" s="130">
        <v>42058</v>
      </c>
      <c r="C31" s="131"/>
      <c r="D31" s="131"/>
      <c r="E31" s="131">
        <v>10038.543333333333</v>
      </c>
      <c r="F31" s="131">
        <v>9849.035</v>
      </c>
      <c r="G31" s="131">
        <v>12223.07</v>
      </c>
      <c r="H31" s="131">
        <v>9243.7</v>
      </c>
      <c r="I31" s="131">
        <v>9516.81</v>
      </c>
      <c r="J31" s="131"/>
      <c r="K31" s="131">
        <v>9131.653333333334</v>
      </c>
      <c r="L31" s="131">
        <v>8811.525</v>
      </c>
      <c r="M31" s="131">
        <v>9672.316249999998</v>
      </c>
      <c r="N31" s="183"/>
      <c r="P31" s="223" t="e">
        <f t="shared" si="0"/>
        <v>#DIV/0!</v>
      </c>
      <c r="Q31" s="223" t="e">
        <f t="shared" si="1"/>
        <v>#DIV/0!</v>
      </c>
      <c r="R31" s="223">
        <f t="shared" si="2"/>
        <v>-0.036482094181659326</v>
      </c>
      <c r="S31" s="223">
        <f t="shared" si="3"/>
        <v>-0.017942747690509967</v>
      </c>
      <c r="T31" s="223">
        <f t="shared" si="4"/>
        <v>-0.2086835590404049</v>
      </c>
      <c r="U31" s="223">
        <f t="shared" si="5"/>
        <v>0.046368472581325364</v>
      </c>
      <c r="V31" s="223">
        <f t="shared" si="6"/>
        <v>0.016340165454600708</v>
      </c>
      <c r="W31" s="223" t="e">
        <f t="shared" si="7"/>
        <v>#DIV/0!</v>
      </c>
      <c r="X31" s="223">
        <f t="shared" si="8"/>
        <v>0.05920756044177444</v>
      </c>
      <c r="Y31" s="223">
        <f t="shared" si="9"/>
        <v>0.09768924788841868</v>
      </c>
    </row>
    <row r="32" spans="2:25" ht="12.75">
      <c r="B32" s="130">
        <v>42059</v>
      </c>
      <c r="C32" s="131"/>
      <c r="D32" s="131">
        <v>12184.875</v>
      </c>
      <c r="E32" s="131">
        <v>10047.493333333334</v>
      </c>
      <c r="F32" s="131">
        <v>9030.920000000002</v>
      </c>
      <c r="G32" s="131">
        <v>11981.57</v>
      </c>
      <c r="H32" s="131">
        <v>8123.25</v>
      </c>
      <c r="I32" s="131">
        <v>10542.4</v>
      </c>
      <c r="J32" s="131">
        <v>9641.525000000001</v>
      </c>
      <c r="K32" s="131">
        <v>8823.53</v>
      </c>
      <c r="L32" s="131">
        <v>9010.27</v>
      </c>
      <c r="M32" s="131">
        <v>9772.579</v>
      </c>
      <c r="N32" s="183"/>
      <c r="P32" s="223" t="e">
        <f t="shared" si="0"/>
        <v>#DIV/0!</v>
      </c>
      <c r="Q32" s="223">
        <f t="shared" si="1"/>
        <v>-0.19797462017460174</v>
      </c>
      <c r="R32" s="223">
        <f t="shared" si="2"/>
        <v>-0.0273614845228396</v>
      </c>
      <c r="S32" s="223">
        <f t="shared" si="3"/>
        <v>0.08212441257369102</v>
      </c>
      <c r="T32" s="223">
        <f t="shared" si="4"/>
        <v>-0.18436573837986175</v>
      </c>
      <c r="U32" s="223">
        <f t="shared" si="5"/>
        <v>0.2030380697380974</v>
      </c>
      <c r="V32" s="223">
        <f t="shared" si="6"/>
        <v>-0.07302141827287903</v>
      </c>
      <c r="W32" s="223">
        <f t="shared" si="7"/>
        <v>0.013592662986404977</v>
      </c>
      <c r="X32" s="223">
        <f t="shared" si="8"/>
        <v>0.10755887949607458</v>
      </c>
      <c r="Y32" s="223">
        <f t="shared" si="9"/>
        <v>0.08460445691416564</v>
      </c>
    </row>
    <row r="33" spans="2:25" ht="12.75">
      <c r="B33" s="130">
        <v>42060</v>
      </c>
      <c r="C33" s="131"/>
      <c r="D33" s="131">
        <v>11397.06</v>
      </c>
      <c r="E33" s="131">
        <v>10084.03</v>
      </c>
      <c r="F33" s="131">
        <v>9235.05666666667</v>
      </c>
      <c r="G33" s="131">
        <v>11764.71</v>
      </c>
      <c r="H33" s="131">
        <v>8776.84</v>
      </c>
      <c r="I33" s="131">
        <v>9897.29</v>
      </c>
      <c r="J33" s="131"/>
      <c r="K33" s="131">
        <v>8823.53</v>
      </c>
      <c r="L33" s="131"/>
      <c r="M33" s="131">
        <v>10110.526428571427</v>
      </c>
      <c r="N33" s="183"/>
      <c r="P33" s="223" t="e">
        <f t="shared" si="0"/>
        <v>#DIV/0!</v>
      </c>
      <c r="Q33" s="223">
        <f t="shared" si="1"/>
        <v>-0.11288293396968797</v>
      </c>
      <c r="R33" s="223">
        <f t="shared" si="2"/>
        <v>0.002627563441543391</v>
      </c>
      <c r="S33" s="223">
        <f t="shared" si="3"/>
        <v>0.09479852625752791</v>
      </c>
      <c r="T33" s="223">
        <f t="shared" si="4"/>
        <v>-0.14060555435948457</v>
      </c>
      <c r="U33" s="223">
        <f t="shared" si="5"/>
        <v>0.15195519441751557</v>
      </c>
      <c r="V33" s="223">
        <f t="shared" si="6"/>
        <v>0.02154493084181898</v>
      </c>
      <c r="W33" s="223" t="e">
        <f t="shared" si="7"/>
        <v>#DIV/0!</v>
      </c>
      <c r="X33" s="223">
        <f t="shared" si="8"/>
        <v>0.14585958551412265</v>
      </c>
      <c r="Y33" s="223" t="e">
        <f t="shared" si="9"/>
        <v>#DIV/0!</v>
      </c>
    </row>
    <row r="34" spans="2:25" ht="12.75">
      <c r="B34" s="130">
        <v>42061</v>
      </c>
      <c r="C34" s="131">
        <v>16386.55</v>
      </c>
      <c r="D34" s="131">
        <v>12535.016666666665</v>
      </c>
      <c r="E34" s="131">
        <v>9885.006666666668</v>
      </c>
      <c r="F34" s="131">
        <v>9159.413333333332</v>
      </c>
      <c r="G34" s="131">
        <v>11998.134999999998</v>
      </c>
      <c r="H34" s="131">
        <v>8823.53</v>
      </c>
      <c r="I34" s="131">
        <v>9585.435000000001</v>
      </c>
      <c r="J34" s="131"/>
      <c r="K34" s="131">
        <v>8893.560000000001</v>
      </c>
      <c r="L34" s="131">
        <v>8888.884999999998</v>
      </c>
      <c r="M34" s="131">
        <v>10375.197499999998</v>
      </c>
      <c r="N34" s="183"/>
      <c r="P34" s="223">
        <f t="shared" si="0"/>
        <v>-0.36684674321318406</v>
      </c>
      <c r="Q34" s="223">
        <f t="shared" si="1"/>
        <v>-0.1723028556005111</v>
      </c>
      <c r="R34" s="223">
        <f t="shared" si="2"/>
        <v>0.04958932754049705</v>
      </c>
      <c r="S34" s="223">
        <f t="shared" si="3"/>
        <v>0.13273603040078258</v>
      </c>
      <c r="T34" s="223">
        <f t="shared" si="4"/>
        <v>-0.13526581422862805</v>
      </c>
      <c r="U34" s="223">
        <f t="shared" si="5"/>
        <v>0.1758556382762905</v>
      </c>
      <c r="V34" s="223">
        <f t="shared" si="6"/>
        <v>0.08239193109128558</v>
      </c>
      <c r="W34" s="223" t="e">
        <f t="shared" si="7"/>
        <v>#DIV/0!</v>
      </c>
      <c r="X34" s="223">
        <f t="shared" si="8"/>
        <v>0.1665966721987592</v>
      </c>
      <c r="Y34" s="223">
        <f t="shared" si="9"/>
        <v>0.16721022940447539</v>
      </c>
    </row>
    <row r="35" spans="2:25" ht="12.75">
      <c r="B35" s="71">
        <v>42062</v>
      </c>
      <c r="C35" s="43">
        <v>16806.72</v>
      </c>
      <c r="D35" s="43">
        <v>12044.82</v>
      </c>
      <c r="E35" s="43">
        <v>10174.07</v>
      </c>
      <c r="F35" s="43">
        <v>10017.134</v>
      </c>
      <c r="G35" s="43"/>
      <c r="H35" s="43">
        <v>7656.393333333333</v>
      </c>
      <c r="I35" s="43">
        <v>9797.11</v>
      </c>
      <c r="J35" s="43">
        <v>9768.91</v>
      </c>
      <c r="K35" s="43">
        <v>8823.53</v>
      </c>
      <c r="L35" s="43">
        <v>8739.5</v>
      </c>
      <c r="M35" s="43">
        <v>10088.703333333335</v>
      </c>
      <c r="N35" s="183"/>
      <c r="P35" s="223">
        <f t="shared" si="0"/>
        <v>-0.39972205562219554</v>
      </c>
      <c r="Q35" s="223">
        <f t="shared" si="1"/>
        <v>-0.16240314647015605</v>
      </c>
      <c r="R35" s="223">
        <f t="shared" si="2"/>
        <v>-0.008390611295839814</v>
      </c>
      <c r="S35" s="223">
        <f t="shared" si="3"/>
        <v>0.007144691618713968</v>
      </c>
      <c r="T35" s="223" t="e">
        <f t="shared" si="4"/>
        <v>#DIV/0!</v>
      </c>
      <c r="U35" s="223">
        <f t="shared" si="5"/>
        <v>0.31768352200644534</v>
      </c>
      <c r="V35" s="223">
        <f t="shared" si="6"/>
        <v>0.029763198875314673</v>
      </c>
      <c r="W35" s="223">
        <f t="shared" si="7"/>
        <v>0.032735825525399956</v>
      </c>
      <c r="X35" s="223">
        <f t="shared" si="8"/>
        <v>0.14338630155202442</v>
      </c>
      <c r="Y35" s="223">
        <f t="shared" si="9"/>
        <v>0.15437992257375532</v>
      </c>
    </row>
    <row r="36" spans="2:25" ht="12.75">
      <c r="B36" s="70" t="s">
        <v>172</v>
      </c>
      <c r="J36" s="56"/>
      <c r="K36" s="56"/>
      <c r="P36" s="224"/>
      <c r="Q36" s="224"/>
      <c r="R36" s="224"/>
      <c r="S36" s="224"/>
      <c r="T36" s="224"/>
      <c r="U36" s="224"/>
      <c r="V36" s="224"/>
      <c r="W36" s="224"/>
      <c r="X36" s="224"/>
      <c r="Y36" s="224"/>
    </row>
    <row r="37" spans="16:25" ht="12.75">
      <c r="P37" s="225">
        <f>+_xlfn.AVERAGEIF(P15:P35,"&lt;&gt;#¡DIV/0!")</f>
        <v>-0.3802968490631266</v>
      </c>
      <c r="Q37" s="225">
        <f aca="true" t="shared" si="10" ref="Q37:X37">+_xlfn.AVERAGEIF(Q15:Q35,"&lt;&gt;#¡DIV/0!")</f>
        <v>-0.1789617758559417</v>
      </c>
      <c r="R37" s="225">
        <f t="shared" si="10"/>
        <v>-0.018598431529921383</v>
      </c>
      <c r="S37" s="225">
        <f t="shared" si="10"/>
        <v>0.037151193177520365</v>
      </c>
      <c r="T37" s="225">
        <f t="shared" si="10"/>
        <v>-0.13313111066723277</v>
      </c>
      <c r="U37" s="225">
        <f t="shared" si="10"/>
        <v>0.1651779428615412</v>
      </c>
      <c r="V37" s="225">
        <f t="shared" si="10"/>
        <v>0.10309901390713387</v>
      </c>
      <c r="W37" s="225">
        <f t="shared" si="10"/>
        <v>0.027714719120169023</v>
      </c>
      <c r="X37" s="225">
        <f t="shared" si="10"/>
        <v>0.12053543446430048</v>
      </c>
      <c r="Y37" s="225">
        <f>+_xlfn.AVERAGEIF(Y15:Y35,"&lt;&gt;#¡DIV/0!")</f>
        <v>0.13186325169976035</v>
      </c>
    </row>
    <row r="58" ht="12.75">
      <c r="B58" s="70"/>
    </row>
  </sheetData>
  <sheetProtection/>
  <mergeCells count="3">
    <mergeCell ref="B2:M2"/>
    <mergeCell ref="B3:M3"/>
    <mergeCell ref="B4:M4"/>
  </mergeCells>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dimension ref="B2:L46"/>
  <sheetViews>
    <sheetView view="pageBreakPreview" zoomScale="60" zoomScaleNormal="90" zoomScalePageLayoutView="90" workbookViewId="0" topLeftCell="A1">
      <selection activeCell="P17" sqref="P17:P18"/>
    </sheetView>
  </sheetViews>
  <sheetFormatPr defaultColWidth="10.8515625" defaultRowHeight="15"/>
  <cols>
    <col min="1" max="1" width="1.7109375" style="28" customWidth="1"/>
    <col min="2" max="2" width="25.421875" style="28" customWidth="1"/>
    <col min="3" max="10" width="11.00390625" style="28" customWidth="1"/>
    <col min="11" max="11" width="2.421875" style="28" customWidth="1"/>
    <col min="12" max="13" width="10.8515625" style="28" customWidth="1"/>
    <col min="14" max="14" width="14.140625" style="28" customWidth="1"/>
    <col min="15" max="16384" width="10.8515625" style="28" customWidth="1"/>
  </cols>
  <sheetData>
    <row r="1" ht="6.75" customHeight="1"/>
    <row r="2" spans="2:12" ht="12.75">
      <c r="B2" s="259" t="s">
        <v>60</v>
      </c>
      <c r="C2" s="259"/>
      <c r="D2" s="259"/>
      <c r="E2" s="259"/>
      <c r="F2" s="259"/>
      <c r="G2" s="259"/>
      <c r="H2" s="259"/>
      <c r="I2" s="259"/>
      <c r="J2" s="259"/>
      <c r="K2" s="159"/>
      <c r="L2" s="60" t="s">
        <v>166</v>
      </c>
    </row>
    <row r="3" spans="2:11" ht="12.75">
      <c r="B3" s="259" t="s">
        <v>111</v>
      </c>
      <c r="C3" s="259"/>
      <c r="D3" s="259"/>
      <c r="E3" s="259"/>
      <c r="F3" s="259"/>
      <c r="G3" s="259"/>
      <c r="H3" s="259"/>
      <c r="I3" s="259"/>
      <c r="J3" s="259"/>
      <c r="K3" s="159"/>
    </row>
    <row r="4" spans="2:11" ht="12.75">
      <c r="B4" s="259" t="s">
        <v>114</v>
      </c>
      <c r="C4" s="259"/>
      <c r="D4" s="259"/>
      <c r="E4" s="259"/>
      <c r="F4" s="259"/>
      <c r="G4" s="259"/>
      <c r="H4" s="259"/>
      <c r="I4" s="259"/>
      <c r="J4" s="259"/>
      <c r="K4" s="159"/>
    </row>
    <row r="5" spans="2:11" ht="15" customHeight="1">
      <c r="B5" s="263" t="s">
        <v>47</v>
      </c>
      <c r="C5" s="266" t="s">
        <v>68</v>
      </c>
      <c r="D5" s="267"/>
      <c r="E5" s="267"/>
      <c r="F5" s="268"/>
      <c r="G5" s="266" t="s">
        <v>69</v>
      </c>
      <c r="H5" s="267"/>
      <c r="I5" s="267"/>
      <c r="J5" s="268"/>
      <c r="K5" s="159"/>
    </row>
    <row r="6" spans="2:11" ht="12.75">
      <c r="B6" s="264"/>
      <c r="C6" s="266" t="s">
        <v>46</v>
      </c>
      <c r="D6" s="267"/>
      <c r="E6" s="267" t="s">
        <v>45</v>
      </c>
      <c r="F6" s="268"/>
      <c r="G6" s="266" t="s">
        <v>46</v>
      </c>
      <c r="H6" s="267"/>
      <c r="I6" s="267" t="s">
        <v>45</v>
      </c>
      <c r="J6" s="268"/>
      <c r="K6" s="159"/>
    </row>
    <row r="7" spans="2:11" ht="21.75" customHeight="1">
      <c r="B7" s="265"/>
      <c r="C7" s="111">
        <v>2014</v>
      </c>
      <c r="D7" s="112">
        <v>2015</v>
      </c>
      <c r="E7" s="112" t="s">
        <v>44</v>
      </c>
      <c r="F7" s="113" t="s">
        <v>43</v>
      </c>
      <c r="G7" s="111">
        <f>+C7</f>
        <v>2014</v>
      </c>
      <c r="H7" s="112">
        <f>+D7</f>
        <v>2015</v>
      </c>
      <c r="I7" s="112" t="s">
        <v>44</v>
      </c>
      <c r="J7" s="113" t="s">
        <v>43</v>
      </c>
      <c r="K7" s="159"/>
    </row>
    <row r="8" spans="2:11" ht="12.75" customHeight="1">
      <c r="B8" s="78" t="s">
        <v>42</v>
      </c>
      <c r="C8" s="108">
        <v>941</v>
      </c>
      <c r="D8" s="95">
        <v>1057</v>
      </c>
      <c r="E8" s="109">
        <f>+(D8/C19-1)*100</f>
        <v>-1.3071895424836555</v>
      </c>
      <c r="F8" s="110">
        <f>(D8/C8-1)*100</f>
        <v>12.327311370882033</v>
      </c>
      <c r="G8" s="108">
        <v>387</v>
      </c>
      <c r="H8" s="95">
        <v>418</v>
      </c>
      <c r="I8" s="109">
        <f>+(H8/G19-1)*100</f>
        <v>-0.7125890736342066</v>
      </c>
      <c r="J8" s="110">
        <f>(H8/G8-1)*100</f>
        <v>8.010335917312661</v>
      </c>
      <c r="K8" s="109"/>
    </row>
    <row r="9" spans="2:11" ht="12.75" customHeight="1">
      <c r="B9" s="78" t="s">
        <v>41</v>
      </c>
      <c r="C9" s="108">
        <v>886</v>
      </c>
      <c r="D9" s="95">
        <v>981</v>
      </c>
      <c r="E9" s="109">
        <f>+(D9/D8-1)*100</f>
        <v>-7.190160832544934</v>
      </c>
      <c r="F9" s="110">
        <f>(D9/C9-1)*100</f>
        <v>10.722347629796847</v>
      </c>
      <c r="G9" s="108">
        <v>462</v>
      </c>
      <c r="H9" s="95">
        <v>408</v>
      </c>
      <c r="I9" s="109">
        <f>+(H9/H8-1)*100</f>
        <v>-2.392344497607657</v>
      </c>
      <c r="J9" s="110">
        <f>(H9/G9-1)*100</f>
        <v>-11.688311688311693</v>
      </c>
      <c r="K9" s="109"/>
    </row>
    <row r="10" spans="2:11" ht="12.75" customHeight="1">
      <c r="B10" s="78" t="s">
        <v>40</v>
      </c>
      <c r="C10" s="108">
        <v>902</v>
      </c>
      <c r="D10" s="95"/>
      <c r="E10" s="109"/>
      <c r="F10" s="110"/>
      <c r="G10" s="108">
        <v>445</v>
      </c>
      <c r="H10" s="95"/>
      <c r="I10" s="109"/>
      <c r="J10" s="110"/>
      <c r="K10" s="109"/>
    </row>
    <row r="11" spans="2:11" ht="12.75">
      <c r="B11" s="78" t="s">
        <v>39</v>
      </c>
      <c r="C11" s="108">
        <v>816</v>
      </c>
      <c r="D11" s="95"/>
      <c r="E11" s="109"/>
      <c r="F11" s="110"/>
      <c r="G11" s="108">
        <v>442</v>
      </c>
      <c r="H11" s="95"/>
      <c r="I11" s="109"/>
      <c r="J11" s="110"/>
      <c r="K11" s="109"/>
    </row>
    <row r="12" spans="2:11" ht="12.75">
      <c r="B12" s="78" t="s">
        <v>38</v>
      </c>
      <c r="C12" s="108">
        <v>851</v>
      </c>
      <c r="D12" s="95"/>
      <c r="E12" s="109"/>
      <c r="F12" s="110"/>
      <c r="G12" s="108">
        <v>462</v>
      </c>
      <c r="H12" s="95"/>
      <c r="I12" s="109"/>
      <c r="J12" s="110"/>
      <c r="K12" s="109"/>
    </row>
    <row r="13" spans="2:11" ht="12.75">
      <c r="B13" s="78" t="s">
        <v>37</v>
      </c>
      <c r="C13" s="108">
        <v>904</v>
      </c>
      <c r="D13" s="95"/>
      <c r="E13" s="109"/>
      <c r="F13" s="110"/>
      <c r="G13" s="108">
        <v>468</v>
      </c>
      <c r="H13" s="95"/>
      <c r="I13" s="109"/>
      <c r="J13" s="110"/>
      <c r="K13" s="109"/>
    </row>
    <row r="14" spans="2:11" ht="12.75">
      <c r="B14" s="78" t="s">
        <v>36</v>
      </c>
      <c r="C14" s="108">
        <v>944</v>
      </c>
      <c r="D14" s="95"/>
      <c r="E14" s="109"/>
      <c r="F14" s="110"/>
      <c r="G14" s="108">
        <v>449</v>
      </c>
      <c r="H14" s="95"/>
      <c r="I14" s="109"/>
      <c r="J14" s="110"/>
      <c r="K14" s="109"/>
    </row>
    <row r="15" spans="2:11" ht="13.5" customHeight="1">
      <c r="B15" s="78" t="s">
        <v>35</v>
      </c>
      <c r="C15" s="108">
        <v>848</v>
      </c>
      <c r="D15" s="95"/>
      <c r="E15" s="109"/>
      <c r="F15" s="110"/>
      <c r="G15" s="108">
        <v>435</v>
      </c>
      <c r="H15" s="95"/>
      <c r="I15" s="109"/>
      <c r="J15" s="110"/>
      <c r="K15" s="109"/>
    </row>
    <row r="16" spans="2:11" ht="12.75">
      <c r="B16" s="78" t="s">
        <v>34</v>
      </c>
      <c r="C16" s="108">
        <v>979</v>
      </c>
      <c r="D16" s="95"/>
      <c r="E16" s="109"/>
      <c r="F16" s="110"/>
      <c r="G16" s="108">
        <v>467</v>
      </c>
      <c r="H16" s="95"/>
      <c r="I16" s="109"/>
      <c r="J16" s="110"/>
      <c r="K16" s="109"/>
    </row>
    <row r="17" spans="2:11" ht="12.75">
      <c r="B17" s="78" t="s">
        <v>33</v>
      </c>
      <c r="C17" s="108">
        <v>939</v>
      </c>
      <c r="D17" s="95"/>
      <c r="E17" s="109"/>
      <c r="F17" s="110"/>
      <c r="G17" s="108">
        <v>456</v>
      </c>
      <c r="H17" s="95"/>
      <c r="I17" s="109"/>
      <c r="J17" s="110"/>
      <c r="K17" s="109"/>
    </row>
    <row r="18" spans="2:11" ht="12.75">
      <c r="B18" s="78" t="s">
        <v>32</v>
      </c>
      <c r="C18" s="108">
        <v>1081</v>
      </c>
      <c r="D18" s="95"/>
      <c r="E18" s="109"/>
      <c r="F18" s="110"/>
      <c r="G18" s="108">
        <v>418</v>
      </c>
      <c r="H18" s="95"/>
      <c r="I18" s="109"/>
      <c r="J18" s="110"/>
      <c r="K18" s="109"/>
    </row>
    <row r="19" spans="2:11" ht="12.75">
      <c r="B19" s="78" t="s">
        <v>31</v>
      </c>
      <c r="C19" s="108">
        <v>1071</v>
      </c>
      <c r="D19" s="95"/>
      <c r="E19" s="109"/>
      <c r="F19" s="110"/>
      <c r="G19" s="108">
        <v>421</v>
      </c>
      <c r="H19" s="95"/>
      <c r="I19" s="109"/>
      <c r="J19" s="110"/>
      <c r="K19" s="109"/>
    </row>
    <row r="20" spans="2:11" ht="12.75">
      <c r="B20" s="226" t="s">
        <v>70</v>
      </c>
      <c r="C20" s="228">
        <f>AVERAGE(C8:C19)</f>
        <v>930.1666666666666</v>
      </c>
      <c r="D20" s="229">
        <f>AVERAGE(D8:D19)</f>
        <v>1019</v>
      </c>
      <c r="E20" s="230"/>
      <c r="F20" s="231"/>
      <c r="G20" s="228">
        <f>AVERAGE(G8:G19)</f>
        <v>442.6666666666667</v>
      </c>
      <c r="H20" s="229">
        <f>AVERAGE(H8:H19)</f>
        <v>413</v>
      </c>
      <c r="I20" s="232"/>
      <c r="J20" s="231"/>
      <c r="K20" s="109"/>
    </row>
    <row r="21" spans="2:11" ht="12.75" customHeight="1">
      <c r="B21" s="227" t="s">
        <v>228</v>
      </c>
      <c r="C21" s="233">
        <f>AVERAGE(C8)</f>
        <v>941</v>
      </c>
      <c r="D21" s="234">
        <f>AVERAGE(D8:D19)</f>
        <v>1019</v>
      </c>
      <c r="E21" s="235"/>
      <c r="F21" s="236">
        <f>(D21/C21-1)*100</f>
        <v>8.289054197662061</v>
      </c>
      <c r="G21" s="233">
        <f>AVERAGE(G8)</f>
        <v>387</v>
      </c>
      <c r="H21" s="234">
        <f>AVERAGE(H8:H19)</f>
        <v>413</v>
      </c>
      <c r="I21" s="237"/>
      <c r="J21" s="236">
        <f>(H21/G21-1)*100</f>
        <v>6.718346253229979</v>
      </c>
      <c r="K21" s="109"/>
    </row>
    <row r="22" spans="2:11" ht="27" customHeight="1">
      <c r="B22" s="262" t="s">
        <v>214</v>
      </c>
      <c r="C22" s="262"/>
      <c r="D22" s="262"/>
      <c r="E22" s="262"/>
      <c r="F22" s="262"/>
      <c r="G22" s="262"/>
      <c r="H22" s="262"/>
      <c r="I22" s="262"/>
      <c r="J22" s="262"/>
      <c r="K22" s="160"/>
    </row>
    <row r="24" spans="4:5" ht="12.75">
      <c r="D24" s="202" t="s">
        <v>68</v>
      </c>
      <c r="E24" s="202" t="s">
        <v>69</v>
      </c>
    </row>
    <row r="25" spans="3:5" ht="12.75">
      <c r="C25" s="204">
        <v>41456</v>
      </c>
      <c r="D25" s="202">
        <v>698</v>
      </c>
      <c r="E25" s="202">
        <v>449</v>
      </c>
    </row>
    <row r="26" spans="3:5" ht="12.75">
      <c r="C26" s="204">
        <v>41487</v>
      </c>
      <c r="D26" s="202">
        <v>711</v>
      </c>
      <c r="E26" s="202">
        <v>431</v>
      </c>
    </row>
    <row r="27" spans="3:5" ht="12.75">
      <c r="C27" s="204">
        <v>41518</v>
      </c>
      <c r="D27" s="202">
        <v>868</v>
      </c>
      <c r="E27" s="202">
        <v>546</v>
      </c>
    </row>
    <row r="28" spans="3:5" ht="12.75">
      <c r="C28" s="204">
        <v>41548</v>
      </c>
      <c r="D28" s="202">
        <v>1136</v>
      </c>
      <c r="E28" s="202">
        <v>658</v>
      </c>
    </row>
    <row r="29" spans="3:5" ht="12.75">
      <c r="C29" s="204">
        <v>41579</v>
      </c>
      <c r="D29" s="202">
        <v>1385</v>
      </c>
      <c r="E29" s="202">
        <v>637</v>
      </c>
    </row>
    <row r="30" spans="3:5" ht="12.75">
      <c r="C30" s="204">
        <v>41609</v>
      </c>
      <c r="D30" s="202">
        <v>1304</v>
      </c>
      <c r="E30" s="202">
        <v>386</v>
      </c>
    </row>
    <row r="31" spans="3:5" ht="12.75">
      <c r="C31" s="204">
        <v>41640</v>
      </c>
      <c r="D31" s="203">
        <f aca="true" t="shared" si="0" ref="D31:D42">+C8</f>
        <v>941</v>
      </c>
      <c r="E31" s="203">
        <f aca="true" t="shared" si="1" ref="E31:E42">+G8</f>
        <v>387</v>
      </c>
    </row>
    <row r="32" spans="3:5" ht="12.75">
      <c r="C32" s="204">
        <v>41671</v>
      </c>
      <c r="D32" s="203">
        <f t="shared" si="0"/>
        <v>886</v>
      </c>
      <c r="E32" s="203">
        <f t="shared" si="1"/>
        <v>462</v>
      </c>
    </row>
    <row r="33" spans="3:5" ht="12.75">
      <c r="C33" s="204">
        <v>41699</v>
      </c>
      <c r="D33" s="203">
        <f t="shared" si="0"/>
        <v>902</v>
      </c>
      <c r="E33" s="203">
        <f t="shared" si="1"/>
        <v>445</v>
      </c>
    </row>
    <row r="34" spans="3:5" ht="12.75">
      <c r="C34" s="204">
        <v>41730</v>
      </c>
      <c r="D34" s="203">
        <f t="shared" si="0"/>
        <v>816</v>
      </c>
      <c r="E34" s="203">
        <f t="shared" si="1"/>
        <v>442</v>
      </c>
    </row>
    <row r="35" spans="3:5" ht="12.75">
      <c r="C35" s="204">
        <v>41760</v>
      </c>
      <c r="D35" s="203">
        <f t="shared" si="0"/>
        <v>851</v>
      </c>
      <c r="E35" s="203">
        <f t="shared" si="1"/>
        <v>462</v>
      </c>
    </row>
    <row r="36" spans="3:5" ht="12.75">
      <c r="C36" s="204">
        <v>41791</v>
      </c>
      <c r="D36" s="203">
        <f t="shared" si="0"/>
        <v>904</v>
      </c>
      <c r="E36" s="203">
        <f t="shared" si="1"/>
        <v>468</v>
      </c>
    </row>
    <row r="37" spans="3:5" ht="12.75">
      <c r="C37" s="204">
        <v>41821</v>
      </c>
      <c r="D37" s="203">
        <f t="shared" si="0"/>
        <v>944</v>
      </c>
      <c r="E37" s="203">
        <f t="shared" si="1"/>
        <v>449</v>
      </c>
    </row>
    <row r="38" spans="3:5" ht="12.75">
      <c r="C38" s="204">
        <v>41852</v>
      </c>
      <c r="D38" s="203">
        <f t="shared" si="0"/>
        <v>848</v>
      </c>
      <c r="E38" s="203">
        <f t="shared" si="1"/>
        <v>435</v>
      </c>
    </row>
    <row r="39" spans="3:5" ht="12.75">
      <c r="C39" s="204">
        <v>41883</v>
      </c>
      <c r="D39" s="203">
        <f t="shared" si="0"/>
        <v>979</v>
      </c>
      <c r="E39" s="203">
        <f t="shared" si="1"/>
        <v>467</v>
      </c>
    </row>
    <row r="40" spans="3:5" ht="12.75">
      <c r="C40" s="204">
        <v>41913</v>
      </c>
      <c r="D40" s="203">
        <f t="shared" si="0"/>
        <v>939</v>
      </c>
      <c r="E40" s="203">
        <f t="shared" si="1"/>
        <v>456</v>
      </c>
    </row>
    <row r="41" spans="3:5" ht="12.75">
      <c r="C41" s="204">
        <v>41944</v>
      </c>
      <c r="D41" s="203">
        <f t="shared" si="0"/>
        <v>1081</v>
      </c>
      <c r="E41" s="203">
        <f t="shared" si="1"/>
        <v>418</v>
      </c>
    </row>
    <row r="42" spans="3:5" ht="12.75">
      <c r="C42" s="204">
        <v>41974</v>
      </c>
      <c r="D42" s="203">
        <f t="shared" si="0"/>
        <v>1071</v>
      </c>
      <c r="E42" s="203">
        <f t="shared" si="1"/>
        <v>421</v>
      </c>
    </row>
    <row r="43" spans="3:5" ht="12.75">
      <c r="C43" s="204">
        <v>42005</v>
      </c>
      <c r="D43" s="203">
        <f>+D8</f>
        <v>1057</v>
      </c>
      <c r="E43" s="203">
        <f>+H8</f>
        <v>418</v>
      </c>
    </row>
    <row r="44" spans="3:5" ht="12.75">
      <c r="C44" s="204">
        <v>42036</v>
      </c>
      <c r="D44" s="203">
        <f>+D9</f>
        <v>981</v>
      </c>
      <c r="E44" s="203">
        <f>+H9</f>
        <v>408</v>
      </c>
    </row>
    <row r="45" spans="4:5" ht="12.75">
      <c r="D45" s="66"/>
      <c r="E45" s="66"/>
    </row>
    <row r="46" spans="2:5" ht="12.75">
      <c r="B46" s="63"/>
      <c r="D46" s="66"/>
      <c r="E46" s="66"/>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2" r:id="rId2"/>
  <headerFooter differentFirst="1">
    <oddFooter>&amp;C&amp;P</oddFooter>
  </headerFooter>
  <ignoredErrors>
    <ignoredError sqref="C20 E21:F21 H21 E20:G20 D20:D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2015-03-13T18:38:56Z</cp:lastPrinted>
  <dcterms:created xsi:type="dcterms:W3CDTF">2011-10-13T14:46:36Z</dcterms:created>
  <dcterms:modified xsi:type="dcterms:W3CDTF">2019-02-08T14:57:15Z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