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10.xml" ContentType="application/vnd.openxmlformats-officedocument.drawing+xml"/>
  <Override PartName="/xl/charts/chart7.xml" ContentType="application/vnd.openxmlformats-officedocument.drawingml.chart+xml"/>
  <Override PartName="/xl/drawings/drawing11.xml" ContentType="application/vnd.openxmlformats-officedocument.drawing+xml"/>
  <Override PartName="/xl/charts/chart8.xml" ContentType="application/vnd.openxmlformats-officedocument.drawingml.chart+xml"/>
  <Override PartName="/xl/drawings/drawing12.xml" ContentType="application/vnd.openxmlformats-officedocument.drawing+xml"/>
  <Override PartName="/xl/charts/chart9.xml" ContentType="application/vnd.openxmlformats-officedocument.drawingml.chart+xml"/>
  <Override PartName="/xl/drawings/drawing13.xml" ContentType="application/vnd.openxmlformats-officedocument.drawing+xml"/>
  <Override PartName="/xl/charts/chart1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codeName="ThisWorkbook" hidePivotFieldList="1" autoCompressPictures="0" defaultThemeVersion="124226"/>
  <mc:AlternateContent xmlns:mc="http://schemas.openxmlformats.org/markup-compatibility/2006">
    <mc:Choice Requires="x15">
      <x15ac:absPath xmlns:x15ac="http://schemas.microsoft.com/office/spreadsheetml/2010/11/ac" url="C:\Users\gandrade\Documents\BORRAR ARCHIVOS\"/>
    </mc:Choice>
  </mc:AlternateContent>
  <xr:revisionPtr revIDLastSave="0" documentId="8_{3149B72E-6B57-42C9-B593-6AF0D75DB89A}" xr6:coauthVersionLast="36" xr6:coauthVersionMax="36" xr10:uidLastSave="{00000000-0000-0000-0000-000000000000}"/>
  <bookViews>
    <workbookView xWindow="0" yWindow="0" windowWidth="28800" windowHeight="12225" tabRatio="753" xr2:uid="{00000000-000D-0000-FFFF-FFFF00000000}"/>
  </bookViews>
  <sheets>
    <sheet name="Portada" sheetId="1" r:id="rId1"/>
    <sheet name="colofón" sheetId="70" r:id="rId2"/>
    <sheet name="Introducción" sheetId="88" r:id="rId3"/>
    <sheet name="Índice" sheetId="80" r:id="rId4"/>
    <sheet name="Comentario" sheetId="72" r:id="rId5"/>
    <sheet name="precio mayorista" sheetId="77" r:id="rId6"/>
    <sheet name="precio mayorista2" sheetId="71" r:id="rId7"/>
    <sheet name="precio mayorista3" sheetId="85" r:id="rId8"/>
    <sheet name="precio minorista" sheetId="81" r:id="rId9"/>
    <sheet name="precio minorista regiones" sheetId="86" r:id="rId10"/>
    <sheet name="sup, prod y rend" sheetId="73" r:id="rId11"/>
    <sheet name="sup región" sheetId="74" r:id="rId12"/>
    <sheet name="prod región" sheetId="75" r:id="rId13"/>
    <sheet name="rend región" sheetId="76" r:id="rId14"/>
    <sheet name="export" sheetId="83" r:id="rId15"/>
    <sheet name="import" sheetId="84" r:id="rId16"/>
  </sheets>
  <externalReferences>
    <externalReference r:id="rId17"/>
    <externalReference r:id="rId18"/>
  </externalReferences>
  <definedNames>
    <definedName name="_xlnm.Print_Area" localSheetId="1">colofón!$A$1:$I$44</definedName>
    <definedName name="_xlnm.Print_Area" localSheetId="4">Comentario!$A$1:$J$8</definedName>
    <definedName name="_xlnm.Print_Area" localSheetId="14">export!$B$2:$K$46</definedName>
    <definedName name="_xlnm.Print_Area" localSheetId="15">import!$A$1:$K$85</definedName>
    <definedName name="_xlnm.Print_Area" localSheetId="3">Índice!$A$1:$E$44</definedName>
    <definedName name="_xlnm.Print_Area" localSheetId="2">Introducción!$A$1:$J$44</definedName>
    <definedName name="_xlnm.Print_Area" localSheetId="0">Portada!$A$1:$I$44</definedName>
    <definedName name="_xlnm.Print_Area" localSheetId="5">'precio mayorista'!$A$1:$H$43</definedName>
    <definedName name="_xlnm.Print_Area" localSheetId="6">'precio mayorista2'!$A$1:$N$60</definedName>
    <definedName name="_xlnm.Print_Area" localSheetId="7">'precio mayorista3'!$A$2:$N$60</definedName>
    <definedName name="_xlnm.Print_Area" localSheetId="8">'precio minorista'!$A$1:$K$46</definedName>
    <definedName name="_xlnm.Print_Area" localSheetId="9">'precio minorista regiones'!$A$1:$S$49</definedName>
    <definedName name="_xlnm.Print_Area" localSheetId="12">'prod región'!$A$1:$M$45</definedName>
    <definedName name="_xlnm.Print_Area" localSheetId="13">'rend región'!$A$1:$M$45</definedName>
    <definedName name="_xlnm.Print_Area" localSheetId="11">'sup región'!$A$1:$M$45</definedName>
    <definedName name="_xlnm.Print_Area" localSheetId="10">'sup, prod y rend'!$A$1:$G$49</definedName>
    <definedName name="TDclase">'[1]TD clase'!$A$5:$G$6</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M12" i="81" l="1"/>
  <c r="E45" i="81" l="1"/>
  <c r="D45" i="81"/>
  <c r="B21" i="81"/>
  <c r="G21" i="81"/>
  <c r="C21" i="81"/>
  <c r="I11" i="81"/>
  <c r="J11" i="81"/>
  <c r="E11" i="81"/>
  <c r="F11" i="81"/>
  <c r="C21" i="77"/>
  <c r="D21" i="77"/>
  <c r="F11" i="77"/>
  <c r="G11" i="77"/>
  <c r="V7" i="86" l="1"/>
  <c r="W7" i="86"/>
  <c r="X7" i="86"/>
  <c r="Y7" i="86"/>
  <c r="Z7" i="86"/>
  <c r="AA7" i="86"/>
  <c r="AB7" i="86"/>
  <c r="V8" i="86"/>
  <c r="W8" i="86"/>
  <c r="X8" i="86"/>
  <c r="Y8" i="86"/>
  <c r="Z8" i="86"/>
  <c r="AA8" i="86"/>
  <c r="AB8" i="86"/>
  <c r="V9" i="86"/>
  <c r="W9" i="86"/>
  <c r="X9" i="86"/>
  <c r="Y9" i="86"/>
  <c r="Z9" i="86"/>
  <c r="AA9" i="86"/>
  <c r="AB9" i="86"/>
  <c r="V10" i="86"/>
  <c r="W10" i="86"/>
  <c r="X10" i="86"/>
  <c r="Y10" i="86"/>
  <c r="Z10" i="86"/>
  <c r="AA10" i="86"/>
  <c r="AB10" i="86"/>
  <c r="V11" i="86"/>
  <c r="W11" i="86"/>
  <c r="X11" i="86"/>
  <c r="Y11" i="86"/>
  <c r="Z11" i="86"/>
  <c r="AA11" i="86"/>
  <c r="AB11" i="86"/>
  <c r="V12" i="86"/>
  <c r="W12" i="86"/>
  <c r="X12" i="86"/>
  <c r="Y12" i="86"/>
  <c r="Z12" i="86"/>
  <c r="AA12" i="86"/>
  <c r="AB12" i="86"/>
  <c r="V13" i="86"/>
  <c r="W13" i="86"/>
  <c r="X13" i="86"/>
  <c r="Y13" i="86"/>
  <c r="Z13" i="86"/>
  <c r="AA13" i="86"/>
  <c r="AB13" i="86"/>
  <c r="V14" i="86"/>
  <c r="W14" i="86"/>
  <c r="X14" i="86"/>
  <c r="Y14" i="86"/>
  <c r="Z14" i="86"/>
  <c r="AA14" i="86"/>
  <c r="AB14" i="86"/>
  <c r="V15" i="86"/>
  <c r="W15" i="86"/>
  <c r="X15" i="86"/>
  <c r="Y15" i="86"/>
  <c r="Z15" i="86"/>
  <c r="AA15" i="86"/>
  <c r="AB15" i="86"/>
  <c r="V16" i="86"/>
  <c r="W16" i="86"/>
  <c r="X16" i="86"/>
  <c r="Y16" i="86"/>
  <c r="Z16" i="86"/>
  <c r="AA16" i="86"/>
  <c r="AB16" i="86"/>
  <c r="V17" i="86"/>
  <c r="W17" i="86"/>
  <c r="X17" i="86"/>
  <c r="Y17" i="86"/>
  <c r="Z17" i="86"/>
  <c r="AA17" i="86"/>
  <c r="AB17" i="86"/>
  <c r="V18" i="86"/>
  <c r="W18" i="86"/>
  <c r="X18" i="86"/>
  <c r="Y18" i="86"/>
  <c r="Z18" i="86"/>
  <c r="AA18" i="86"/>
  <c r="AB18" i="86"/>
  <c r="V19" i="86"/>
  <c r="W19" i="86"/>
  <c r="X19" i="86"/>
  <c r="Y19" i="86"/>
  <c r="Z19" i="86"/>
  <c r="AA19" i="86"/>
  <c r="AB19" i="86"/>
  <c r="V20" i="86"/>
  <c r="W20" i="86"/>
  <c r="X20" i="86"/>
  <c r="Y20" i="86"/>
  <c r="Z20" i="86"/>
  <c r="AA20" i="86"/>
  <c r="AB20" i="86"/>
  <c r="V21" i="86"/>
  <c r="W21" i="86"/>
  <c r="X21" i="86"/>
  <c r="Y21" i="86"/>
  <c r="Z21" i="86"/>
  <c r="AA21" i="86"/>
  <c r="AB21" i="86"/>
  <c r="V22" i="86"/>
  <c r="W22" i="86"/>
  <c r="X22" i="86"/>
  <c r="Y22" i="86"/>
  <c r="Z22" i="86"/>
  <c r="AA22" i="86"/>
  <c r="AB22" i="86"/>
  <c r="V23" i="86"/>
  <c r="W23" i="86"/>
  <c r="X23" i="86"/>
  <c r="Y23" i="86"/>
  <c r="Z23" i="86"/>
  <c r="AA23" i="86"/>
  <c r="AB23" i="86"/>
  <c r="V24" i="86"/>
  <c r="W24" i="86"/>
  <c r="X24" i="86"/>
  <c r="Y24" i="86"/>
  <c r="Z24" i="86"/>
  <c r="AA24" i="86"/>
  <c r="AB24" i="86"/>
  <c r="V25" i="86"/>
  <c r="W25" i="86"/>
  <c r="X25" i="86"/>
  <c r="Y25" i="86"/>
  <c r="Z25" i="86"/>
  <c r="AA25" i="86"/>
  <c r="AB25" i="86"/>
  <c r="V26" i="86"/>
  <c r="W26" i="86"/>
  <c r="X26" i="86"/>
  <c r="Y26" i="86"/>
  <c r="Z26" i="86"/>
  <c r="AA26" i="86"/>
  <c r="AB26" i="86"/>
  <c r="V27" i="86"/>
  <c r="W27" i="86"/>
  <c r="X27" i="86"/>
  <c r="Y27" i="86"/>
  <c r="Z27" i="86"/>
  <c r="AA27" i="86"/>
  <c r="AB27" i="86"/>
  <c r="U8" i="86"/>
  <c r="U9" i="86"/>
  <c r="U10" i="86"/>
  <c r="U11" i="86"/>
  <c r="U12" i="86"/>
  <c r="U13" i="86"/>
  <c r="U14" i="86"/>
  <c r="U15" i="86"/>
  <c r="U16" i="86"/>
  <c r="U17" i="86"/>
  <c r="U18" i="86"/>
  <c r="U19" i="86"/>
  <c r="U20" i="86"/>
  <c r="U21" i="86"/>
  <c r="U22" i="86"/>
  <c r="U23" i="86"/>
  <c r="U24" i="86"/>
  <c r="U25" i="86"/>
  <c r="U26" i="86"/>
  <c r="U27" i="86"/>
  <c r="U7" i="86"/>
  <c r="U29" i="86" s="1"/>
  <c r="M11" i="81"/>
  <c r="M8" i="81"/>
  <c r="M9" i="81"/>
  <c r="M10" i="81"/>
  <c r="Q6" i="85"/>
  <c r="R6" i="85"/>
  <c r="S6" i="85"/>
  <c r="T6" i="85"/>
  <c r="U6" i="85"/>
  <c r="V6" i="85"/>
  <c r="W6" i="85"/>
  <c r="X6" i="85"/>
  <c r="Y6" i="85"/>
  <c r="Q7" i="85"/>
  <c r="R7" i="85"/>
  <c r="S7" i="85"/>
  <c r="T7" i="85"/>
  <c r="U7" i="85"/>
  <c r="V7" i="85"/>
  <c r="W7" i="85"/>
  <c r="X7" i="85"/>
  <c r="Y7" i="85"/>
  <c r="Q8" i="85"/>
  <c r="R8" i="85"/>
  <c r="S8" i="85"/>
  <c r="T8" i="85"/>
  <c r="U8" i="85"/>
  <c r="V8" i="85"/>
  <c r="W8" i="85"/>
  <c r="X8" i="85"/>
  <c r="Y8" i="85"/>
  <c r="Q9" i="85"/>
  <c r="R9" i="85"/>
  <c r="S9" i="85"/>
  <c r="T9" i="85"/>
  <c r="U9" i="85"/>
  <c r="V9" i="85"/>
  <c r="W9" i="85"/>
  <c r="X9" i="85"/>
  <c r="Y9" i="85"/>
  <c r="Q10" i="85"/>
  <c r="R10" i="85"/>
  <c r="S10" i="85"/>
  <c r="T10" i="85"/>
  <c r="U10" i="85"/>
  <c r="V10" i="85"/>
  <c r="W10" i="85"/>
  <c r="X10" i="85"/>
  <c r="Y10" i="85"/>
  <c r="Q11" i="85"/>
  <c r="R11" i="85"/>
  <c r="S11" i="85"/>
  <c r="T11" i="85"/>
  <c r="U11" i="85"/>
  <c r="V11" i="85"/>
  <c r="W11" i="85"/>
  <c r="X11" i="85"/>
  <c r="Y11" i="85"/>
  <c r="Q12" i="85"/>
  <c r="R12" i="85"/>
  <c r="S12" i="85"/>
  <c r="T12" i="85"/>
  <c r="U12" i="85"/>
  <c r="V12" i="85"/>
  <c r="W12" i="85"/>
  <c r="X12" i="85"/>
  <c r="Y12" i="85"/>
  <c r="Q13" i="85"/>
  <c r="R13" i="85"/>
  <c r="S13" i="85"/>
  <c r="T13" i="85"/>
  <c r="U13" i="85"/>
  <c r="V13" i="85"/>
  <c r="W13" i="85"/>
  <c r="X13" i="85"/>
  <c r="Y13" i="85"/>
  <c r="Q14" i="85"/>
  <c r="R14" i="85"/>
  <c r="S14" i="85"/>
  <c r="T14" i="85"/>
  <c r="U14" i="85"/>
  <c r="V14" i="85"/>
  <c r="W14" i="85"/>
  <c r="X14" i="85"/>
  <c r="Y14" i="85"/>
  <c r="Q15" i="85"/>
  <c r="R15" i="85"/>
  <c r="S15" i="85"/>
  <c r="T15" i="85"/>
  <c r="U15" i="85"/>
  <c r="V15" i="85"/>
  <c r="W15" i="85"/>
  <c r="X15" i="85"/>
  <c r="Y15" i="85"/>
  <c r="Q16" i="85"/>
  <c r="R16" i="85"/>
  <c r="S16" i="85"/>
  <c r="T16" i="85"/>
  <c r="U16" i="85"/>
  <c r="V16" i="85"/>
  <c r="W16" i="85"/>
  <c r="X16" i="85"/>
  <c r="Y16" i="85"/>
  <c r="Q17" i="85"/>
  <c r="R17" i="85"/>
  <c r="S17" i="85"/>
  <c r="T17" i="85"/>
  <c r="U17" i="85"/>
  <c r="V17" i="85"/>
  <c r="W17" i="85"/>
  <c r="X17" i="85"/>
  <c r="Y17" i="85"/>
  <c r="Q18" i="85"/>
  <c r="R18" i="85"/>
  <c r="S18" i="85"/>
  <c r="T18" i="85"/>
  <c r="U18" i="85"/>
  <c r="V18" i="85"/>
  <c r="W18" i="85"/>
  <c r="X18" i="85"/>
  <c r="Y18" i="85"/>
  <c r="Q19" i="85"/>
  <c r="R19" i="85"/>
  <c r="S19" i="85"/>
  <c r="T19" i="85"/>
  <c r="U19" i="85"/>
  <c r="V19" i="85"/>
  <c r="W19" i="85"/>
  <c r="X19" i="85"/>
  <c r="Y19" i="85"/>
  <c r="Q20" i="85"/>
  <c r="R20" i="85"/>
  <c r="S20" i="85"/>
  <c r="T20" i="85"/>
  <c r="U20" i="85"/>
  <c r="V20" i="85"/>
  <c r="W20" i="85"/>
  <c r="X20" i="85"/>
  <c r="Y20" i="85"/>
  <c r="Q21" i="85"/>
  <c r="R21" i="85"/>
  <c r="S21" i="85"/>
  <c r="T21" i="85"/>
  <c r="U21" i="85"/>
  <c r="V21" i="85"/>
  <c r="W21" i="85"/>
  <c r="X21" i="85"/>
  <c r="Y21" i="85"/>
  <c r="Q22" i="85"/>
  <c r="R22" i="85"/>
  <c r="S22" i="85"/>
  <c r="S37" i="85" s="1"/>
  <c r="T22" i="85"/>
  <c r="U22" i="85"/>
  <c r="V22" i="85"/>
  <c r="W22" i="85"/>
  <c r="X22" i="85"/>
  <c r="Y22" i="85"/>
  <c r="Q23" i="85"/>
  <c r="R23" i="85"/>
  <c r="S23" i="85"/>
  <c r="T23" i="85"/>
  <c r="U23" i="85"/>
  <c r="V23" i="85"/>
  <c r="W23" i="85"/>
  <c r="X23" i="85"/>
  <c r="Y23" i="85"/>
  <c r="Q24" i="85"/>
  <c r="R24" i="85"/>
  <c r="S24" i="85"/>
  <c r="T24" i="85"/>
  <c r="U24" i="85"/>
  <c r="V24" i="85"/>
  <c r="W24" i="85"/>
  <c r="X24" i="85"/>
  <c r="Y24" i="85"/>
  <c r="Q25" i="85"/>
  <c r="R25" i="85"/>
  <c r="S25" i="85"/>
  <c r="T25" i="85"/>
  <c r="U25" i="85"/>
  <c r="V25" i="85"/>
  <c r="W25" i="85"/>
  <c r="X25" i="85"/>
  <c r="Y25" i="85"/>
  <c r="Q26" i="85"/>
  <c r="R26" i="85"/>
  <c r="S26" i="85"/>
  <c r="T26" i="85"/>
  <c r="U26" i="85"/>
  <c r="V26" i="85"/>
  <c r="W26" i="85"/>
  <c r="X26" i="85"/>
  <c r="Y26" i="85"/>
  <c r="Q27" i="85"/>
  <c r="R27" i="85"/>
  <c r="S27" i="85"/>
  <c r="T27" i="85"/>
  <c r="U27" i="85"/>
  <c r="V27" i="85"/>
  <c r="W27" i="85"/>
  <c r="X27" i="85"/>
  <c r="Y27" i="85"/>
  <c r="Q28" i="85"/>
  <c r="R28" i="85"/>
  <c r="S28" i="85"/>
  <c r="T28" i="85"/>
  <c r="U28" i="85"/>
  <c r="V28" i="85"/>
  <c r="W28" i="85"/>
  <c r="X28" i="85"/>
  <c r="Y28" i="85"/>
  <c r="Q29" i="85"/>
  <c r="R29" i="85"/>
  <c r="S29" i="85"/>
  <c r="T29" i="85"/>
  <c r="U29" i="85"/>
  <c r="V29" i="85"/>
  <c r="W29" i="85"/>
  <c r="X29" i="85"/>
  <c r="Y29" i="85"/>
  <c r="Q30" i="85"/>
  <c r="R30" i="85"/>
  <c r="S30" i="85"/>
  <c r="T30" i="85"/>
  <c r="U30" i="85"/>
  <c r="V30" i="85"/>
  <c r="W30" i="85"/>
  <c r="X30" i="85"/>
  <c r="Y30" i="85"/>
  <c r="Q31" i="85"/>
  <c r="R31" i="85"/>
  <c r="S31" i="85"/>
  <c r="T31" i="85"/>
  <c r="U31" i="85"/>
  <c r="V31" i="85"/>
  <c r="W31" i="85"/>
  <c r="X31" i="85"/>
  <c r="Y31" i="85"/>
  <c r="Q32" i="85"/>
  <c r="R32" i="85"/>
  <c r="S32" i="85"/>
  <c r="T32" i="85"/>
  <c r="U32" i="85"/>
  <c r="V32" i="85"/>
  <c r="W32" i="85"/>
  <c r="X32" i="85"/>
  <c r="Y32" i="85"/>
  <c r="Q33" i="85"/>
  <c r="R33" i="85"/>
  <c r="S33" i="85"/>
  <c r="T33" i="85"/>
  <c r="U33" i="85"/>
  <c r="V33" i="85"/>
  <c r="W33" i="85"/>
  <c r="X33" i="85"/>
  <c r="Y33" i="85"/>
  <c r="Q34" i="85"/>
  <c r="R34" i="85"/>
  <c r="S34" i="85"/>
  <c r="T34" i="85"/>
  <c r="U34" i="85"/>
  <c r="V34" i="85"/>
  <c r="W34" i="85"/>
  <c r="X34" i="85"/>
  <c r="Y34" i="85"/>
  <c r="Q35" i="85"/>
  <c r="R35" i="85"/>
  <c r="S35" i="85"/>
  <c r="T35" i="85"/>
  <c r="U35" i="85"/>
  <c r="V35" i="85"/>
  <c r="W35" i="85"/>
  <c r="X35" i="85"/>
  <c r="Y35" i="85"/>
  <c r="P11" i="85"/>
  <c r="P12" i="85"/>
  <c r="P13" i="85"/>
  <c r="P14" i="85"/>
  <c r="P15" i="85"/>
  <c r="P16" i="85"/>
  <c r="P17" i="85"/>
  <c r="P18" i="85"/>
  <c r="P19" i="85"/>
  <c r="P20" i="85"/>
  <c r="P21" i="85"/>
  <c r="P22" i="85"/>
  <c r="P23" i="85"/>
  <c r="P24" i="85"/>
  <c r="P25" i="85"/>
  <c r="P26" i="85"/>
  <c r="P27" i="85"/>
  <c r="P28" i="85"/>
  <c r="P29" i="85"/>
  <c r="P30" i="85"/>
  <c r="P31" i="85"/>
  <c r="P32" i="85"/>
  <c r="P33" i="85"/>
  <c r="P34" i="85"/>
  <c r="P35" i="85"/>
  <c r="P10" i="85"/>
  <c r="P9" i="85"/>
  <c r="P8" i="85"/>
  <c r="P7" i="85"/>
  <c r="P6" i="85"/>
  <c r="D44" i="81"/>
  <c r="E44" i="81"/>
  <c r="I10" i="81"/>
  <c r="J10" i="81"/>
  <c r="E10" i="81"/>
  <c r="F10" i="81"/>
  <c r="F10" i="77"/>
  <c r="G10" i="77"/>
  <c r="E43" i="81"/>
  <c r="D43" i="81"/>
  <c r="I9" i="81"/>
  <c r="E9" i="81"/>
  <c r="J9" i="81"/>
  <c r="F9" i="81"/>
  <c r="F9" i="77"/>
  <c r="G9" i="77"/>
  <c r="E21" i="73"/>
  <c r="E42" i="81"/>
  <c r="E31" i="81"/>
  <c r="E32" i="81"/>
  <c r="E33" i="81"/>
  <c r="E34" i="81"/>
  <c r="E35" i="81"/>
  <c r="E36" i="81"/>
  <c r="E37" i="81"/>
  <c r="E38" i="81"/>
  <c r="E39" i="81"/>
  <c r="E40" i="81"/>
  <c r="E41" i="81"/>
  <c r="E30" i="81"/>
  <c r="D42" i="81"/>
  <c r="D31" i="81"/>
  <c r="D32" i="81"/>
  <c r="D33" i="81"/>
  <c r="D34" i="81"/>
  <c r="D35" i="81"/>
  <c r="D36" i="81"/>
  <c r="D37" i="81"/>
  <c r="D38" i="81"/>
  <c r="D39" i="81"/>
  <c r="D40" i="81"/>
  <c r="D41" i="81"/>
  <c r="D30" i="81"/>
  <c r="H7" i="81"/>
  <c r="G7" i="81"/>
  <c r="H4" i="83"/>
  <c r="H4" i="84" s="1"/>
  <c r="D21" i="81"/>
  <c r="F21" i="81" s="1"/>
  <c r="H20" i="81"/>
  <c r="D20" i="81"/>
  <c r="E6" i="70"/>
  <c r="J4" i="83"/>
  <c r="J4" i="84" s="1"/>
  <c r="I4" i="83"/>
  <c r="I4" i="84" s="1"/>
  <c r="E21" i="77"/>
  <c r="G21" i="77" s="1"/>
  <c r="E20" i="73"/>
  <c r="H21" i="81"/>
  <c r="J21" i="81"/>
  <c r="F4" i="84"/>
  <c r="E4" i="84"/>
  <c r="D4" i="84"/>
  <c r="G20" i="81"/>
  <c r="G20" i="77"/>
  <c r="E8" i="81"/>
  <c r="F8" i="81"/>
  <c r="I8" i="81"/>
  <c r="J8" i="81"/>
  <c r="C20" i="81"/>
  <c r="F8" i="77"/>
  <c r="G8" i="77"/>
  <c r="X29" i="86" l="1"/>
  <c r="Z29" i="86"/>
  <c r="AB29" i="86"/>
  <c r="Y29" i="86"/>
  <c r="V29" i="86"/>
  <c r="AA29" i="86"/>
  <c r="W29" i="86"/>
  <c r="P38" i="85"/>
  <c r="P37" i="85"/>
  <c r="X37" i="85"/>
  <c r="R38" i="85"/>
  <c r="X38" i="85"/>
  <c r="V38" i="85"/>
  <c r="W38" i="85"/>
  <c r="U37" i="85"/>
  <c r="Y38" i="85"/>
  <c r="S38" i="85"/>
  <c r="T38" i="85"/>
  <c r="U38" i="85"/>
  <c r="T37" i="85"/>
  <c r="V37" i="85"/>
  <c r="W37" i="85"/>
  <c r="Y37" i="85"/>
  <c r="Q37" i="85"/>
  <c r="R37" i="85"/>
  <c r="Q38" i="85"/>
</calcChain>
</file>

<file path=xl/sharedStrings.xml><?xml version="1.0" encoding="utf-8"?>
<sst xmlns="http://schemas.openxmlformats.org/spreadsheetml/2006/main" count="587" uniqueCount="236">
  <si>
    <t>del Ministerio de Agricultura, Gobierno de Chile</t>
  </si>
  <si>
    <t>www.odepa.gob.cl</t>
  </si>
  <si>
    <t>2010/11</t>
  </si>
  <si>
    <t>2009/10</t>
  </si>
  <si>
    <t>2008/09</t>
  </si>
  <si>
    <t>2007/08</t>
  </si>
  <si>
    <t>2006/07</t>
  </si>
  <si>
    <t>2005/06</t>
  </si>
  <si>
    <t>2004/05</t>
  </si>
  <si>
    <t>2003/04</t>
  </si>
  <si>
    <t>2002/03</t>
  </si>
  <si>
    <t>2001/02</t>
  </si>
  <si>
    <t>2000/01</t>
  </si>
  <si>
    <t>Año agrícola</t>
  </si>
  <si>
    <t>Superficie, producción y rendimiento de papa</t>
  </si>
  <si>
    <t>Cuadro 6</t>
  </si>
  <si>
    <t>Los Lagos</t>
  </si>
  <si>
    <t>Los Ríos</t>
  </si>
  <si>
    <t>La Araucanía</t>
  </si>
  <si>
    <t>Bío Bío</t>
  </si>
  <si>
    <t>Maule</t>
  </si>
  <si>
    <t>O´Higgins</t>
  </si>
  <si>
    <t>Metropolitana</t>
  </si>
  <si>
    <t>Valparaíso</t>
  </si>
  <si>
    <t>Coquimbo</t>
  </si>
  <si>
    <t>Región de</t>
  </si>
  <si>
    <t>Región del</t>
  </si>
  <si>
    <t>Región</t>
  </si>
  <si>
    <t>(hectáreas)</t>
  </si>
  <si>
    <t>(toneladas)</t>
  </si>
  <si>
    <t>(ton/ha)</t>
  </si>
  <si>
    <t>Diciembre</t>
  </si>
  <si>
    <t>Noviembre</t>
  </si>
  <si>
    <t>Octubre</t>
  </si>
  <si>
    <t>Septiembre</t>
  </si>
  <si>
    <t>Agosto</t>
  </si>
  <si>
    <t>Julio</t>
  </si>
  <si>
    <t>Junio</t>
  </si>
  <si>
    <t>Mayo</t>
  </si>
  <si>
    <t>Abril</t>
  </si>
  <si>
    <t>Marzo</t>
  </si>
  <si>
    <t>Febrero</t>
  </si>
  <si>
    <t>Enero</t>
  </si>
  <si>
    <t>Anual</t>
  </si>
  <si>
    <t>Mensual</t>
  </si>
  <si>
    <t>Variación (%)</t>
  </si>
  <si>
    <t>Año</t>
  </si>
  <si>
    <t>Mes</t>
  </si>
  <si>
    <t>Rendimiento regional de papa entre las regiones de Coquimbo y Los Lagos</t>
  </si>
  <si>
    <t>Producción regional de papa entre las regiones de Coquimbo y Los Lagos</t>
  </si>
  <si>
    <t>Superficie regional de papa entre las regiones de Coquimbo y Los Lagos</t>
  </si>
  <si>
    <t>Evolución de la superficie y producción de papa</t>
  </si>
  <si>
    <t>Página</t>
  </si>
  <si>
    <t>Descripción</t>
  </si>
  <si>
    <t>Gráfico</t>
  </si>
  <si>
    <t>Cuadro</t>
  </si>
  <si>
    <t>Comentario</t>
  </si>
  <si>
    <t>CONTENIDO</t>
  </si>
  <si>
    <t>Cuadro 1</t>
  </si>
  <si>
    <t>Cuadro 2</t>
  </si>
  <si>
    <t>Cuadro 4</t>
  </si>
  <si>
    <t>Cuadro 5</t>
  </si>
  <si>
    <t>Asterix</t>
  </si>
  <si>
    <t>Désirée</t>
  </si>
  <si>
    <t>Karu</t>
  </si>
  <si>
    <t>Pukará</t>
  </si>
  <si>
    <t>Fecha</t>
  </si>
  <si>
    <t>Cuadro 8</t>
  </si>
  <si>
    <t>Supermercados</t>
  </si>
  <si>
    <t>Ferias libres</t>
  </si>
  <si>
    <t>Promedio año</t>
  </si>
  <si>
    <t>Promedio ponderado</t>
  </si>
  <si>
    <t>Producto</t>
  </si>
  <si>
    <t>País</t>
  </si>
  <si>
    <t>Volumen (kilos)</t>
  </si>
  <si>
    <t>Valor FOB (dólares)</t>
  </si>
  <si>
    <t>Copos (puré)</t>
  </si>
  <si>
    <t>Brasil</t>
  </si>
  <si>
    <t>Perú</t>
  </si>
  <si>
    <t>Ecuador</t>
  </si>
  <si>
    <t>Argentina</t>
  </si>
  <si>
    <t>Venezuela</t>
  </si>
  <si>
    <t>Bolivia</t>
  </si>
  <si>
    <t>Colombia</t>
  </si>
  <si>
    <t>Guatemala</t>
  </si>
  <si>
    <t>Fécula (almidón)</t>
  </si>
  <si>
    <t>Canadá</t>
  </si>
  <si>
    <t>Harina de papa</t>
  </si>
  <si>
    <t>Cuba</t>
  </si>
  <si>
    <t>Consumo fresca</t>
  </si>
  <si>
    <t>Honduras</t>
  </si>
  <si>
    <t>Preparadas congeladas</t>
  </si>
  <si>
    <t>Costa Rica</t>
  </si>
  <si>
    <t>Paraguay</t>
  </si>
  <si>
    <t>Preparadas sin congelar</t>
  </si>
  <si>
    <t>Uruguay</t>
  </si>
  <si>
    <t>Total</t>
  </si>
  <si>
    <t>Valor CIF (dólares)</t>
  </si>
  <si>
    <t>Alemania</t>
  </si>
  <si>
    <t>Bélgica</t>
  </si>
  <si>
    <t>México</t>
  </si>
  <si>
    <t>China</t>
  </si>
  <si>
    <t>Polonia</t>
  </si>
  <si>
    <t>Francia</t>
  </si>
  <si>
    <t>Dinamarca</t>
  </si>
  <si>
    <t>Taiwán</t>
  </si>
  <si>
    <t>Reino Unido</t>
  </si>
  <si>
    <t>Exportaciones chilenas de productos derivados de papa por producto y país de destino</t>
  </si>
  <si>
    <t>Comercio exterior de productos derivados de papa</t>
  </si>
  <si>
    <t>Precio de la papa en mercados mayoristas</t>
  </si>
  <si>
    <t>Precio de la papa en mercados minoristas</t>
  </si>
  <si>
    <t>Precios mensuales de papa en supermercados y ferias libres de Santiago</t>
  </si>
  <si>
    <t>Cuadro 7</t>
  </si>
  <si>
    <t xml:space="preserve"> Se puede reproducir total o parcialmente citando la fuente</t>
  </si>
  <si>
    <t>($ / kilo con IVA)</t>
  </si>
  <si>
    <t>Austria</t>
  </si>
  <si>
    <t>Boletín de la papa</t>
  </si>
  <si>
    <t>Cuadro 3</t>
  </si>
  <si>
    <t>Total Preparadas congeladas</t>
  </si>
  <si>
    <t>Total Preparadas sin congelar</t>
  </si>
  <si>
    <t>Total Copos (puré)</t>
  </si>
  <si>
    <t>Total Fécula (almidón)</t>
  </si>
  <si>
    <t>Total Harina de papa</t>
  </si>
  <si>
    <t>Total Consumo fresca</t>
  </si>
  <si>
    <t>España</t>
  </si>
  <si>
    <t>Publicación de la Oficina de Estudios y Políticas Agrarias (Odepa)</t>
  </si>
  <si>
    <t>Terr. británico en América</t>
  </si>
  <si>
    <t>2011/12</t>
  </si>
  <si>
    <t>Superficie, producción y rendimiento de papa a nivel nacional</t>
  </si>
  <si>
    <t>Cardinal</t>
  </si>
  <si>
    <t>Papas congeladas</t>
  </si>
  <si>
    <t>Total Papas congeladas</t>
  </si>
  <si>
    <t>Estados Unidos</t>
  </si>
  <si>
    <t>Superficie, producción y rendimiento</t>
  </si>
  <si>
    <t>Países Bajos</t>
  </si>
  <si>
    <t>Rodeo</t>
  </si>
  <si>
    <t>2012/13</t>
  </si>
  <si>
    <t xml:space="preserve">Papa semilla  </t>
  </si>
  <si>
    <t xml:space="preserve">Total Papa semilla  </t>
  </si>
  <si>
    <t>($ nominales sin IVA / envase 50 kilos)</t>
  </si>
  <si>
    <t>($ nominales sin IVA / 50 kilos)</t>
  </si>
  <si>
    <r>
      <rPr>
        <i/>
        <sz val="9"/>
        <rFont val="Arial"/>
        <family val="2"/>
      </rPr>
      <t>Fuente</t>
    </r>
    <r>
      <rPr>
        <sz val="9"/>
        <rFont val="Arial"/>
        <family val="2"/>
      </rPr>
      <t>: elaborado por Odepa con información del INE.</t>
    </r>
  </si>
  <si>
    <r>
      <rPr>
        <i/>
        <sz val="9"/>
        <rFont val="Arial"/>
        <family val="2"/>
      </rPr>
      <t>Fuente</t>
    </r>
    <r>
      <rPr>
        <sz val="9"/>
        <rFont val="Arial"/>
        <family val="2"/>
      </rPr>
      <t xml:space="preserve">: elaborado por Odepa con información del INE. </t>
    </r>
  </si>
  <si>
    <t>Precio promedio mensual de papa en mercados mayoristas</t>
  </si>
  <si>
    <t>Precio promedio mensual de papa en los mercados mayoristas</t>
  </si>
  <si>
    <t>Precios mensuales promedio de papa en mercados mayoristas</t>
  </si>
  <si>
    <t>Feria libre</t>
  </si>
  <si>
    <t>Supermercado</t>
  </si>
  <si>
    <t>RM</t>
  </si>
  <si>
    <t>Semana</t>
  </si>
  <si>
    <t>Papas "in vitro" para siembra</t>
  </si>
  <si>
    <t>Precios diarios de papa en los mercados mayoristas según mercado</t>
  </si>
  <si>
    <t>Precios diarios de papa en los mercados mayoristas según variedad</t>
  </si>
  <si>
    <t>Cuadro 9</t>
  </si>
  <si>
    <t>Precio diario de papa en los mercados mayoristas según mercado</t>
  </si>
  <si>
    <t>Precio promedio diario de papa en los mercados mayoristas</t>
  </si>
  <si>
    <t>Cuadro 10. Exportaciones chilenas de productos derivados de papa por producto y país de destino</t>
  </si>
  <si>
    <t>Claudia Carbonell Piccardo</t>
  </si>
  <si>
    <t>Javiera Pefaur Lepe</t>
  </si>
  <si>
    <t>2013/14</t>
  </si>
  <si>
    <t>Total Papas "in vitro" para siembra</t>
  </si>
  <si>
    <t>--</t>
  </si>
  <si>
    <t>Precio semanal de papa a consumidor según región y tipo de establecimiento</t>
  </si>
  <si>
    <t>Precio semanal de papa a consumidor en supermercados según región</t>
  </si>
  <si>
    <t>Precio semanal de papa a consumidor en ferias según región</t>
  </si>
  <si>
    <t xml:space="preserve">Promedio anual ponderado </t>
  </si>
  <si>
    <t>Volver al índice</t>
  </si>
  <si>
    <r>
      <rPr>
        <i/>
        <sz val="9"/>
        <color indexed="8"/>
        <rFont val="Arial"/>
        <family val="2"/>
      </rPr>
      <t>Fuente</t>
    </r>
    <r>
      <rPr>
        <sz val="9"/>
        <color indexed="8"/>
        <rFont val="Arial"/>
        <family val="2"/>
      </rPr>
      <t xml:space="preserve">: elaborado por Odepa con información del Servicio Nacional de Aduanas. Cifras sujetas a revisión por informes de variación de valor (IVV). </t>
    </r>
  </si>
  <si>
    <t>Superficie (ha)</t>
  </si>
  <si>
    <t>Producción (ton)</t>
  </si>
  <si>
    <t>Rendimiento (ton/ha)</t>
  </si>
  <si>
    <r>
      <rPr>
        <i/>
        <sz val="9"/>
        <color indexed="8"/>
        <rFont val="Arial"/>
        <family val="2"/>
      </rPr>
      <t>Fuente</t>
    </r>
    <r>
      <rPr>
        <sz val="9"/>
        <color indexed="8"/>
        <rFont val="Arial"/>
        <family val="2"/>
      </rPr>
      <t>: Odepa. Se considera el precio promedio de la primera calidad de distintas variedades.</t>
    </r>
  </si>
  <si>
    <r>
      <rPr>
        <i/>
        <sz val="9"/>
        <color indexed="8"/>
        <rFont val="Arial"/>
        <family val="2"/>
      </rPr>
      <t>Fuente</t>
    </r>
    <r>
      <rPr>
        <sz val="9"/>
        <color indexed="8"/>
        <rFont val="Arial"/>
        <family val="2"/>
      </rPr>
      <t>: Odepa.</t>
    </r>
  </si>
  <si>
    <t>Patagonia</t>
  </si>
  <si>
    <t>Resto del</t>
  </si>
  <si>
    <t>país</t>
  </si>
  <si>
    <t>COMENTARIOS</t>
  </si>
  <si>
    <r>
      <t xml:space="preserve">Fuente: </t>
    </r>
    <r>
      <rPr>
        <sz val="9"/>
        <rFont val="Arial"/>
        <family val="2"/>
      </rPr>
      <t>elaborado por Odepa con información del INE.</t>
    </r>
  </si>
  <si>
    <t>Directora y Representante Legal</t>
  </si>
  <si>
    <t>Yagana</t>
  </si>
  <si>
    <t>Vega Monumental Concepción</t>
  </si>
  <si>
    <t>Rosara</t>
  </si>
  <si>
    <t>Arica</t>
  </si>
  <si>
    <t>Introducción</t>
  </si>
  <si>
    <t>Cuadro 11. Importaciones chilenas de productos derivados de papa por producto y origen</t>
  </si>
  <si>
    <t>Importaciones chilenas de productos derivados de papa por producto y origen</t>
  </si>
  <si>
    <t xml:space="preserve"> ● Servicio Nacional de Aduanas, para información de comercio exterior.</t>
  </si>
  <si>
    <t>Los datos utilizados en este documento, que permiten hacer los análisis del mercado, se obtienen de las siguientes fuentes:</t>
  </si>
  <si>
    <t>2014</t>
  </si>
  <si>
    <t>2014/15*</t>
  </si>
  <si>
    <t>arica</t>
  </si>
  <si>
    <t>la serena</t>
  </si>
  <si>
    <t>la calera</t>
  </si>
  <si>
    <t>lo valledor</t>
  </si>
  <si>
    <t>mapocho</t>
  </si>
  <si>
    <t>talca</t>
  </si>
  <si>
    <t>chillan</t>
  </si>
  <si>
    <t>concepcion</t>
  </si>
  <si>
    <t>temuco</t>
  </si>
  <si>
    <t>pto montt</t>
  </si>
  <si>
    <t>Este boletin se publica mensualmente, con información de mercado nacional y de comercio exterior, relacionada con la papa.</t>
  </si>
  <si>
    <t xml:space="preserve"> ● Odepa, para precios mayoristas y minoristas, utilizando los registros de precios capturados en ferias libres, supermercados y mercados mayoristas.</t>
  </si>
  <si>
    <r>
      <rPr>
        <i/>
        <sz val="9"/>
        <rFont val="Arial"/>
        <family val="2"/>
      </rPr>
      <t xml:space="preserve">Fuente: </t>
    </r>
    <r>
      <rPr>
        <sz val="9"/>
        <rFont val="Arial"/>
        <family val="2"/>
      </rPr>
      <t>Odepa. 
Considera la Central Lo Valledor, la Vega Central, la Macroferia Regional de Talca y la Vega Monumental de Concepción. 
A partir del 7 de julio de 2014 considera también la Feria Mayorista La Calera de Valparaíso (Femacal) y el Terminal Agropecuario La Palmera de Coquimbo. 
A partir del 15 de septiembre de 2014 incluye la Vega Modelo de Temuco y la Feria Lagunita de Puerto Montt. 
A partir del 1° de noviembre de 2014 incluye el Terminal Hortofruticola de Chillán y el Terminal Agrícola del Norte S.A. de Arica.
Precio promedio ponderado por volumen.</t>
    </r>
  </si>
  <si>
    <t>Total Las demás papas para siembra  (desde 2012)</t>
  </si>
  <si>
    <t xml:space="preserve">Las demás papas para siembra </t>
  </si>
  <si>
    <t>Bangladesh</t>
  </si>
  <si>
    <t>Lituania</t>
  </si>
  <si>
    <t>Corea del Sur</t>
  </si>
  <si>
    <t>Jordania</t>
  </si>
  <si>
    <t>Origen o destino no precisado</t>
  </si>
  <si>
    <t xml:space="preserve"> --</t>
  </si>
  <si>
    <t xml:space="preserve"> ● El Instituto Nacional de Estadisticas (INE), para antecedentes de superficie, rendimientos y producción regional y nacional.</t>
  </si>
  <si>
    <t>Agrícola del Norte de Arica</t>
  </si>
  <si>
    <t>Femacal de La Calera</t>
  </si>
  <si>
    <t>Central Lo Valledor</t>
  </si>
  <si>
    <t>Vega Central Mapocho</t>
  </si>
  <si>
    <t>Macroferia Regional de Talca</t>
  </si>
  <si>
    <t>Terminal Hortofrutícola de Chillán</t>
  </si>
  <si>
    <t>Vega Modelo de Temuco</t>
  </si>
  <si>
    <t>Feria Lagunitas de Puerto Montt</t>
  </si>
  <si>
    <r>
      <rPr>
        <i/>
        <sz val="9"/>
        <rFont val="Arial"/>
        <family val="2"/>
      </rPr>
      <t>Fuente</t>
    </r>
    <r>
      <rPr>
        <sz val="9"/>
        <rFont val="Arial"/>
        <family val="2"/>
      </rPr>
      <t>: Odepa. El valor corresponde al precio promedio mensual de papa Désirée, Karu o Asterix de primera calidad.</t>
    </r>
  </si>
  <si>
    <t>2014/15</t>
  </si>
  <si>
    <t>Suecia</t>
  </si>
  <si>
    <t>Rep. Dominicana</t>
  </si>
  <si>
    <t>Ene-abr 2014</t>
  </si>
  <si>
    <t>Ene-abr 2015</t>
  </si>
  <si>
    <t>Mayo 2015</t>
  </si>
  <si>
    <r>
      <t xml:space="preserve">Información de mercado nacional y comercio exterior hasta </t>
    </r>
    <r>
      <rPr>
        <b/>
        <sz val="10"/>
        <color theme="1"/>
        <rFont val="Arial"/>
        <family val="2"/>
      </rPr>
      <t>abril</t>
    </r>
    <r>
      <rPr>
        <sz val="10"/>
        <color theme="1"/>
        <rFont val="Arial"/>
        <family val="2"/>
      </rPr>
      <t xml:space="preserve"> de 2015</t>
    </r>
  </si>
  <si>
    <t>Promedio simple enero-abril</t>
  </si>
  <si>
    <r>
      <rPr>
        <i/>
        <sz val="9"/>
        <rFont val="Arial"/>
        <family val="2"/>
      </rPr>
      <t>Fuente</t>
    </r>
    <r>
      <rPr>
        <sz val="9"/>
        <rFont val="Arial"/>
        <family val="2"/>
      </rPr>
      <t>: Odepa. 
Considera la Central Lo Valledor, la Vega Central, la Macroferia Regional de Talca y la Vega Monumental de Concepción. 
A partir del 7 de julio de 2014 considera también la Feria Mayorista La Calera de Valparaíso (Femacal) y el Terminal Agropecuario La Palmera de Coquimbo. 
A partir del 15 de septiembre de 2014 incluye la Vega Modelo de Temuco y la Feria Lagunita de Puerto Montt. 
A partir del 1° de noviembre de 2014 incluye el Terminal Hortofrutícola de Chillán y el Terminal Agrícola del Norte S.A. de Arica.
Precio promedio ponderado por volumen.</t>
    </r>
  </si>
  <si>
    <t>Terminal La Palmera de La Serena</t>
  </si>
  <si>
    <t>*: La superficie corresponde a las hectáreas sembradas. El rendimiento es una estimación o pronóstico (valor preliminar).</t>
  </si>
  <si>
    <r>
      <t xml:space="preserve">1. </t>
    </r>
    <r>
      <rPr>
        <u/>
        <sz val="10"/>
        <rFont val="Arial"/>
        <family val="2"/>
      </rPr>
      <t>Precios de la papa en mercados mayoristas: alzas en el precio promedio</t>
    </r>
    <r>
      <rPr>
        <sz val="10"/>
        <rFont val="Arial"/>
        <family val="2"/>
      </rPr>
      <t xml:space="preserve">
El precio promedio mensual de la papa en los mercados mayoristas durante abril fue de $12.639 por saco de 50 kilos, valor 15,3% superior al del mes anterior, y 28% superior al del mismo mes en el año 2014 (cuadro 1 y gráfico 1). Se observa una tendencia al alza en los precios en los últimos cuatro meses.
El precio promedio diario en los mercados mayoristas se comporta de forma errática entre un día y otro. Sin embargo, se observa una tendencia de alza en los precios de abril, comparados con los meses anteriores, cuando se venía registrando poca variación. Esto se confirma con la línea de tendencia, que registra un alza del promedio en los últimos meses analizados (cuadro 2 y gráfico 2).
En los distintos mercados mayoristas que monitorea Odepa, se observa que en abril se mantiene que los precios de los últimos dos meses son más altos en el terminal de Arica, en promedio 30% superiores al promedio nacional. En abril destaca la Vega Mapocho, que presenta precios superiores a los registrados en Coquimbo. Esto se puede deber a que en este mes comienza la cosecha de la papa cuaresmera, papa que se produce en esa región. La feria Lagunitas de Puerto Montt registra los precios más bajos en los mercados mayoristas nacionales, en promedio 23% menos que el promedio nacional (cuadro 3 y gráfico 3).</t>
    </r>
  </si>
  <si>
    <r>
      <t xml:space="preserve">2. </t>
    </r>
    <r>
      <rPr>
        <u/>
        <sz val="10"/>
        <rFont val="Arial"/>
        <family val="2"/>
      </rPr>
      <t xml:space="preserve">Precio de la papa en mercados minoristas: precios estables en supermercados y ferias </t>
    </r>
    <r>
      <rPr>
        <sz val="10"/>
        <rFont val="Arial"/>
        <family val="2"/>
      </rPr>
      <t xml:space="preserve">
En el monitoreo de precios al consumidor que realiza Odepa en la ciudad de Santiago, se observó en supermercados que el precio promedio mensual de abril disminuyó 1,1% en relación con el mes anterior, y aumentó 21,4% con respecto al mismo mes de 2014. En ferias también se registró un alza, de 9% respecto al mes anterior y de 9% en comparación con igual mes del año anterior. En Santiago el precio promedio de supermercados para marzo alcanzó $ 991 pesos por kilo, y en ferias, $ 482 pesos por kilo, es decir, el precio promedio en supermercados es 106% más alto que en ferias libres (cuadro 4 y gráfico 4). En los últimos seis meses se registran fuertes fluctuaciones de precios en supermercados, pero no así en ferias libres, donde se presenta más estable.
En el registro de precios al consumidor que Odepa recoge entre las regiones de Arica y Los Lagos, se observa que los precios, al igual que en Santiago, son erráticos entre semanas. En ferias se registra mayor variación de precios entre las regiones, en comparación con los supermercados, donde los precios reflejan menor variabilidad entre regiones. Al igual que en Santiago, en regiones los precios registrados en supermercados son superiores a los registrados en ferias libres. En Arica esta diferencia es la menor (92%); en cambio en Valparaíso esta diferencia alcanza 178% entre ambos mercados.
Durante abril, en ferias destacan las regiones de Arica y Coquimbo, que registraron los precios más altos. La Región de La Araucanía muestra alzas y bajas destacables a comienzos de abril, posicionándose como la región que registra los precios más bajos en las ferias libres a nivel nacional. Los Lagos registró alzas y bajas fuertes en los últimos tres meses (febrero, marzo y abril). Las otras regiones muestran mayor estabilidad en los precios.
En supermercados se observa poca variación de los precios entre regiones. Además no hay alzas o bajas destacables en el sector (cuadro 5 y gráficos 5 y 6).</t>
    </r>
  </si>
  <si>
    <r>
      <t xml:space="preserve">3. </t>
    </r>
    <r>
      <rPr>
        <u/>
        <sz val="10"/>
        <rFont val="Arial"/>
        <family val="2"/>
      </rPr>
      <t>Superficie, producción y rendimiento: mayor superficie, y menores rendimientos promedio</t>
    </r>
    <r>
      <rPr>
        <sz val="10"/>
        <rFont val="Arial"/>
        <family val="2"/>
      </rPr>
      <t xml:space="preserve">
La encuesta del INE sobre superficie sembrada de cultivos anuales para la temporada 2014/15 indica que en Chile se sembraron 50.526 hectáreas de papas, lo que representa un aumento de 3,2% en la superficie nacional para la papa, comparado con la temporada 2013/14. Según información recopilada del sector, el rendimiento nacional se ha corregido a la baja, producto de la sequía que afectó a la zona sur de Chile durante el período estival de esta temporada, y alcanzaría a 18 ton/ha, según la encuesta de percepción del INE. Los cálculos indicarían una producción proyectada inferior a 1 millón de toneladas para esta temporada, que sería la menor en los últimos nueve años y representaría una baja de 14% en la producción esperada con relación a la temporada 2013/14 (cuadro 6).
Según la distribución regional de la superficie en 2014/15, la Región de La Araucanía presentó la mayor área de papas: 16.788 hectáreas, lo que significa un 28,6% más de superficie sembrada con papa comparado con la temporada anterior en la misma región. La siguieron la Región del Bío Bío, con 8.685 hectáreas (1,8% más que en la temporada anterior) y la Región de Los Lagos, con 6.967 hectáreas (35% menos superficie que en la temporada anterior). Esto podría responder a escasa disponibilidad de semilla, problema recurrente en la zona productora de papas. Los rendimientos regionales serán publicados a mediados de año, cuando se publique la encuesta de producción del INE (cuadros 8 y 9).
</t>
    </r>
  </si>
  <si>
    <r>
      <t xml:space="preserve">4. </t>
    </r>
    <r>
      <rPr>
        <u/>
        <sz val="10"/>
        <rFont val="Arial"/>
        <family val="2"/>
      </rPr>
      <t>Comercio exterior de productos derivados de papa: disminuyen las compras</t>
    </r>
    <r>
      <rPr>
        <sz val="10"/>
        <rFont val="Arial"/>
        <family val="2"/>
      </rPr>
      <t xml:space="preserve">
La balanza comercial de los productos derivados de papa sigue siendo muy negativa, con importaciones mucho mayores que las ventas al exterior (cuadros 10 y 11). 
En el período enero-abril de 2015 las exportaciones sumaron USD 775 mil, cifra 29,7% inferior a la registrada en el mismo período del año anterior. Destaca el alza de las exportaciones de papa fresca y papa preparada sin congelar hacia Uruguay. Por otro lado, las exportaciones de papas preparadas sin congelar a Argentina y Paraguay se hacen notar por su baja en comparación con las exportaciones del mismo período de 2014.
Las importaciones sumaron USD 22,8 millones en el período enero-abril de 2015, lo que representa un 28,8% menos de compras que las registradas en igual periodo del año anterior. Si bien Bélgica sigue siendo el principal exportador de papas preparadas congeladas a nuestro país, destaca la baja comparada con lo enviado en igual período del año 2014 (29,4%). Lo mismo se observa en la papa proveniente de los Países Bajos.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</si>
</sst>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64" formatCode="_-* #,##0_-;\-* #,##0_-;_-* &quot;-&quot;_-;_-@_-"/>
    <numFmt numFmtId="165" formatCode="_-* #,##0.00_-;\-* #,##0.00_-;_-* &quot;-&quot;??_-;_-@_-"/>
    <numFmt numFmtId="166" formatCode="_-* #,##0.00\ _€_-;\-* #,##0.00\ _€_-;_-* &quot;-&quot;??\ _€_-;_-@_-"/>
    <numFmt numFmtId="167" formatCode="_(* #,##0_);_(* \(#,##0\);_(* &quot;-&quot;_);_(@_)"/>
    <numFmt numFmtId="168" formatCode="0.0"/>
    <numFmt numFmtId="169" formatCode="#,##0.0"/>
    <numFmt numFmtId="170" formatCode="_(* #,##0.00_);_(* \(#,##0.00\);_(* &quot;-&quot;??_);_(@_)"/>
    <numFmt numFmtId="171" formatCode="_(* #,##0_);_(* \(#,##0\);_(* &quot;-&quot;??_);_(@_)"/>
    <numFmt numFmtId="172" formatCode="_(* #,##0.0000_);_(* \(#,##0.0000\);_(* &quot;-&quot;_);_(@_)"/>
    <numFmt numFmtId="173" formatCode="_-* #,##0.000\ _€_-;\-* #,##0.000\ _€_-;_-* &quot;-&quot;?\ _€_-;_-@_-"/>
    <numFmt numFmtId="174" formatCode="dd/mm/yy;@"/>
    <numFmt numFmtId="175" formatCode="0.0%"/>
    <numFmt numFmtId="176" formatCode="#,##0.00_ ;\-#,##0.00\ "/>
    <numFmt numFmtId="177" formatCode="_-* #,##0.000\ _€_-;\-* #,##0.000\ _€_-;_-* &quot;-&quot;???\ _€_-;_-@_-"/>
    <numFmt numFmtId="178" formatCode="#,##0.0000"/>
  </numFmts>
  <fonts count="71">
    <font>
      <sz val="11"/>
      <color theme="1"/>
      <name val="Calibri"/>
      <family val="2"/>
      <scheme val="minor"/>
    </font>
    <font>
      <sz val="10"/>
      <name val="Arial"/>
      <family val="2"/>
    </font>
    <font>
      <sz val="14"/>
      <name val="Arial MT"/>
      <family val="2"/>
    </font>
    <font>
      <sz val="12"/>
      <name val="Arial"/>
      <family val="2"/>
    </font>
    <font>
      <b/>
      <sz val="18"/>
      <color indexed="56"/>
      <name val="Cambria"/>
      <family val="2"/>
    </font>
    <font>
      <b/>
      <sz val="10"/>
      <color indexed="8"/>
      <name val="Arial"/>
      <family val="2"/>
    </font>
    <font>
      <sz val="10"/>
      <color indexed="8"/>
      <name val="Arial"/>
      <family val="2"/>
    </font>
    <font>
      <u/>
      <sz val="10"/>
      <name val="Arial"/>
      <family val="2"/>
    </font>
    <font>
      <sz val="10"/>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sz val="10"/>
      <color indexed="20"/>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5"/>
      <color indexed="56"/>
      <name val="Arial"/>
      <family val="2"/>
    </font>
    <font>
      <b/>
      <sz val="13"/>
      <color indexed="56"/>
      <name val="Arial"/>
      <family val="2"/>
    </font>
    <font>
      <b/>
      <sz val="10"/>
      <name val="Arial"/>
      <family val="2"/>
    </font>
    <font>
      <u/>
      <sz val="10"/>
      <color indexed="12"/>
      <name val="Arial"/>
      <family val="2"/>
    </font>
    <font>
      <sz val="9"/>
      <name val="Arial"/>
      <family val="2"/>
    </font>
    <font>
      <i/>
      <sz val="9"/>
      <name val="Arial"/>
      <family val="2"/>
    </font>
    <font>
      <sz val="9"/>
      <color indexed="8"/>
      <name val="Arial"/>
      <family val="2"/>
    </font>
    <font>
      <i/>
      <sz val="9"/>
      <color indexed="8"/>
      <name val="Arial"/>
      <family val="2"/>
    </font>
    <font>
      <b/>
      <sz val="9"/>
      <name val="Arial"/>
      <family val="2"/>
    </font>
    <font>
      <u/>
      <sz val="11"/>
      <name val="Arial"/>
      <family val="2"/>
    </font>
    <font>
      <i/>
      <sz val="10"/>
      <name val="Arial"/>
      <family val="2"/>
    </font>
    <font>
      <sz val="11"/>
      <color theme="1"/>
      <name val="Calibri"/>
      <family val="2"/>
      <scheme val="minor"/>
    </font>
    <font>
      <sz val="11"/>
      <color theme="0"/>
      <name val="Calibri"/>
      <family val="2"/>
      <scheme val="minor"/>
    </font>
    <font>
      <sz val="11"/>
      <color rgb="FF00610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1"/>
      <color theme="3"/>
      <name val="Calibri"/>
      <family val="2"/>
      <scheme val="minor"/>
    </font>
    <font>
      <sz val="11"/>
      <color rgb="FF3F3F76"/>
      <name val="Calibri"/>
      <family val="2"/>
      <scheme val="minor"/>
    </font>
    <font>
      <u/>
      <sz val="11"/>
      <color theme="10"/>
      <name val="Calibri"/>
      <family val="2"/>
      <scheme val="minor"/>
    </font>
    <font>
      <sz val="11"/>
      <color rgb="FF9C0006"/>
      <name val="Calibri"/>
      <family val="2"/>
      <scheme val="minor"/>
    </font>
    <font>
      <sz val="11"/>
      <color rgb="FF9C6500"/>
      <name val="Calibri"/>
      <family val="2"/>
      <scheme val="minor"/>
    </font>
    <font>
      <sz val="11"/>
      <color rgb="FF0000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1"/>
      <name val="Calibri"/>
      <family val="2"/>
      <scheme val="minor"/>
    </font>
    <font>
      <sz val="10"/>
      <color rgb="FF0000FF"/>
      <name val="Arial"/>
      <family val="2"/>
    </font>
    <font>
      <b/>
      <sz val="10"/>
      <color rgb="FF0000FF"/>
      <name val="Arial"/>
      <family val="2"/>
    </font>
    <font>
      <u/>
      <sz val="10"/>
      <color theme="10"/>
      <name val="Arial"/>
      <family val="2"/>
    </font>
    <font>
      <b/>
      <sz val="10"/>
      <color theme="1"/>
      <name val="Arial"/>
      <family val="2"/>
    </font>
    <font>
      <sz val="10"/>
      <color theme="1"/>
      <name val="Arial"/>
      <family val="2"/>
    </font>
    <font>
      <sz val="10"/>
      <color rgb="FF757575"/>
      <name val="Arial"/>
      <family val="2"/>
    </font>
    <font>
      <sz val="9"/>
      <color theme="1"/>
      <name val="Arial"/>
      <family val="2"/>
    </font>
    <font>
      <b/>
      <sz val="9"/>
      <color rgb="FF000000"/>
      <name val="Arial"/>
      <family val="2"/>
    </font>
    <font>
      <u/>
      <sz val="10"/>
      <color theme="10"/>
      <name val="Calibri"/>
      <family val="2"/>
      <scheme val="minor"/>
    </font>
    <font>
      <sz val="11"/>
      <color theme="1"/>
      <name val="Arial"/>
      <family val="2"/>
    </font>
    <font>
      <sz val="20"/>
      <color rgb="FF0066CC"/>
      <name val="Arial"/>
      <family val="2"/>
    </font>
    <font>
      <sz val="20"/>
      <color rgb="FF0066CC"/>
      <name val="Verdana"/>
      <family val="2"/>
    </font>
    <font>
      <b/>
      <sz val="12"/>
      <color rgb="FF333333"/>
      <name val="Arial"/>
      <family val="2"/>
    </font>
    <font>
      <b/>
      <sz val="12"/>
      <color rgb="FF333333"/>
      <name val="Verdana"/>
      <family val="2"/>
    </font>
    <font>
      <sz val="11"/>
      <color theme="1"/>
      <name val="Verdana"/>
      <family val="2"/>
    </font>
    <font>
      <b/>
      <sz val="11"/>
      <color theme="1"/>
      <name val="Arial"/>
      <family val="2"/>
    </font>
    <font>
      <b/>
      <sz val="10"/>
      <color theme="0"/>
      <name val="Arial"/>
      <family val="2"/>
    </font>
    <font>
      <sz val="10"/>
      <color theme="0"/>
      <name val="Arial"/>
      <family val="2"/>
    </font>
    <font>
      <b/>
      <sz val="12"/>
      <color theme="1"/>
      <name val="Arial"/>
      <family val="2"/>
    </font>
    <font>
      <b/>
      <sz val="12"/>
      <color theme="1"/>
      <name val="Verdana"/>
      <family val="2"/>
    </font>
  </fonts>
  <fills count="5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0"/>
        <bgColor theme="4" tint="0.79998168889431442"/>
      </patternFill>
    </fill>
  </fills>
  <borders count="4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right/>
      <top/>
      <bottom style="thin">
        <color theme="1" tint="0.499984740745262"/>
      </bottom>
      <diagonal/>
    </border>
    <border>
      <left/>
      <right/>
      <top style="thin">
        <color theme="1" tint="0.499984740745262"/>
      </top>
      <bottom/>
      <diagonal/>
    </border>
    <border>
      <left/>
      <right/>
      <top style="thin">
        <color theme="1" tint="0.499984740745262"/>
      </top>
      <bottom style="thin">
        <color theme="1" tint="0.499984740745262"/>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indexed="64"/>
      </top>
      <bottom style="thin">
        <color theme="0" tint="-0.14999847407452621"/>
      </bottom>
      <diagonal/>
    </border>
    <border>
      <left/>
      <right/>
      <top style="thin">
        <color theme="1" tint="0.499984740745262"/>
      </top>
      <bottom style="thin">
        <color theme="0" tint="-0.14999847407452621"/>
      </bottom>
      <diagonal/>
    </border>
    <border>
      <left style="thin">
        <color indexed="64"/>
      </left>
      <right style="thin">
        <color indexed="64"/>
      </right>
      <top/>
      <bottom style="thin">
        <color theme="0" tint="-0.14999847407452621"/>
      </bottom>
      <diagonal/>
    </border>
    <border>
      <left style="thin">
        <color indexed="64"/>
      </left>
      <right/>
      <top/>
      <bottom style="thin">
        <color theme="0" tint="-0.14999847407452621"/>
      </bottom>
      <diagonal/>
    </border>
    <border>
      <left/>
      <right style="thin">
        <color indexed="64"/>
      </right>
      <top/>
      <bottom style="thin">
        <color theme="0" tint="-0.14999847407452621"/>
      </bottom>
      <diagonal/>
    </border>
  </borders>
  <cellStyleXfs count="430">
    <xf numFmtId="0" fontId="0" fillId="0" borderId="0"/>
    <xf numFmtId="0" fontId="32" fillId="24" borderId="0" applyNumberFormat="0" applyBorder="0" applyAlignment="0" applyProtection="0"/>
    <xf numFmtId="0" fontId="6" fillId="2"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6" fillId="2"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6" fillId="2" borderId="0" applyNumberFormat="0" applyBorder="0" applyAlignment="0" applyProtection="0"/>
    <xf numFmtId="0" fontId="32" fillId="25" borderId="0" applyNumberFormat="0" applyBorder="0" applyAlignment="0" applyProtection="0"/>
    <xf numFmtId="0" fontId="6" fillId="3"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6" fillId="3"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6" fillId="3" borderId="0" applyNumberFormat="0" applyBorder="0" applyAlignment="0" applyProtection="0"/>
    <xf numFmtId="0" fontId="32" fillId="26" borderId="0" applyNumberFormat="0" applyBorder="0" applyAlignment="0" applyProtection="0"/>
    <xf numFmtId="0" fontId="6" fillId="4"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6" fillId="4"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6" fillId="4" borderId="0" applyNumberFormat="0" applyBorder="0" applyAlignment="0" applyProtection="0"/>
    <xf numFmtId="0" fontId="32" fillId="27" borderId="0" applyNumberFormat="0" applyBorder="0" applyAlignment="0" applyProtection="0"/>
    <xf numFmtId="0" fontId="6" fillId="5"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6" fillId="5"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6" fillId="5" borderId="0" applyNumberFormat="0" applyBorder="0" applyAlignment="0" applyProtection="0"/>
    <xf numFmtId="0" fontId="32" fillId="28" borderId="0" applyNumberFormat="0" applyBorder="0" applyAlignment="0" applyProtection="0"/>
    <xf numFmtId="0" fontId="6" fillId="6"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6" fillId="6"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6" fillId="6" borderId="0" applyNumberFormat="0" applyBorder="0" applyAlignment="0" applyProtection="0"/>
    <xf numFmtId="0" fontId="32" fillId="29" borderId="0" applyNumberFormat="0" applyBorder="0" applyAlignment="0" applyProtection="0"/>
    <xf numFmtId="0" fontId="6" fillId="7"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6" fillId="7"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6" fillId="7" borderId="0" applyNumberFormat="0" applyBorder="0" applyAlignment="0" applyProtection="0"/>
    <xf numFmtId="0" fontId="32" fillId="30" borderId="0" applyNumberFormat="0" applyBorder="0" applyAlignment="0" applyProtection="0"/>
    <xf numFmtId="0" fontId="6" fillId="8"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6" fillId="8"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6" fillId="8" borderId="0" applyNumberFormat="0" applyBorder="0" applyAlignment="0" applyProtection="0"/>
    <xf numFmtId="0" fontId="32" fillId="31" borderId="0" applyNumberFormat="0" applyBorder="0" applyAlignment="0" applyProtection="0"/>
    <xf numFmtId="0" fontId="6" fillId="9"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6" fillId="9"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6" fillId="9" borderId="0" applyNumberFormat="0" applyBorder="0" applyAlignment="0" applyProtection="0"/>
    <xf numFmtId="0" fontId="32" fillId="32" borderId="0" applyNumberFormat="0" applyBorder="0" applyAlignment="0" applyProtection="0"/>
    <xf numFmtId="0" fontId="6" fillId="10"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6" fillId="10"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6" fillId="10" borderId="0" applyNumberFormat="0" applyBorder="0" applyAlignment="0" applyProtection="0"/>
    <xf numFmtId="0" fontId="32" fillId="33" borderId="0" applyNumberFormat="0" applyBorder="0" applyAlignment="0" applyProtection="0"/>
    <xf numFmtId="0" fontId="6" fillId="5"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6" fillId="5"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6" fillId="5" borderId="0" applyNumberFormat="0" applyBorder="0" applyAlignment="0" applyProtection="0"/>
    <xf numFmtId="0" fontId="32" fillId="34" borderId="0" applyNumberFormat="0" applyBorder="0" applyAlignment="0" applyProtection="0"/>
    <xf numFmtId="0" fontId="6" fillId="8" borderId="0" applyNumberFormat="0" applyBorder="0" applyAlignment="0" applyProtection="0"/>
    <xf numFmtId="0" fontId="32" fillId="34" borderId="0" applyNumberFormat="0" applyBorder="0" applyAlignment="0" applyProtection="0"/>
    <xf numFmtId="0" fontId="32" fillId="34" borderId="0" applyNumberFormat="0" applyBorder="0" applyAlignment="0" applyProtection="0"/>
    <xf numFmtId="0" fontId="32" fillId="34" borderId="0" applyNumberFormat="0" applyBorder="0" applyAlignment="0" applyProtection="0"/>
    <xf numFmtId="0" fontId="6" fillId="8" borderId="0" applyNumberFormat="0" applyBorder="0" applyAlignment="0" applyProtection="0"/>
    <xf numFmtId="0" fontId="32" fillId="34" borderId="0" applyNumberFormat="0" applyBorder="0" applyAlignment="0" applyProtection="0"/>
    <xf numFmtId="0" fontId="32" fillId="34" borderId="0" applyNumberFormat="0" applyBorder="0" applyAlignment="0" applyProtection="0"/>
    <xf numFmtId="0" fontId="6" fillId="8" borderId="0" applyNumberFormat="0" applyBorder="0" applyAlignment="0" applyProtection="0"/>
    <xf numFmtId="0" fontId="32" fillId="35" borderId="0" applyNumberFormat="0" applyBorder="0" applyAlignment="0" applyProtection="0"/>
    <xf numFmtId="0" fontId="6" fillId="11"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6" fillId="11"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6" fillId="11" borderId="0" applyNumberFormat="0" applyBorder="0" applyAlignment="0" applyProtection="0"/>
    <xf numFmtId="0" fontId="33" fillId="36" borderId="0" applyNumberFormat="0" applyBorder="0" applyAlignment="0" applyProtection="0"/>
    <xf numFmtId="0" fontId="9" fillId="12"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9" fillId="12"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9" fillId="12" borderId="0" applyNumberFormat="0" applyBorder="0" applyAlignment="0" applyProtection="0"/>
    <xf numFmtId="0" fontId="33" fillId="37" borderId="0" applyNumberFormat="0" applyBorder="0" applyAlignment="0" applyProtection="0"/>
    <xf numFmtId="0" fontId="9" fillId="9"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9" fillId="9"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9" fillId="9" borderId="0" applyNumberFormat="0" applyBorder="0" applyAlignment="0" applyProtection="0"/>
    <xf numFmtId="0" fontId="33" fillId="38" borderId="0" applyNumberFormat="0" applyBorder="0" applyAlignment="0" applyProtection="0"/>
    <xf numFmtId="0" fontId="9" fillId="10"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9" fillId="10"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9" fillId="10" borderId="0" applyNumberFormat="0" applyBorder="0" applyAlignment="0" applyProtection="0"/>
    <xf numFmtId="0" fontId="33" fillId="39" borderId="0" applyNumberFormat="0" applyBorder="0" applyAlignment="0" applyProtection="0"/>
    <xf numFmtId="0" fontId="9" fillId="13"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9" fillId="13"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9" fillId="13" borderId="0" applyNumberFormat="0" applyBorder="0" applyAlignment="0" applyProtection="0"/>
    <xf numFmtId="0" fontId="33" fillId="40" borderId="0" applyNumberFormat="0" applyBorder="0" applyAlignment="0" applyProtection="0"/>
    <xf numFmtId="0" fontId="9" fillId="14"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9" fillId="14"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9" fillId="14" borderId="0" applyNumberFormat="0" applyBorder="0" applyAlignment="0" applyProtection="0"/>
    <xf numFmtId="0" fontId="33" fillId="41" borderId="0" applyNumberFormat="0" applyBorder="0" applyAlignment="0" applyProtection="0"/>
    <xf numFmtId="0" fontId="9"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9"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9" fillId="15" borderId="0" applyNumberFormat="0" applyBorder="0" applyAlignment="0" applyProtection="0"/>
    <xf numFmtId="0" fontId="34" fillId="42" borderId="0" applyNumberFormat="0" applyBorder="0" applyAlignment="0" applyProtection="0"/>
    <xf numFmtId="0" fontId="10" fillId="4"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10" fillId="4"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10" fillId="4" borderId="0" applyNumberFormat="0" applyBorder="0" applyAlignment="0" applyProtection="0"/>
    <xf numFmtId="0" fontId="35" fillId="43" borderId="25" applyNumberFormat="0" applyAlignment="0" applyProtection="0"/>
    <xf numFmtId="0" fontId="11" fillId="16" borderId="1" applyNumberFormat="0" applyAlignment="0" applyProtection="0"/>
    <xf numFmtId="0" fontId="35" fillId="43" borderId="25" applyNumberFormat="0" applyAlignment="0" applyProtection="0"/>
    <xf numFmtId="0" fontId="35" fillId="43" borderId="25" applyNumberFormat="0" applyAlignment="0" applyProtection="0"/>
    <xf numFmtId="0" fontId="35" fillId="43" borderId="25" applyNumberFormat="0" applyAlignment="0" applyProtection="0"/>
    <xf numFmtId="0" fontId="11" fillId="16" borderId="1" applyNumberFormat="0" applyAlignment="0" applyProtection="0"/>
    <xf numFmtId="0" fontId="35" fillId="43" borderId="25" applyNumberFormat="0" applyAlignment="0" applyProtection="0"/>
    <xf numFmtId="0" fontId="35" fillId="43" borderId="25" applyNumberFormat="0" applyAlignment="0" applyProtection="0"/>
    <xf numFmtId="0" fontId="11" fillId="16" borderId="1" applyNumberFormat="0" applyAlignment="0" applyProtection="0"/>
    <xf numFmtId="0" fontId="36" fillId="44" borderId="26" applyNumberFormat="0" applyAlignment="0" applyProtection="0"/>
    <xf numFmtId="0" fontId="12" fillId="17" borderId="2" applyNumberFormat="0" applyAlignment="0" applyProtection="0"/>
    <xf numFmtId="0" fontId="36" fillId="44" borderId="26" applyNumberFormat="0" applyAlignment="0" applyProtection="0"/>
    <xf numFmtId="0" fontId="36" fillId="44" borderId="26" applyNumberFormat="0" applyAlignment="0" applyProtection="0"/>
    <xf numFmtId="0" fontId="36" fillId="44" borderId="26" applyNumberFormat="0" applyAlignment="0" applyProtection="0"/>
    <xf numFmtId="0" fontId="12" fillId="17" borderId="2" applyNumberFormat="0" applyAlignment="0" applyProtection="0"/>
    <xf numFmtId="0" fontId="36" fillId="44" borderId="26" applyNumberFormat="0" applyAlignment="0" applyProtection="0"/>
    <xf numFmtId="0" fontId="36" fillId="44" borderId="26" applyNumberFormat="0" applyAlignment="0" applyProtection="0"/>
    <xf numFmtId="0" fontId="12" fillId="17" borderId="2" applyNumberFormat="0" applyAlignment="0" applyProtection="0"/>
    <xf numFmtId="0" fontId="37" fillId="0" borderId="27" applyNumberFormat="0" applyFill="0" applyAlignment="0" applyProtection="0"/>
    <xf numFmtId="0" fontId="13" fillId="0" borderId="3" applyNumberFormat="0" applyFill="0" applyAlignment="0" applyProtection="0"/>
    <xf numFmtId="0" fontId="37" fillId="0" borderId="27" applyNumberFormat="0" applyFill="0" applyAlignment="0" applyProtection="0"/>
    <xf numFmtId="0" fontId="37" fillId="0" borderId="27" applyNumberFormat="0" applyFill="0" applyAlignment="0" applyProtection="0"/>
    <xf numFmtId="0" fontId="37" fillId="0" borderId="27" applyNumberFormat="0" applyFill="0" applyAlignment="0" applyProtection="0"/>
    <xf numFmtId="0" fontId="13" fillId="0" borderId="3" applyNumberFormat="0" applyFill="0" applyAlignment="0" applyProtection="0"/>
    <xf numFmtId="0" fontId="37" fillId="0" borderId="27" applyNumberFormat="0" applyFill="0" applyAlignment="0" applyProtection="0"/>
    <xf numFmtId="0" fontId="37" fillId="0" borderId="27" applyNumberFormat="0" applyFill="0" applyAlignment="0" applyProtection="0"/>
    <xf numFmtId="0" fontId="13" fillId="0" borderId="3" applyNumberFormat="0" applyFill="0" applyAlignment="0" applyProtection="0"/>
    <xf numFmtId="0" fontId="38" fillId="0" borderId="0" applyNumberFormat="0" applyFill="0" applyBorder="0" applyAlignment="0" applyProtection="0"/>
    <xf numFmtId="0" fontId="14"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14"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14" fillId="0" borderId="0" applyNumberFormat="0" applyFill="0" applyBorder="0" applyAlignment="0" applyProtection="0"/>
    <xf numFmtId="0" fontId="33" fillId="45" borderId="0" applyNumberFormat="0" applyBorder="0" applyAlignment="0" applyProtection="0"/>
    <xf numFmtId="0" fontId="9" fillId="18"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9" fillId="18"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9" fillId="18" borderId="0" applyNumberFormat="0" applyBorder="0" applyAlignment="0" applyProtection="0"/>
    <xf numFmtId="0" fontId="33" fillId="46" borderId="0" applyNumberFormat="0" applyBorder="0" applyAlignment="0" applyProtection="0"/>
    <xf numFmtId="0" fontId="9" fillId="19"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9" fillId="19"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9" fillId="19" borderId="0" applyNumberFormat="0" applyBorder="0" applyAlignment="0" applyProtection="0"/>
    <xf numFmtId="0" fontId="33" fillId="47" borderId="0" applyNumberFormat="0" applyBorder="0" applyAlignment="0" applyProtection="0"/>
    <xf numFmtId="0" fontId="9" fillId="20"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9" fillId="20"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9" fillId="20" borderId="0" applyNumberFormat="0" applyBorder="0" applyAlignment="0" applyProtection="0"/>
    <xf numFmtId="0" fontId="33" fillId="48" borderId="0" applyNumberFormat="0" applyBorder="0" applyAlignment="0" applyProtection="0"/>
    <xf numFmtId="0" fontId="9" fillId="13"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9" fillId="13"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9" fillId="13" borderId="0" applyNumberFormat="0" applyBorder="0" applyAlignment="0" applyProtection="0"/>
    <xf numFmtId="0" fontId="33" fillId="49" borderId="0" applyNumberFormat="0" applyBorder="0" applyAlignment="0" applyProtection="0"/>
    <xf numFmtId="0" fontId="9" fillId="14"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9" fillId="14"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9" fillId="14" borderId="0" applyNumberFormat="0" applyBorder="0" applyAlignment="0" applyProtection="0"/>
    <xf numFmtId="0" fontId="33" fillId="50" borderId="0" applyNumberFormat="0" applyBorder="0" applyAlignment="0" applyProtection="0"/>
    <xf numFmtId="0" fontId="9" fillId="21" borderId="0" applyNumberFormat="0" applyBorder="0" applyAlignment="0" applyProtection="0"/>
    <xf numFmtId="0" fontId="33" fillId="50" borderId="0" applyNumberFormat="0" applyBorder="0" applyAlignment="0" applyProtection="0"/>
    <xf numFmtId="0" fontId="33" fillId="50" borderId="0" applyNumberFormat="0" applyBorder="0" applyAlignment="0" applyProtection="0"/>
    <xf numFmtId="0" fontId="33" fillId="50" borderId="0" applyNumberFormat="0" applyBorder="0" applyAlignment="0" applyProtection="0"/>
    <xf numFmtId="0" fontId="9" fillId="21" borderId="0" applyNumberFormat="0" applyBorder="0" applyAlignment="0" applyProtection="0"/>
    <xf numFmtId="0" fontId="33" fillId="50" borderId="0" applyNumberFormat="0" applyBorder="0" applyAlignment="0" applyProtection="0"/>
    <xf numFmtId="0" fontId="33" fillId="50" borderId="0" applyNumberFormat="0" applyBorder="0" applyAlignment="0" applyProtection="0"/>
    <xf numFmtId="0" fontId="9" fillId="21" borderId="0" applyNumberFormat="0" applyBorder="0" applyAlignment="0" applyProtection="0"/>
    <xf numFmtId="0" fontId="39" fillId="51" borderId="25" applyNumberFormat="0" applyAlignment="0" applyProtection="0"/>
    <xf numFmtId="0" fontId="15" fillId="7" borderId="1" applyNumberFormat="0" applyAlignment="0" applyProtection="0"/>
    <xf numFmtId="0" fontId="39" fillId="51" borderId="25" applyNumberFormat="0" applyAlignment="0" applyProtection="0"/>
    <xf numFmtId="0" fontId="39" fillId="51" borderId="25" applyNumberFormat="0" applyAlignment="0" applyProtection="0"/>
    <xf numFmtId="0" fontId="39" fillId="51" borderId="25" applyNumberFormat="0" applyAlignment="0" applyProtection="0"/>
    <xf numFmtId="0" fontId="15" fillId="7" borderId="1" applyNumberFormat="0" applyAlignment="0" applyProtection="0"/>
    <xf numFmtId="0" fontId="39" fillId="51" borderId="25" applyNumberFormat="0" applyAlignment="0" applyProtection="0"/>
    <xf numFmtId="0" fontId="39" fillId="51" borderId="25" applyNumberFormat="0" applyAlignment="0" applyProtection="0"/>
    <xf numFmtId="0" fontId="15" fillId="7" borderId="1" applyNumberFormat="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24" fillId="0" borderId="0" applyNumberFormat="0" applyFill="0" applyBorder="0" applyAlignment="0" applyProtection="0">
      <alignment vertical="top"/>
      <protection locked="0"/>
    </xf>
    <xf numFmtId="0" fontId="41" fillId="52" borderId="0" applyNumberFormat="0" applyBorder="0" applyAlignment="0" applyProtection="0"/>
    <xf numFmtId="0" fontId="16" fillId="3"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16" fillId="3"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16" fillId="3" borderId="0" applyNumberFormat="0" applyBorder="0" applyAlignment="0" applyProtection="0"/>
    <xf numFmtId="165" fontId="32"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166" fontId="32"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165"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17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0" fontId="42" fillId="53" borderId="0" applyNumberFormat="0" applyBorder="0" applyAlignment="0" applyProtection="0"/>
    <xf numFmtId="0" fontId="17" fillId="22"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17" fillId="22"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17" fillId="22" borderId="0" applyNumberFormat="0" applyBorder="0" applyAlignment="0" applyProtection="0"/>
    <xf numFmtId="0" fontId="32" fillId="0" borderId="0"/>
    <xf numFmtId="0" fontId="1" fillId="0" borderId="0"/>
    <xf numFmtId="0"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8" fillId="0" borderId="0"/>
    <xf numFmtId="0" fontId="32"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32" fillId="54" borderId="28" applyNumberFormat="0" applyFont="0" applyAlignment="0" applyProtection="0"/>
    <xf numFmtId="0" fontId="1" fillId="23" borderId="5" applyNumberFormat="0" applyFont="0" applyAlignment="0" applyProtection="0"/>
    <xf numFmtId="0" fontId="32" fillId="54" borderId="28" applyNumberFormat="0" applyFont="0" applyAlignment="0" applyProtection="0"/>
    <xf numFmtId="0" fontId="32" fillId="54" borderId="28" applyNumberFormat="0" applyFont="0" applyAlignment="0" applyProtection="0"/>
    <xf numFmtId="0" fontId="32" fillId="54" borderId="28" applyNumberFormat="0" applyFont="0" applyAlignment="0" applyProtection="0"/>
    <xf numFmtId="0" fontId="1" fillId="23" borderId="5" applyNumberFormat="0" applyFont="0" applyAlignment="0" applyProtection="0"/>
    <xf numFmtId="0" fontId="32" fillId="54" borderId="28" applyNumberFormat="0" applyFont="0" applyAlignment="0" applyProtection="0"/>
    <xf numFmtId="0" fontId="32" fillId="54" borderId="28" applyNumberFormat="0" applyFont="0" applyAlignment="0" applyProtection="0"/>
    <xf numFmtId="0" fontId="1" fillId="23" borderId="5" applyNumberFormat="0" applyFont="0" applyAlignment="0" applyProtection="0"/>
    <xf numFmtId="9" fontId="3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4" fillId="43" borderId="29" applyNumberFormat="0" applyAlignment="0" applyProtection="0"/>
    <xf numFmtId="0" fontId="18" fillId="16" borderId="6" applyNumberFormat="0" applyAlignment="0" applyProtection="0"/>
    <xf numFmtId="0" fontId="44" fillId="43" borderId="29" applyNumberFormat="0" applyAlignment="0" applyProtection="0"/>
    <xf numFmtId="0" fontId="44" fillId="43" borderId="29" applyNumberFormat="0" applyAlignment="0" applyProtection="0"/>
    <xf numFmtId="0" fontId="44" fillId="43" borderId="29" applyNumberFormat="0" applyAlignment="0" applyProtection="0"/>
    <xf numFmtId="0" fontId="18" fillId="16" borderId="6" applyNumberFormat="0" applyAlignment="0" applyProtection="0"/>
    <xf numFmtId="0" fontId="44" fillId="43" borderId="29" applyNumberFormat="0" applyAlignment="0" applyProtection="0"/>
    <xf numFmtId="0" fontId="44" fillId="43" borderId="29" applyNumberFormat="0" applyAlignment="0" applyProtection="0"/>
    <xf numFmtId="0" fontId="18" fillId="16" borderId="6" applyNumberFormat="0" applyAlignment="0" applyProtection="0"/>
    <xf numFmtId="0" fontId="45" fillId="0" borderId="0" applyNumberFormat="0" applyFill="0" applyBorder="0" applyAlignment="0" applyProtection="0"/>
    <xf numFmtId="0" fontId="19"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19"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19" fillId="0" borderId="0" applyNumberFormat="0" applyFill="0" applyBorder="0" applyAlignment="0" applyProtection="0"/>
    <xf numFmtId="0" fontId="46"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20" fillId="0" borderId="0" applyNumberFormat="0" applyFill="0" applyBorder="0" applyAlignment="0" applyProtection="0"/>
    <xf numFmtId="0" fontId="47" fillId="0" borderId="0" applyNumberFormat="0" applyFill="0" applyBorder="0" applyAlignment="0" applyProtection="0"/>
    <xf numFmtId="0" fontId="21" fillId="0" borderId="4" applyNumberFormat="0" applyFill="0" applyAlignment="0" applyProtection="0"/>
    <xf numFmtId="0" fontId="48" fillId="0" borderId="30" applyNumberFormat="0" applyFill="0" applyAlignment="0" applyProtection="0"/>
    <xf numFmtId="0" fontId="48" fillId="0" borderId="30" applyNumberFormat="0" applyFill="0" applyAlignment="0" applyProtection="0"/>
    <xf numFmtId="0" fontId="48" fillId="0" borderId="30" applyNumberFormat="0" applyFill="0" applyAlignment="0" applyProtection="0"/>
    <xf numFmtId="0" fontId="21" fillId="0" borderId="4" applyNumberFormat="0" applyFill="0" applyAlignment="0" applyProtection="0"/>
    <xf numFmtId="0" fontId="48" fillId="0" borderId="30" applyNumberFormat="0" applyFill="0" applyAlignment="0" applyProtection="0"/>
    <xf numFmtId="0" fontId="48" fillId="0" borderId="30" applyNumberFormat="0" applyFill="0" applyAlignment="0" applyProtection="0"/>
    <xf numFmtId="0" fontId="21" fillId="0" borderId="4" applyNumberFormat="0" applyFill="0" applyAlignment="0" applyProtection="0"/>
    <xf numFmtId="0" fontId="49" fillId="0" borderId="31" applyNumberFormat="0" applyFill="0" applyAlignment="0" applyProtection="0"/>
    <xf numFmtId="0" fontId="22" fillId="0" borderId="7" applyNumberFormat="0" applyFill="0" applyAlignment="0" applyProtection="0"/>
    <xf numFmtId="0" fontId="49" fillId="0" borderId="31" applyNumberFormat="0" applyFill="0" applyAlignment="0" applyProtection="0"/>
    <xf numFmtId="0" fontId="49" fillId="0" borderId="31" applyNumberFormat="0" applyFill="0" applyAlignment="0" applyProtection="0"/>
    <xf numFmtId="0" fontId="49" fillId="0" borderId="31" applyNumberFormat="0" applyFill="0" applyAlignment="0" applyProtection="0"/>
    <xf numFmtId="0" fontId="22" fillId="0" borderId="7" applyNumberFormat="0" applyFill="0" applyAlignment="0" applyProtection="0"/>
    <xf numFmtId="0" fontId="49" fillId="0" borderId="31" applyNumberFormat="0" applyFill="0" applyAlignment="0" applyProtection="0"/>
    <xf numFmtId="0" fontId="49" fillId="0" borderId="31" applyNumberFormat="0" applyFill="0" applyAlignment="0" applyProtection="0"/>
    <xf numFmtId="0" fontId="22" fillId="0" borderId="7" applyNumberFormat="0" applyFill="0" applyAlignment="0" applyProtection="0"/>
    <xf numFmtId="0" fontId="38" fillId="0" borderId="32" applyNumberFormat="0" applyFill="0" applyAlignment="0" applyProtection="0"/>
    <xf numFmtId="0" fontId="14" fillId="0" borderId="8" applyNumberFormat="0" applyFill="0" applyAlignment="0" applyProtection="0"/>
    <xf numFmtId="0" fontId="38" fillId="0" borderId="32" applyNumberFormat="0" applyFill="0" applyAlignment="0" applyProtection="0"/>
    <xf numFmtId="0" fontId="38" fillId="0" borderId="32" applyNumberFormat="0" applyFill="0" applyAlignment="0" applyProtection="0"/>
    <xf numFmtId="0" fontId="38" fillId="0" borderId="32" applyNumberFormat="0" applyFill="0" applyAlignment="0" applyProtection="0"/>
    <xf numFmtId="0" fontId="14" fillId="0" borderId="8" applyNumberFormat="0" applyFill="0" applyAlignment="0" applyProtection="0"/>
    <xf numFmtId="0" fontId="38" fillId="0" borderId="32" applyNumberFormat="0" applyFill="0" applyAlignment="0" applyProtection="0"/>
    <xf numFmtId="0" fontId="38" fillId="0" borderId="32" applyNumberFormat="0" applyFill="0" applyAlignment="0" applyProtection="0"/>
    <xf numFmtId="0" fontId="14" fillId="0" borderId="8" applyNumberFormat="0" applyFill="0" applyAlignment="0" applyProtection="0"/>
    <xf numFmtId="0" fontId="4"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 fillId="0" borderId="0" applyNumberFormat="0" applyFill="0" applyBorder="0" applyAlignment="0" applyProtection="0"/>
    <xf numFmtId="0" fontId="50" fillId="0" borderId="33" applyNumberFormat="0" applyFill="0" applyAlignment="0" applyProtection="0"/>
    <xf numFmtId="0" fontId="5" fillId="0" borderId="9" applyNumberFormat="0" applyFill="0" applyAlignment="0" applyProtection="0"/>
    <xf numFmtId="0" fontId="50" fillId="0" borderId="33" applyNumberFormat="0" applyFill="0" applyAlignment="0" applyProtection="0"/>
    <xf numFmtId="0" fontId="50" fillId="0" borderId="33" applyNumberFormat="0" applyFill="0" applyAlignment="0" applyProtection="0"/>
    <xf numFmtId="0" fontId="50" fillId="0" borderId="33" applyNumberFormat="0" applyFill="0" applyAlignment="0" applyProtection="0"/>
    <xf numFmtId="0" fontId="5" fillId="0" borderId="9" applyNumberFormat="0" applyFill="0" applyAlignment="0" applyProtection="0"/>
    <xf numFmtId="0" fontId="50" fillId="0" borderId="33" applyNumberFormat="0" applyFill="0" applyAlignment="0" applyProtection="0"/>
    <xf numFmtId="0" fontId="50" fillId="0" borderId="33" applyNumberFormat="0" applyFill="0" applyAlignment="0" applyProtection="0"/>
    <xf numFmtId="0" fontId="5" fillId="0" borderId="9" applyNumberFormat="0" applyFill="0" applyAlignment="0" applyProtection="0"/>
  </cellStyleXfs>
  <cellXfs count="317">
    <xf numFmtId="0" fontId="0" fillId="0" borderId="0" xfId="0"/>
    <xf numFmtId="0" fontId="23" fillId="55" borderId="0" xfId="333" applyFont="1" applyFill="1" applyBorder="1" applyAlignment="1">
      <alignment horizontal="center" vertical="center" wrapText="1"/>
    </xf>
    <xf numFmtId="0" fontId="1" fillId="55" borderId="0" xfId="333" applyFont="1" applyFill="1" applyBorder="1"/>
    <xf numFmtId="0" fontId="23" fillId="55" borderId="34" xfId="333" applyFont="1" applyFill="1" applyBorder="1" applyAlignment="1">
      <alignment horizontal="center" vertical="center" wrapText="1"/>
    </xf>
    <xf numFmtId="0" fontId="23" fillId="55" borderId="35" xfId="333" applyFont="1" applyFill="1" applyBorder="1" applyAlignment="1">
      <alignment horizontal="center" vertical="center" wrapText="1"/>
    </xf>
    <xf numFmtId="169" fontId="23" fillId="55" borderId="34" xfId="324" applyNumberFormat="1" applyFont="1" applyFill="1" applyBorder="1" applyAlignment="1">
      <alignment horizontal="right" vertical="center" wrapText="1"/>
    </xf>
    <xf numFmtId="3" fontId="23" fillId="55" borderId="34" xfId="324" applyNumberFormat="1" applyFont="1" applyFill="1" applyBorder="1" applyAlignment="1">
      <alignment horizontal="right" vertical="center" wrapText="1"/>
    </xf>
    <xf numFmtId="0" fontId="23" fillId="55" borderId="34" xfId="333" applyFont="1" applyFill="1" applyBorder="1"/>
    <xf numFmtId="169" fontId="23" fillId="55" borderId="36" xfId="324" applyNumberFormat="1" applyFont="1" applyFill="1" applyBorder="1" applyAlignment="1">
      <alignment horizontal="right" vertical="center" wrapText="1"/>
    </xf>
    <xf numFmtId="3" fontId="23" fillId="55" borderId="36" xfId="324" applyNumberFormat="1" applyFont="1" applyFill="1" applyBorder="1" applyAlignment="1">
      <alignment horizontal="right" vertical="center" wrapText="1"/>
    </xf>
    <xf numFmtId="0" fontId="23" fillId="55" borderId="36" xfId="333" applyFont="1" applyFill="1" applyBorder="1"/>
    <xf numFmtId="0" fontId="23" fillId="55" borderId="0" xfId="333" applyFont="1" applyFill="1" applyBorder="1" applyAlignment="1">
      <alignment horizontal="right"/>
    </xf>
    <xf numFmtId="0" fontId="23" fillId="55" borderId="0" xfId="333" applyFont="1" applyFill="1" applyBorder="1" applyAlignment="1">
      <alignment horizontal="right" vertical="center"/>
    </xf>
    <xf numFmtId="0" fontId="1" fillId="55" borderId="0" xfId="323" applyFill="1"/>
    <xf numFmtId="0" fontId="1" fillId="55" borderId="0" xfId="323" applyFont="1" applyFill="1"/>
    <xf numFmtId="0" fontId="1" fillId="55" borderId="0" xfId="323" applyFont="1" applyFill="1" applyAlignment="1">
      <alignment horizontal="center" vertical="center"/>
    </xf>
    <xf numFmtId="0" fontId="1" fillId="55" borderId="0" xfId="323" applyFont="1" applyFill="1" applyAlignment="1"/>
    <xf numFmtId="0" fontId="1" fillId="55" borderId="0" xfId="323" applyFont="1" applyFill="1" applyAlignment="1">
      <alignment horizontal="center"/>
    </xf>
    <xf numFmtId="0" fontId="1" fillId="55" borderId="0" xfId="343" applyFont="1" applyFill="1" applyBorder="1" applyAlignment="1" applyProtection="1">
      <alignment horizontal="center"/>
    </xf>
    <xf numFmtId="0" fontId="51" fillId="55" borderId="0" xfId="343" applyFont="1" applyFill="1" applyBorder="1" applyAlignment="1" applyProtection="1">
      <alignment horizontal="right"/>
    </xf>
    <xf numFmtId="0" fontId="1" fillId="55" borderId="0" xfId="343" applyFont="1" applyFill="1" applyBorder="1" applyAlignment="1" applyProtection="1"/>
    <xf numFmtId="0" fontId="23" fillId="55" borderId="0" xfId="343" applyFont="1" applyFill="1" applyBorder="1" applyAlignment="1" applyProtection="1">
      <alignment horizontal="center"/>
    </xf>
    <xf numFmtId="0" fontId="51" fillId="55" borderId="0" xfId="343" applyFont="1" applyFill="1" applyBorder="1" applyAlignment="1" applyProtection="1">
      <alignment horizontal="center"/>
    </xf>
    <xf numFmtId="0" fontId="51" fillId="55" borderId="0" xfId="343" applyFont="1" applyFill="1" applyBorder="1" applyProtection="1"/>
    <xf numFmtId="0" fontId="1" fillId="55" borderId="0" xfId="343" applyFont="1" applyFill="1" applyBorder="1" applyProtection="1"/>
    <xf numFmtId="0" fontId="1" fillId="55" borderId="0" xfId="343" applyFont="1" applyFill="1" applyBorder="1" applyAlignment="1" applyProtection="1">
      <alignment horizontal="center" vertical="center"/>
    </xf>
    <xf numFmtId="0" fontId="52" fillId="55" borderId="0" xfId="343" applyFont="1" applyFill="1" applyBorder="1" applyAlignment="1" applyProtection="1">
      <alignment horizontal="center"/>
    </xf>
    <xf numFmtId="0" fontId="23" fillId="55" borderId="0" xfId="343" applyFont="1" applyFill="1" applyBorder="1" applyProtection="1"/>
    <xf numFmtId="0" fontId="1" fillId="55" borderId="0" xfId="333" applyFont="1" applyFill="1"/>
    <xf numFmtId="0" fontId="23" fillId="55" borderId="10" xfId="343" applyFont="1" applyFill="1" applyBorder="1" applyAlignment="1" applyProtection="1">
      <alignment horizontal="center" vertical="center"/>
    </xf>
    <xf numFmtId="0" fontId="23" fillId="55" borderId="10" xfId="343" applyFont="1" applyFill="1" applyBorder="1" applyAlignment="1" applyProtection="1">
      <alignment horizontal="left" vertical="center"/>
    </xf>
    <xf numFmtId="0" fontId="23" fillId="55" borderId="10" xfId="343" applyFont="1" applyFill="1" applyBorder="1" applyAlignment="1" applyProtection="1">
      <alignment vertical="center"/>
    </xf>
    <xf numFmtId="0" fontId="1" fillId="55" borderId="0" xfId="323" applyFont="1" applyFill="1" applyAlignment="1">
      <alignment wrapText="1"/>
    </xf>
    <xf numFmtId="0" fontId="1" fillId="55" borderId="0" xfId="337" applyFont="1" applyFill="1" applyBorder="1" applyAlignment="1">
      <alignment horizontal="center"/>
    </xf>
    <xf numFmtId="0" fontId="25" fillId="55" borderId="0" xfId="333" applyFont="1" applyFill="1" applyBorder="1"/>
    <xf numFmtId="0" fontId="25" fillId="55" borderId="0" xfId="333" applyFont="1" applyFill="1" applyBorder="1" applyAlignment="1"/>
    <xf numFmtId="0" fontId="53" fillId="55" borderId="0" xfId="271" applyFont="1" applyFill="1" applyAlignment="1" applyProtection="1"/>
    <xf numFmtId="0" fontId="53" fillId="55" borderId="0" xfId="271" applyFont="1" applyFill="1" applyBorder="1" applyAlignment="1" applyProtection="1">
      <alignment horizontal="right"/>
    </xf>
    <xf numFmtId="0" fontId="53" fillId="55" borderId="0" xfId="271" quotePrefix="1" applyFont="1" applyFill="1" applyBorder="1" applyAlignment="1" applyProtection="1">
      <alignment horizontal="right"/>
    </xf>
    <xf numFmtId="0" fontId="24" fillId="55" borderId="0" xfId="273" applyFont="1" applyFill="1" applyBorder="1" applyAlignment="1" applyProtection="1">
      <alignment horizontal="right"/>
    </xf>
    <xf numFmtId="0" fontId="54" fillId="56" borderId="10" xfId="0" applyFont="1" applyFill="1" applyBorder="1" applyAlignment="1">
      <alignment vertical="center"/>
    </xf>
    <xf numFmtId="0" fontId="54" fillId="56" borderId="10" xfId="0" applyFont="1" applyFill="1" applyBorder="1" applyAlignment="1">
      <alignment horizontal="center" vertical="center" wrapText="1"/>
    </xf>
    <xf numFmtId="3" fontId="55" fillId="55" borderId="11" xfId="0" applyNumberFormat="1" applyFont="1" applyFill="1" applyBorder="1" applyAlignment="1">
      <alignment horizontal="center"/>
    </xf>
    <xf numFmtId="3" fontId="55" fillId="55" borderId="12" xfId="0" applyNumberFormat="1" applyFont="1" applyFill="1" applyBorder="1" applyAlignment="1">
      <alignment horizontal="center"/>
    </xf>
    <xf numFmtId="3" fontId="55" fillId="55" borderId="13" xfId="0" applyNumberFormat="1" applyFont="1" applyFill="1" applyBorder="1" applyAlignment="1">
      <alignment horizontal="center"/>
    </xf>
    <xf numFmtId="0" fontId="23" fillId="55" borderId="0" xfId="343" applyFont="1" applyFill="1" applyBorder="1" applyAlignment="1" applyProtection="1">
      <alignment horizontal="center" vertical="center"/>
    </xf>
    <xf numFmtId="0" fontId="23" fillId="55" borderId="0" xfId="333" applyFont="1" applyFill="1" applyBorder="1" applyAlignment="1">
      <alignment horizontal="center"/>
    </xf>
    <xf numFmtId="0" fontId="55" fillId="55" borderId="0" xfId="0" applyFont="1" applyFill="1"/>
    <xf numFmtId="3" fontId="54" fillId="55" borderId="14" xfId="0" quotePrefix="1" applyNumberFormat="1" applyFont="1" applyFill="1" applyBorder="1" applyAlignment="1">
      <alignment horizontal="center" vertical="center" wrapText="1"/>
    </xf>
    <xf numFmtId="3" fontId="54" fillId="55" borderId="15" xfId="0" quotePrefix="1" applyNumberFormat="1" applyFont="1" applyFill="1" applyBorder="1" applyAlignment="1">
      <alignment horizontal="center" vertical="center" wrapText="1"/>
    </xf>
    <xf numFmtId="169" fontId="54" fillId="55" borderId="15" xfId="0" applyNumberFormat="1" applyFont="1" applyFill="1" applyBorder="1" applyAlignment="1">
      <alignment horizontal="center" vertical="center" wrapText="1"/>
    </xf>
    <xf numFmtId="3" fontId="54" fillId="55" borderId="15" xfId="0" applyNumberFormat="1" applyFont="1" applyFill="1" applyBorder="1" applyAlignment="1">
      <alignment horizontal="center" vertical="center" wrapText="1"/>
    </xf>
    <xf numFmtId="169" fontId="54" fillId="55" borderId="16" xfId="0" applyNumberFormat="1" applyFont="1" applyFill="1" applyBorder="1" applyAlignment="1">
      <alignment horizontal="center" vertical="center" wrapText="1"/>
    </xf>
    <xf numFmtId="3" fontId="55" fillId="55" borderId="14" xfId="0" applyNumberFormat="1" applyFont="1" applyFill="1" applyBorder="1"/>
    <xf numFmtId="3" fontId="55" fillId="55" borderId="15" xfId="0" applyNumberFormat="1" applyFont="1" applyFill="1" applyBorder="1"/>
    <xf numFmtId="169" fontId="55" fillId="55" borderId="16" xfId="0" applyNumberFormat="1" applyFont="1" applyFill="1" applyBorder="1" applyAlignment="1">
      <alignment horizontal="right"/>
    </xf>
    <xf numFmtId="3" fontId="55" fillId="55" borderId="0" xfId="0" applyNumberFormat="1" applyFont="1" applyFill="1"/>
    <xf numFmtId="3" fontId="55" fillId="55" borderId="17" xfId="0" applyNumberFormat="1" applyFont="1" applyFill="1" applyBorder="1"/>
    <xf numFmtId="3" fontId="55" fillId="55" borderId="0" xfId="0" applyNumberFormat="1" applyFont="1" applyFill="1" applyBorder="1"/>
    <xf numFmtId="169" fontId="55" fillId="55" borderId="18" xfId="0" applyNumberFormat="1" applyFont="1" applyFill="1" applyBorder="1" applyAlignment="1">
      <alignment horizontal="right"/>
    </xf>
    <xf numFmtId="0" fontId="53" fillId="55" borderId="0" xfId="271" applyFont="1" applyFill="1"/>
    <xf numFmtId="169" fontId="1" fillId="55" borderId="0" xfId="333" applyNumberFormat="1" applyFont="1" applyFill="1" applyBorder="1"/>
    <xf numFmtId="0" fontId="1" fillId="55" borderId="0" xfId="333" applyFont="1" applyFill="1" applyBorder="1" applyAlignment="1"/>
    <xf numFmtId="0" fontId="25" fillId="55" borderId="0" xfId="333" applyFont="1" applyFill="1"/>
    <xf numFmtId="0" fontId="26" fillId="55" borderId="0" xfId="333" applyFont="1" applyFill="1"/>
    <xf numFmtId="3" fontId="1" fillId="55" borderId="0" xfId="333" applyNumberFormat="1" applyFont="1" applyFill="1" applyBorder="1"/>
    <xf numFmtId="3" fontId="1" fillId="55" borderId="0" xfId="333" applyNumberFormat="1" applyFont="1" applyFill="1"/>
    <xf numFmtId="173" fontId="1" fillId="55" borderId="0" xfId="333" applyNumberFormat="1" applyFont="1" applyFill="1"/>
    <xf numFmtId="172" fontId="1" fillId="55" borderId="0" xfId="333" applyNumberFormat="1" applyFont="1" applyFill="1"/>
    <xf numFmtId="3" fontId="56" fillId="0" borderId="0" xfId="0" applyNumberFormat="1" applyFont="1"/>
    <xf numFmtId="0" fontId="57" fillId="55" borderId="0" xfId="0" applyFont="1" applyFill="1"/>
    <xf numFmtId="14" fontId="55" fillId="55" borderId="12" xfId="0" applyNumberFormat="1" applyFont="1" applyFill="1" applyBorder="1" applyAlignment="1">
      <alignment horizontal="left"/>
    </xf>
    <xf numFmtId="3" fontId="55" fillId="55" borderId="12" xfId="0" applyNumberFormat="1" applyFont="1" applyFill="1" applyBorder="1"/>
    <xf numFmtId="0" fontId="55" fillId="55" borderId="0" xfId="0" applyFont="1" applyFill="1" applyAlignment="1">
      <alignment horizontal="center"/>
    </xf>
    <xf numFmtId="0" fontId="54" fillId="55" borderId="10" xfId="0" applyFont="1" applyFill="1" applyBorder="1" applyAlignment="1">
      <alignment vertical="center"/>
    </xf>
    <xf numFmtId="0" fontId="54" fillId="55" borderId="10" xfId="0" applyFont="1" applyFill="1" applyBorder="1" applyAlignment="1">
      <alignment horizontal="center" vertical="center"/>
    </xf>
    <xf numFmtId="3" fontId="1" fillId="55" borderId="0" xfId="324" applyNumberFormat="1" applyFont="1" applyFill="1" applyBorder="1" applyAlignment="1">
      <alignment horizontal="right" vertical="center" wrapText="1"/>
    </xf>
    <xf numFmtId="0" fontId="58" fillId="55" borderId="0" xfId="0" applyFont="1" applyFill="1" applyAlignment="1">
      <alignment horizontal="center" vertical="center" readingOrder="1"/>
    </xf>
    <xf numFmtId="0" fontId="1" fillId="55" borderId="17" xfId="333" applyFont="1" applyFill="1" applyBorder="1"/>
    <xf numFmtId="3" fontId="54" fillId="55" borderId="19" xfId="0" applyNumberFormat="1" applyFont="1" applyFill="1" applyBorder="1"/>
    <xf numFmtId="3" fontId="54" fillId="55" borderId="10" xfId="0" applyNumberFormat="1" applyFont="1" applyFill="1" applyBorder="1"/>
    <xf numFmtId="169" fontId="54" fillId="55" borderId="20" xfId="0" applyNumberFormat="1" applyFont="1" applyFill="1" applyBorder="1" applyAlignment="1">
      <alignment horizontal="right"/>
    </xf>
    <xf numFmtId="3" fontId="54" fillId="55" borderId="14" xfId="0" applyNumberFormat="1" applyFont="1" applyFill="1" applyBorder="1"/>
    <xf numFmtId="3" fontId="54" fillId="55" borderId="15" xfId="0" applyNumberFormat="1" applyFont="1" applyFill="1" applyBorder="1"/>
    <xf numFmtId="169" fontId="54" fillId="55" borderId="16" xfId="0" applyNumberFormat="1" applyFont="1" applyFill="1" applyBorder="1" applyAlignment="1">
      <alignment horizontal="right"/>
    </xf>
    <xf numFmtId="0" fontId="55" fillId="55" borderId="15" xfId="0" applyFont="1" applyFill="1" applyBorder="1"/>
    <xf numFmtId="0" fontId="55" fillId="55" borderId="0" xfId="0" applyFont="1" applyFill="1" applyBorder="1"/>
    <xf numFmtId="0" fontId="55" fillId="55" borderId="21" xfId="0" applyFont="1" applyFill="1" applyBorder="1"/>
    <xf numFmtId="0" fontId="59" fillId="55" borderId="0" xfId="271" applyFont="1" applyFill="1"/>
    <xf numFmtId="0" fontId="1" fillId="55" borderId="18" xfId="333" applyFont="1" applyFill="1" applyBorder="1"/>
    <xf numFmtId="3" fontId="55" fillId="55" borderId="11" xfId="0" applyNumberFormat="1" applyFont="1" applyFill="1" applyBorder="1"/>
    <xf numFmtId="169" fontId="55" fillId="55" borderId="13" xfId="0" applyNumberFormat="1" applyFont="1" applyFill="1" applyBorder="1" applyAlignment="1">
      <alignment horizontal="right"/>
    </xf>
    <xf numFmtId="0" fontId="55" fillId="55" borderId="12" xfId="0" applyFont="1" applyFill="1" applyBorder="1"/>
    <xf numFmtId="0" fontId="29" fillId="55" borderId="15" xfId="333" applyFont="1" applyFill="1" applyBorder="1" applyAlignment="1">
      <alignment horizontal="center" vertical="center" wrapText="1"/>
    </xf>
    <xf numFmtId="0" fontId="29" fillId="55" borderId="12" xfId="333" applyFont="1" applyFill="1" applyBorder="1" applyAlignment="1">
      <alignment horizontal="center" vertical="center" wrapText="1"/>
    </xf>
    <xf numFmtId="3" fontId="1" fillId="55" borderId="0" xfId="333" applyNumberFormat="1" applyFont="1" applyFill="1" applyBorder="1" applyAlignment="1">
      <alignment horizontal="center"/>
    </xf>
    <xf numFmtId="0" fontId="1" fillId="55" borderId="0" xfId="333" applyFont="1" applyFill="1" applyBorder="1" applyAlignment="1">
      <alignment horizontal="center"/>
    </xf>
    <xf numFmtId="3" fontId="1" fillId="55" borderId="0" xfId="337" applyNumberFormat="1" applyFont="1" applyFill="1" applyBorder="1" applyAlignment="1">
      <alignment horizontal="center"/>
    </xf>
    <xf numFmtId="3" fontId="1" fillId="55" borderId="12" xfId="333" applyNumberFormat="1" applyFont="1" applyFill="1" applyBorder="1" applyAlignment="1">
      <alignment horizontal="center"/>
    </xf>
    <xf numFmtId="0" fontId="0" fillId="55" borderId="0" xfId="0" applyFill="1"/>
    <xf numFmtId="0" fontId="60" fillId="55" borderId="0" xfId="0" applyFont="1" applyFill="1"/>
    <xf numFmtId="0" fontId="60" fillId="55" borderId="0" xfId="329" applyFont="1" applyFill="1"/>
    <xf numFmtId="0" fontId="0" fillId="55" borderId="0" xfId="0" applyFill="1" applyAlignment="1">
      <alignment horizontal="center" vertical="center"/>
    </xf>
    <xf numFmtId="0" fontId="61" fillId="55" borderId="0" xfId="329" applyFont="1" applyFill="1" applyAlignment="1">
      <alignment vertical="top"/>
    </xf>
    <xf numFmtId="0" fontId="62" fillId="55" borderId="0" xfId="329" applyFont="1" applyFill="1" applyAlignment="1">
      <alignment horizontal="left" vertical="top"/>
    </xf>
    <xf numFmtId="17" fontId="63" fillId="55" borderId="0" xfId="329" quotePrefix="1" applyNumberFormat="1" applyFont="1" applyFill="1" applyAlignment="1">
      <alignment vertical="center"/>
    </xf>
    <xf numFmtId="0" fontId="63" fillId="55" borderId="0" xfId="329" applyFont="1" applyFill="1" applyAlignment="1">
      <alignment vertical="center"/>
    </xf>
    <xf numFmtId="0" fontId="64" fillId="55" borderId="0" xfId="329" applyFont="1" applyFill="1" applyAlignment="1">
      <alignment horizontal="left" vertical="center"/>
    </xf>
    <xf numFmtId="3" fontId="1" fillId="55" borderId="17" xfId="333" applyNumberFormat="1" applyFont="1" applyFill="1" applyBorder="1" applyAlignment="1">
      <alignment horizontal="center"/>
    </xf>
    <xf numFmtId="168" fontId="1" fillId="55" borderId="0" xfId="333" applyNumberFormat="1" applyFont="1" applyFill="1" applyBorder="1" applyAlignment="1">
      <alignment horizontal="center"/>
    </xf>
    <xf numFmtId="168" fontId="1" fillId="55" borderId="18" xfId="333" applyNumberFormat="1" applyFont="1" applyFill="1" applyBorder="1" applyAlignment="1">
      <alignment horizontal="center"/>
    </xf>
    <xf numFmtId="0" fontId="23" fillId="55" borderId="19" xfId="333" applyFont="1" applyFill="1" applyBorder="1" applyAlignment="1">
      <alignment horizontal="center"/>
    </xf>
    <xf numFmtId="0" fontId="23" fillId="55" borderId="10" xfId="333" applyFont="1" applyFill="1" applyBorder="1" applyAlignment="1">
      <alignment horizontal="center"/>
    </xf>
    <xf numFmtId="0" fontId="23" fillId="55" borderId="20" xfId="333" applyFont="1" applyFill="1" applyBorder="1" applyAlignment="1">
      <alignment horizontal="center"/>
    </xf>
    <xf numFmtId="3" fontId="1" fillId="55" borderId="0" xfId="286" applyNumberFormat="1" applyFont="1" applyFill="1" applyBorder="1" applyAlignment="1">
      <alignment horizontal="center" vertical="center"/>
    </xf>
    <xf numFmtId="3" fontId="1" fillId="55" borderId="35" xfId="286" applyNumberFormat="1" applyFont="1" applyFill="1" applyBorder="1" applyAlignment="1">
      <alignment horizontal="center" vertical="center" wrapText="1"/>
    </xf>
    <xf numFmtId="169" fontId="1" fillId="55" borderId="0" xfId="286" applyNumberFormat="1" applyFont="1" applyFill="1" applyBorder="1" applyAlignment="1">
      <alignment horizontal="center" vertical="center" wrapText="1"/>
    </xf>
    <xf numFmtId="169" fontId="1" fillId="55" borderId="0" xfId="333" applyNumberFormat="1" applyFont="1" applyFill="1" applyBorder="1" applyAlignment="1">
      <alignment horizontal="center"/>
    </xf>
    <xf numFmtId="0" fontId="1" fillId="55" borderId="0" xfId="323" applyFont="1" applyFill="1" applyBorder="1"/>
    <xf numFmtId="0" fontId="54" fillId="55" borderId="10" xfId="0" applyFont="1" applyFill="1" applyBorder="1" applyAlignment="1">
      <alignment horizontal="center" vertical="center" wrapText="1"/>
    </xf>
    <xf numFmtId="165" fontId="1" fillId="55" borderId="0" xfId="283" applyFont="1" applyFill="1"/>
    <xf numFmtId="169" fontId="1" fillId="55" borderId="0" xfId="286" applyNumberFormat="1" applyFont="1" applyFill="1" applyBorder="1" applyAlignment="1">
      <alignment horizontal="center" vertical="center"/>
    </xf>
    <xf numFmtId="0" fontId="55" fillId="55" borderId="22" xfId="0" applyFont="1" applyFill="1" applyBorder="1"/>
    <xf numFmtId="0" fontId="55" fillId="55" borderId="23" xfId="0" applyFont="1" applyFill="1" applyBorder="1"/>
    <xf numFmtId="0" fontId="55" fillId="55" borderId="11" xfId="0" applyFont="1" applyFill="1" applyBorder="1"/>
    <xf numFmtId="174" fontId="55" fillId="55" borderId="0" xfId="0" applyNumberFormat="1" applyFont="1" applyFill="1" applyAlignment="1">
      <alignment horizontal="left"/>
    </xf>
    <xf numFmtId="174" fontId="55" fillId="55" borderId="23" xfId="0" applyNumberFormat="1" applyFont="1" applyFill="1" applyBorder="1" applyAlignment="1">
      <alignment horizontal="left"/>
    </xf>
    <xf numFmtId="10" fontId="1" fillId="55" borderId="0" xfId="353" applyNumberFormat="1" applyFont="1" applyFill="1"/>
    <xf numFmtId="1" fontId="55" fillId="55" borderId="12" xfId="0" applyNumberFormat="1" applyFont="1" applyFill="1" applyBorder="1"/>
    <xf numFmtId="3" fontId="54" fillId="0" borderId="15" xfId="0" applyNumberFormat="1" applyFont="1" applyFill="1" applyBorder="1"/>
    <xf numFmtId="14" fontId="55" fillId="55" borderId="37" xfId="0" applyNumberFormat="1" applyFont="1" applyFill="1" applyBorder="1" applyAlignment="1">
      <alignment horizontal="left"/>
    </xf>
    <xf numFmtId="3" fontId="55" fillId="55" borderId="37" xfId="0" applyNumberFormat="1" applyFont="1" applyFill="1" applyBorder="1" applyAlignment="1">
      <alignment horizontal="center"/>
    </xf>
    <xf numFmtId="14" fontId="55" fillId="55" borderId="38" xfId="0" applyNumberFormat="1" applyFont="1" applyFill="1" applyBorder="1" applyAlignment="1">
      <alignment horizontal="left"/>
    </xf>
    <xf numFmtId="3" fontId="55" fillId="55" borderId="38" xfId="0" applyNumberFormat="1" applyFont="1" applyFill="1" applyBorder="1" applyAlignment="1">
      <alignment horizontal="center"/>
    </xf>
    <xf numFmtId="174" fontId="55" fillId="55" borderId="39" xfId="0" applyNumberFormat="1" applyFont="1" applyFill="1" applyBorder="1" applyAlignment="1">
      <alignment horizontal="left"/>
    </xf>
    <xf numFmtId="3" fontId="55" fillId="55" borderId="39" xfId="0" applyNumberFormat="1" applyFont="1" applyFill="1" applyBorder="1"/>
    <xf numFmtId="174" fontId="55" fillId="55" borderId="37" xfId="0" applyNumberFormat="1" applyFont="1" applyFill="1" applyBorder="1" applyAlignment="1">
      <alignment horizontal="left"/>
    </xf>
    <xf numFmtId="3" fontId="55" fillId="55" borderId="37" xfId="0" applyNumberFormat="1" applyFont="1" applyFill="1" applyBorder="1"/>
    <xf numFmtId="0" fontId="1" fillId="55" borderId="40" xfId="333" applyFont="1" applyFill="1" applyBorder="1"/>
    <xf numFmtId="3" fontId="1" fillId="55" borderId="40" xfId="324" applyNumberFormat="1" applyFont="1" applyFill="1" applyBorder="1" applyAlignment="1">
      <alignment horizontal="right" vertical="center" wrapText="1"/>
    </xf>
    <xf numFmtId="169" fontId="1" fillId="55" borderId="40" xfId="324" applyNumberFormat="1" applyFont="1" applyFill="1" applyBorder="1" applyAlignment="1">
      <alignment horizontal="right" vertical="center" wrapText="1"/>
    </xf>
    <xf numFmtId="0" fontId="1" fillId="55" borderId="38" xfId="333" applyFont="1" applyFill="1" applyBorder="1"/>
    <xf numFmtId="3" fontId="1" fillId="55" borderId="38" xfId="324" applyNumberFormat="1" applyFont="1" applyFill="1" applyBorder="1" applyAlignment="1">
      <alignment horizontal="right" vertical="center" wrapText="1"/>
    </xf>
    <xf numFmtId="169" fontId="1" fillId="55" borderId="38" xfId="324" applyNumberFormat="1" applyFont="1" applyFill="1" applyBorder="1" applyAlignment="1">
      <alignment horizontal="right" vertical="center" wrapText="1"/>
    </xf>
    <xf numFmtId="174" fontId="55" fillId="55" borderId="41" xfId="0" applyNumberFormat="1" applyFont="1" applyFill="1" applyBorder="1" applyAlignment="1">
      <alignment horizontal="left"/>
    </xf>
    <xf numFmtId="3" fontId="55" fillId="55" borderId="42" xfId="0" applyNumberFormat="1" applyFont="1" applyFill="1" applyBorder="1" applyAlignment="1">
      <alignment horizontal="center"/>
    </xf>
    <xf numFmtId="3" fontId="55" fillId="55" borderId="43" xfId="0" applyNumberFormat="1" applyFont="1" applyFill="1" applyBorder="1" applyAlignment="1">
      <alignment horizontal="center"/>
    </xf>
    <xf numFmtId="0" fontId="54" fillId="56" borderId="24" xfId="0" applyFont="1" applyFill="1" applyBorder="1" applyAlignment="1">
      <alignment vertical="center"/>
    </xf>
    <xf numFmtId="0" fontId="54" fillId="56" borderId="11" xfId="0" applyFont="1" applyFill="1" applyBorder="1" applyAlignment="1">
      <alignment horizontal="center" vertical="center" wrapText="1"/>
    </xf>
    <xf numFmtId="0" fontId="54" fillId="56" borderId="12" xfId="0" applyFont="1" applyFill="1" applyBorder="1" applyAlignment="1">
      <alignment horizontal="center" vertical="center" wrapText="1"/>
    </xf>
    <xf numFmtId="0" fontId="54" fillId="56" borderId="13" xfId="0" applyFont="1" applyFill="1" applyBorder="1" applyAlignment="1">
      <alignment horizontal="center" vertical="center" wrapText="1"/>
    </xf>
    <xf numFmtId="0" fontId="27" fillId="55" borderId="0" xfId="0" applyFont="1" applyFill="1"/>
    <xf numFmtId="0" fontId="1" fillId="55" borderId="12" xfId="333" applyFont="1" applyFill="1" applyBorder="1" applyAlignment="1">
      <alignment horizontal="center"/>
    </xf>
    <xf numFmtId="0" fontId="55" fillId="55" borderId="0" xfId="329" applyFont="1" applyFill="1" applyAlignment="1">
      <alignment horizontal="center"/>
    </xf>
    <xf numFmtId="0" fontId="54" fillId="55" borderId="0" xfId="329" applyFont="1" applyFill="1" applyAlignment="1">
      <alignment horizontal="center"/>
    </xf>
    <xf numFmtId="0" fontId="1" fillId="55" borderId="0" xfId="333" applyFont="1" applyFill="1" applyBorder="1" applyAlignment="1">
      <alignment horizontal="left" vertical="top" wrapText="1"/>
    </xf>
    <xf numFmtId="0" fontId="23" fillId="55" borderId="0" xfId="333" applyFont="1" applyFill="1" applyBorder="1" applyAlignment="1">
      <alignment horizontal="center"/>
    </xf>
    <xf numFmtId="0" fontId="25" fillId="55" borderId="0" xfId="333" applyFont="1" applyFill="1" applyBorder="1" applyAlignment="1">
      <alignment vertical="center" wrapText="1"/>
    </xf>
    <xf numFmtId="0" fontId="23" fillId="55" borderId="35" xfId="333" applyFont="1" applyFill="1" applyBorder="1" applyAlignment="1">
      <alignment horizontal="center" vertical="center" wrapText="1"/>
    </xf>
    <xf numFmtId="0" fontId="23" fillId="55" borderId="34" xfId="333" applyFont="1" applyFill="1" applyBorder="1" applyAlignment="1">
      <alignment horizontal="center" vertical="center" wrapText="1"/>
    </xf>
    <xf numFmtId="17" fontId="65" fillId="55" borderId="0" xfId="329" applyNumberFormat="1" applyFont="1" applyFill="1" applyAlignment="1">
      <alignment vertical="center"/>
    </xf>
    <xf numFmtId="0" fontId="0" fillId="55" borderId="0" xfId="0" applyFont="1" applyFill="1"/>
    <xf numFmtId="0" fontId="66" fillId="55" borderId="0" xfId="329" applyFont="1" applyFill="1" applyAlignment="1">
      <alignment horizontal="center"/>
    </xf>
    <xf numFmtId="0" fontId="60" fillId="55" borderId="0" xfId="329" applyFont="1" applyFill="1" applyAlignment="1">
      <alignment horizontal="center"/>
    </xf>
    <xf numFmtId="0" fontId="66" fillId="55" borderId="0" xfId="329" applyFont="1" applyFill="1" applyAlignment="1"/>
    <xf numFmtId="0" fontId="60" fillId="55" borderId="0" xfId="329" applyFont="1" applyFill="1" applyAlignment="1"/>
    <xf numFmtId="0" fontId="30" fillId="55" borderId="0" xfId="271" applyFont="1" applyFill="1" applyAlignment="1">
      <alignment vertical="center"/>
    </xf>
    <xf numFmtId="0" fontId="30" fillId="55" borderId="0" xfId="271" applyFont="1" applyFill="1" applyAlignment="1">
      <alignment horizontal="center" vertical="center"/>
    </xf>
    <xf numFmtId="0" fontId="66" fillId="55" borderId="0" xfId="329" applyFont="1" applyFill="1" applyAlignment="1">
      <alignment vertical="center"/>
    </xf>
    <xf numFmtId="0" fontId="66" fillId="55" borderId="0" xfId="329" applyFont="1" applyFill="1" applyAlignment="1">
      <alignment horizontal="center" vertical="center"/>
    </xf>
    <xf numFmtId="0" fontId="54" fillId="55" borderId="0" xfId="0" applyFont="1" applyFill="1" applyBorder="1" applyAlignment="1">
      <alignment horizontal="center"/>
    </xf>
    <xf numFmtId="169" fontId="54" fillId="55" borderId="0" xfId="0" applyNumberFormat="1" applyFont="1" applyFill="1" applyBorder="1" applyAlignment="1">
      <alignment horizontal="center" vertical="center" wrapText="1"/>
    </xf>
    <xf numFmtId="169" fontId="55" fillId="55" borderId="0" xfId="0" applyNumberFormat="1" applyFont="1" applyFill="1" applyBorder="1" applyAlignment="1">
      <alignment horizontal="right"/>
    </xf>
    <xf numFmtId="169" fontId="54" fillId="55" borderId="0" xfId="0" applyNumberFormat="1" applyFont="1" applyFill="1" applyBorder="1" applyAlignment="1">
      <alignment horizontal="right"/>
    </xf>
    <xf numFmtId="0" fontId="57" fillId="55" borderId="0" xfId="0" applyFont="1" applyFill="1" applyBorder="1" applyAlignment="1">
      <alignment horizontal="left"/>
    </xf>
    <xf numFmtId="0" fontId="23" fillId="55" borderId="0" xfId="333" applyFont="1" applyFill="1" applyBorder="1" applyAlignment="1">
      <alignment horizontal="center" vertical="center"/>
    </xf>
    <xf numFmtId="0" fontId="54" fillId="55" borderId="0" xfId="0" applyFont="1" applyFill="1" applyBorder="1" applyAlignment="1">
      <alignment horizontal="center" vertical="center" wrapText="1"/>
    </xf>
    <xf numFmtId="0" fontId="25" fillId="55" borderId="0" xfId="0" applyFont="1" applyFill="1" applyBorder="1" applyAlignment="1">
      <alignment horizontal="left" vertical="center" wrapText="1"/>
    </xf>
    <xf numFmtId="0" fontId="54" fillId="56" borderId="0" xfId="0" applyFont="1" applyFill="1" applyBorder="1" applyAlignment="1">
      <alignment horizontal="center" vertical="center" wrapText="1"/>
    </xf>
    <xf numFmtId="3" fontId="55" fillId="55" borderId="0" xfId="0" applyNumberFormat="1" applyFont="1" applyFill="1" applyBorder="1" applyAlignment="1">
      <alignment horizontal="center"/>
    </xf>
    <xf numFmtId="0" fontId="54" fillId="56" borderId="0" xfId="0" applyFont="1" applyFill="1" applyBorder="1" applyAlignment="1">
      <alignment horizontal="center"/>
    </xf>
    <xf numFmtId="0" fontId="29" fillId="55" borderId="0" xfId="333" applyFont="1" applyFill="1" applyBorder="1" applyAlignment="1">
      <alignment horizontal="center" vertical="center" wrapText="1"/>
    </xf>
    <xf numFmtId="0" fontId="1" fillId="55" borderId="0" xfId="333" applyFont="1" applyFill="1" applyBorder="1" applyAlignment="1">
      <alignment wrapText="1"/>
    </xf>
    <xf numFmtId="3" fontId="1" fillId="55" borderId="0" xfId="333" applyNumberFormat="1" applyFont="1" applyFill="1" applyBorder="1" applyAlignment="1">
      <alignment wrapText="1"/>
    </xf>
    <xf numFmtId="0" fontId="1" fillId="55" borderId="0" xfId="333" applyFont="1" applyFill="1" applyAlignment="1">
      <alignment wrapText="1"/>
    </xf>
    <xf numFmtId="0" fontId="1" fillId="55" borderId="35" xfId="333" applyFont="1" applyFill="1" applyBorder="1" applyAlignment="1">
      <alignment horizontal="center" wrapText="1"/>
    </xf>
    <xf numFmtId="3" fontId="1" fillId="55" borderId="35" xfId="333" applyNumberFormat="1" applyFont="1" applyFill="1" applyBorder="1" applyAlignment="1">
      <alignment horizontal="center" wrapText="1"/>
    </xf>
    <xf numFmtId="0" fontId="1" fillId="55" borderId="0" xfId="333" applyFont="1" applyFill="1" applyBorder="1" applyAlignment="1">
      <alignment horizontal="center" wrapText="1"/>
    </xf>
    <xf numFmtId="3" fontId="1" fillId="55" borderId="0" xfId="333" applyNumberFormat="1" applyFont="1" applyFill="1" applyBorder="1" applyAlignment="1">
      <alignment horizontal="center" wrapText="1"/>
    </xf>
    <xf numFmtId="0" fontId="1" fillId="55" borderId="12" xfId="333" applyFont="1" applyFill="1" applyBorder="1" applyAlignment="1">
      <alignment horizontal="center" wrapText="1"/>
    </xf>
    <xf numFmtId="3" fontId="1" fillId="55" borderId="12" xfId="333" applyNumberFormat="1" applyFont="1" applyFill="1" applyBorder="1" applyAlignment="1">
      <alignment horizontal="center" wrapText="1"/>
    </xf>
    <xf numFmtId="0" fontId="23" fillId="55" borderId="0" xfId="333" applyFont="1" applyFill="1" applyBorder="1" applyAlignment="1">
      <alignment horizontal="center" vertical="center"/>
    </xf>
    <xf numFmtId="0" fontId="1" fillId="55" borderId="0" xfId="333" applyFont="1" applyFill="1" applyBorder="1" applyAlignment="1">
      <alignment horizontal="left" vertical="top" wrapText="1"/>
    </xf>
    <xf numFmtId="0" fontId="66" fillId="55" borderId="0" xfId="329" applyFont="1" applyFill="1" applyAlignment="1">
      <alignment horizontal="center"/>
    </xf>
    <xf numFmtId="0" fontId="54" fillId="55" borderId="19" xfId="0" applyFont="1" applyFill="1" applyBorder="1" applyAlignment="1"/>
    <xf numFmtId="0" fontId="54" fillId="55" borderId="20" xfId="0" applyFont="1" applyFill="1" applyBorder="1" applyAlignment="1"/>
    <xf numFmtId="0" fontId="54" fillId="55" borderId="19" xfId="0" applyFont="1" applyFill="1" applyBorder="1" applyAlignment="1">
      <alignment horizontal="left" vertical="center"/>
    </xf>
    <xf numFmtId="0" fontId="54" fillId="55" borderId="20" xfId="0" applyFont="1" applyFill="1" applyBorder="1" applyAlignment="1">
      <alignment horizontal="left" vertical="center"/>
    </xf>
    <xf numFmtId="0" fontId="1" fillId="0" borderId="0" xfId="333" applyFont="1" applyFill="1"/>
    <xf numFmtId="3" fontId="1" fillId="0" borderId="0" xfId="333" applyNumberFormat="1" applyFont="1" applyFill="1"/>
    <xf numFmtId="17" fontId="1" fillId="0" borderId="0" xfId="333" applyNumberFormat="1" applyFont="1" applyFill="1"/>
    <xf numFmtId="175" fontId="1" fillId="55" borderId="0" xfId="353" applyNumberFormat="1" applyFont="1" applyFill="1"/>
    <xf numFmtId="0" fontId="25" fillId="55" borderId="0" xfId="333" applyNumberFormat="1" applyFont="1" applyFill="1" applyBorder="1" applyAlignment="1"/>
    <xf numFmtId="0" fontId="1" fillId="55" borderId="12" xfId="337" applyFont="1" applyFill="1" applyBorder="1" applyAlignment="1">
      <alignment horizontal="center"/>
    </xf>
    <xf numFmtId="3" fontId="1" fillId="55" borderId="12" xfId="286" applyNumberFormat="1" applyFont="1" applyFill="1" applyBorder="1" applyAlignment="1">
      <alignment horizontal="center" vertical="center"/>
    </xf>
    <xf numFmtId="0" fontId="60" fillId="55" borderId="0" xfId="329" applyFont="1" applyFill="1" applyAlignment="1">
      <alignment wrapText="1"/>
    </xf>
    <xf numFmtId="17" fontId="60" fillId="55" borderId="0" xfId="329" quotePrefix="1" applyNumberFormat="1" applyFont="1" applyFill="1" applyAlignment="1">
      <alignment horizontal="center"/>
    </xf>
    <xf numFmtId="169" fontId="1" fillId="55" borderId="12" xfId="333" applyNumberFormat="1" applyFont="1" applyFill="1" applyBorder="1" applyAlignment="1">
      <alignment horizontal="center"/>
    </xf>
    <xf numFmtId="0" fontId="55" fillId="55" borderId="24" xfId="0" applyFont="1" applyFill="1" applyBorder="1" applyAlignment="1">
      <alignment vertical="center"/>
    </xf>
    <xf numFmtId="3" fontId="55" fillId="55" borderId="19" xfId="0" applyNumberFormat="1" applyFont="1" applyFill="1" applyBorder="1" applyAlignment="1">
      <alignment vertical="center"/>
    </xf>
    <xf numFmtId="3" fontId="55" fillId="55" borderId="10" xfId="0" applyNumberFormat="1" applyFont="1" applyFill="1" applyBorder="1" applyAlignment="1">
      <alignment vertical="center"/>
    </xf>
    <xf numFmtId="3" fontId="55" fillId="55" borderId="20" xfId="0" applyNumberFormat="1" applyFont="1" applyFill="1" applyBorder="1" applyAlignment="1">
      <alignment horizontal="right" vertical="center"/>
    </xf>
    <xf numFmtId="165" fontId="55" fillId="55" borderId="0" xfId="283" applyFont="1" applyFill="1"/>
    <xf numFmtId="0" fontId="23" fillId="55" borderId="14" xfId="333" applyFont="1" applyFill="1" applyBorder="1"/>
    <xf numFmtId="0" fontId="23" fillId="55" borderId="11" xfId="333" applyFont="1" applyFill="1" applyBorder="1"/>
    <xf numFmtId="3" fontId="23" fillId="55" borderId="14" xfId="333" applyNumberFormat="1" applyFont="1" applyFill="1" applyBorder="1" applyAlignment="1">
      <alignment horizontal="center"/>
    </xf>
    <xf numFmtId="3" fontId="23" fillId="55" borderId="15" xfId="333" applyNumberFormat="1" applyFont="1" applyFill="1" applyBorder="1" applyAlignment="1">
      <alignment horizontal="center"/>
    </xf>
    <xf numFmtId="171" fontId="23" fillId="55" borderId="15" xfId="333" applyNumberFormat="1" applyFont="1" applyFill="1" applyBorder="1" applyAlignment="1">
      <alignment horizontal="center"/>
    </xf>
    <xf numFmtId="168" fontId="23" fillId="55" borderId="16" xfId="333" applyNumberFormat="1" applyFont="1" applyFill="1" applyBorder="1" applyAlignment="1">
      <alignment horizontal="center"/>
    </xf>
    <xf numFmtId="168" fontId="23" fillId="55" borderId="15" xfId="333" applyNumberFormat="1" applyFont="1" applyFill="1" applyBorder="1" applyAlignment="1">
      <alignment horizontal="center"/>
    </xf>
    <xf numFmtId="3" fontId="23" fillId="55" borderId="11" xfId="333" applyNumberFormat="1" applyFont="1" applyFill="1" applyBorder="1" applyAlignment="1">
      <alignment horizontal="center"/>
    </xf>
    <xf numFmtId="3" fontId="23" fillId="55" borderId="12" xfId="333" applyNumberFormat="1" applyFont="1" applyFill="1" applyBorder="1" applyAlignment="1">
      <alignment horizontal="center"/>
    </xf>
    <xf numFmtId="171" fontId="23" fillId="55" borderId="12" xfId="333" applyNumberFormat="1" applyFont="1" applyFill="1" applyBorder="1" applyAlignment="1">
      <alignment horizontal="center"/>
    </xf>
    <xf numFmtId="168" fontId="23" fillId="55" borderId="13" xfId="333" applyNumberFormat="1" applyFont="1" applyFill="1" applyBorder="1" applyAlignment="1">
      <alignment horizontal="center"/>
    </xf>
    <xf numFmtId="168" fontId="23" fillId="55" borderId="12" xfId="333" applyNumberFormat="1" applyFont="1" applyFill="1" applyBorder="1" applyAlignment="1">
      <alignment horizontal="center"/>
    </xf>
    <xf numFmtId="0" fontId="23" fillId="55" borderId="0" xfId="333" applyFont="1" applyFill="1" applyBorder="1" applyAlignment="1">
      <alignment horizontal="center" vertical="center"/>
    </xf>
    <xf numFmtId="0" fontId="55" fillId="55" borderId="16" xfId="0" applyFont="1" applyFill="1" applyBorder="1"/>
    <xf numFmtId="0" fontId="55" fillId="55" borderId="18" xfId="0" applyFont="1" applyFill="1" applyBorder="1"/>
    <xf numFmtId="0" fontId="23" fillId="55" borderId="0" xfId="333" applyFont="1" applyFill="1" applyBorder="1" applyAlignment="1"/>
    <xf numFmtId="0" fontId="1" fillId="55" borderId="0" xfId="0" applyFont="1" applyFill="1"/>
    <xf numFmtId="0" fontId="67" fillId="55" borderId="0" xfId="0" applyFont="1" applyFill="1" applyAlignment="1">
      <alignment horizontal="center" vertical="center"/>
    </xf>
    <xf numFmtId="9" fontId="68" fillId="55" borderId="0" xfId="353" applyFont="1" applyFill="1" applyAlignment="1">
      <alignment horizontal="center"/>
    </xf>
    <xf numFmtId="0" fontId="68" fillId="55" borderId="0" xfId="0" applyFont="1" applyFill="1" applyAlignment="1">
      <alignment horizontal="center"/>
    </xf>
    <xf numFmtId="9" fontId="67" fillId="55" borderId="0" xfId="0" applyNumberFormat="1" applyFont="1" applyFill="1" applyAlignment="1">
      <alignment horizontal="center"/>
    </xf>
    <xf numFmtId="176" fontId="68" fillId="55" borderId="0" xfId="283" applyNumberFormat="1" applyFont="1" applyFill="1" applyAlignment="1">
      <alignment horizontal="center"/>
    </xf>
    <xf numFmtId="9" fontId="68" fillId="55" borderId="0" xfId="353" applyFont="1" applyFill="1"/>
    <xf numFmtId="0" fontId="67" fillId="56" borderId="0" xfId="0" applyFont="1" applyFill="1" applyBorder="1" applyAlignment="1">
      <alignment horizontal="center" vertical="center" wrapText="1"/>
    </xf>
    <xf numFmtId="0" fontId="68" fillId="55" borderId="0" xfId="0" applyFont="1" applyFill="1"/>
    <xf numFmtId="9" fontId="68" fillId="55" borderId="0" xfId="0" applyNumberFormat="1" applyFont="1" applyFill="1"/>
    <xf numFmtId="177" fontId="1" fillId="55" borderId="0" xfId="333" applyNumberFormat="1" applyFont="1" applyFill="1"/>
    <xf numFmtId="3" fontId="31" fillId="55" borderId="12" xfId="286" applyNumberFormat="1" applyFont="1" applyFill="1" applyBorder="1" applyAlignment="1">
      <alignment horizontal="center" vertical="center"/>
    </xf>
    <xf numFmtId="169" fontId="31" fillId="55" borderId="12" xfId="286" applyNumberFormat="1" applyFont="1" applyFill="1" applyBorder="1" applyAlignment="1">
      <alignment horizontal="center" vertical="center"/>
    </xf>
    <xf numFmtId="0" fontId="57" fillId="55" borderId="11" xfId="0" applyFont="1" applyFill="1" applyBorder="1" applyAlignment="1">
      <alignment horizontal="left"/>
    </xf>
    <xf numFmtId="0" fontId="57" fillId="55" borderId="12" xfId="0" applyFont="1" applyFill="1" applyBorder="1" applyAlignment="1">
      <alignment horizontal="left"/>
    </xf>
    <xf numFmtId="0" fontId="57" fillId="55" borderId="13" xfId="0" applyFont="1" applyFill="1" applyBorder="1" applyAlignment="1">
      <alignment horizontal="left"/>
    </xf>
    <xf numFmtId="0" fontId="55" fillId="55" borderId="24" xfId="0" applyFont="1" applyFill="1" applyBorder="1" applyAlignment="1">
      <alignment horizontal="center" vertical="center" wrapText="1"/>
    </xf>
    <xf numFmtId="0" fontId="7" fillId="55" borderId="0" xfId="271" applyFont="1" applyFill="1"/>
    <xf numFmtId="0" fontId="55" fillId="55" borderId="13" xfId="0" applyFont="1" applyFill="1" applyBorder="1" applyAlignment="1">
      <alignment horizontal="right"/>
    </xf>
    <xf numFmtId="0" fontId="25" fillId="55" borderId="0" xfId="337" applyFont="1" applyFill="1" applyBorder="1" applyAlignment="1">
      <alignment vertical="center" wrapText="1"/>
    </xf>
    <xf numFmtId="3" fontId="1" fillId="0" borderId="38" xfId="324" applyNumberFormat="1" applyFont="1" applyFill="1" applyBorder="1" applyAlignment="1">
      <alignment horizontal="right" vertical="center" wrapText="1"/>
    </xf>
    <xf numFmtId="3" fontId="23" fillId="0" borderId="36" xfId="324" applyNumberFormat="1" applyFont="1" applyFill="1" applyBorder="1" applyAlignment="1">
      <alignment horizontal="right" vertical="center" wrapText="1"/>
    </xf>
    <xf numFmtId="0" fontId="70" fillId="55" borderId="0" xfId="0" quotePrefix="1" applyFont="1" applyFill="1" applyAlignment="1">
      <alignment horizontal="center"/>
    </xf>
    <xf numFmtId="178" fontId="1" fillId="55" borderId="0" xfId="333" applyNumberFormat="1" applyFont="1" applyFill="1"/>
    <xf numFmtId="17" fontId="69" fillId="55" borderId="0" xfId="0" quotePrefix="1" applyNumberFormat="1" applyFont="1" applyFill="1" applyAlignment="1">
      <alignment horizontal="center"/>
    </xf>
    <xf numFmtId="0" fontId="69" fillId="55" borderId="0" xfId="0" applyFont="1" applyFill="1" applyAlignment="1">
      <alignment horizontal="center"/>
    </xf>
    <xf numFmtId="0" fontId="1" fillId="55" borderId="0" xfId="333" applyFont="1" applyFill="1" applyBorder="1" applyAlignment="1">
      <alignment horizontal="left" vertical="top" wrapText="1" indent="3"/>
    </xf>
    <xf numFmtId="0" fontId="23" fillId="55" borderId="0" xfId="333" applyFont="1" applyFill="1" applyBorder="1" applyAlignment="1">
      <alignment horizontal="center" vertical="center"/>
    </xf>
    <xf numFmtId="0" fontId="1" fillId="55" borderId="0" xfId="333" applyFont="1" applyFill="1" applyBorder="1" applyAlignment="1">
      <alignment horizontal="left" vertical="top" wrapText="1"/>
    </xf>
    <xf numFmtId="0" fontId="23" fillId="55" borderId="0" xfId="343" applyFont="1" applyFill="1" applyBorder="1" applyAlignment="1" applyProtection="1">
      <alignment horizontal="center" vertical="center"/>
    </xf>
    <xf numFmtId="0" fontId="23" fillId="55" borderId="14" xfId="333" applyFont="1" applyFill="1" applyBorder="1" applyAlignment="1">
      <alignment horizontal="center" vertical="center"/>
    </xf>
    <xf numFmtId="0" fontId="23" fillId="55" borderId="15" xfId="333" applyFont="1" applyFill="1" applyBorder="1" applyAlignment="1">
      <alignment horizontal="center" vertical="center"/>
    </xf>
    <xf numFmtId="0" fontId="23" fillId="55" borderId="16" xfId="333" applyFont="1" applyFill="1" applyBorder="1" applyAlignment="1">
      <alignment horizontal="center" vertical="center"/>
    </xf>
    <xf numFmtId="0" fontId="1" fillId="55" borderId="17" xfId="337" applyFont="1" applyFill="1" applyBorder="1" applyAlignment="1">
      <alignment horizontal="left" vertical="top" wrapText="1"/>
    </xf>
    <xf numFmtId="0" fontId="1" fillId="55" borderId="0" xfId="337" applyFont="1" applyFill="1" applyBorder="1" applyAlignment="1">
      <alignment horizontal="left" vertical="top" wrapText="1"/>
    </xf>
    <xf numFmtId="0" fontId="1" fillId="55" borderId="18" xfId="337" applyFont="1" applyFill="1" applyBorder="1" applyAlignment="1">
      <alignment horizontal="left" vertical="top" wrapText="1"/>
    </xf>
    <xf numFmtId="0" fontId="1" fillId="55" borderId="17" xfId="333" applyFont="1" applyFill="1" applyBorder="1" applyAlignment="1">
      <alignment horizontal="left" vertical="top" wrapText="1"/>
    </xf>
    <xf numFmtId="0" fontId="1" fillId="55" borderId="18" xfId="333" applyFont="1" applyFill="1" applyBorder="1" applyAlignment="1">
      <alignment horizontal="left" vertical="top" wrapText="1"/>
    </xf>
    <xf numFmtId="0" fontId="1" fillId="55" borderId="11" xfId="333" applyFont="1" applyFill="1" applyBorder="1" applyAlignment="1">
      <alignment horizontal="left" vertical="top" wrapText="1"/>
    </xf>
    <xf numFmtId="0" fontId="1" fillId="55" borderId="12" xfId="333" applyFont="1" applyFill="1" applyBorder="1" applyAlignment="1">
      <alignment horizontal="left" vertical="top" wrapText="1"/>
    </xf>
    <xf numFmtId="0" fontId="1" fillId="55" borderId="13" xfId="333" applyFont="1" applyFill="1" applyBorder="1" applyAlignment="1">
      <alignment horizontal="left" vertical="top" wrapText="1"/>
    </xf>
    <xf numFmtId="0" fontId="25" fillId="55" borderId="35" xfId="333" applyFont="1" applyFill="1" applyBorder="1" applyAlignment="1">
      <alignment horizontal="left" vertical="center" wrapText="1"/>
    </xf>
    <xf numFmtId="0" fontId="23" fillId="55" borderId="36" xfId="333" applyFont="1" applyFill="1" applyBorder="1" applyAlignment="1">
      <alignment horizontal="center"/>
    </xf>
    <xf numFmtId="0" fontId="23" fillId="55" borderId="35" xfId="333" applyFont="1" applyFill="1" applyBorder="1" applyAlignment="1">
      <alignment horizontal="left" vertical="center"/>
    </xf>
    <xf numFmtId="0" fontId="23" fillId="55" borderId="34" xfId="333" applyFont="1" applyFill="1" applyBorder="1" applyAlignment="1">
      <alignment horizontal="left" vertical="center"/>
    </xf>
    <xf numFmtId="0" fontId="23" fillId="55" borderId="0" xfId="333" applyFont="1" applyFill="1" applyBorder="1" applyAlignment="1">
      <alignment horizontal="center"/>
    </xf>
    <xf numFmtId="0" fontId="25" fillId="55" borderId="15" xfId="0" applyFont="1" applyFill="1" applyBorder="1" applyAlignment="1">
      <alignment horizontal="left" vertical="center" wrapText="1"/>
    </xf>
    <xf numFmtId="0" fontId="25" fillId="55" borderId="0" xfId="0" applyFont="1" applyFill="1" applyBorder="1" applyAlignment="1">
      <alignment horizontal="left" vertical="center" wrapText="1"/>
    </xf>
    <xf numFmtId="0" fontId="25" fillId="55" borderId="0" xfId="333" applyFont="1" applyFill="1" applyBorder="1" applyAlignment="1">
      <alignment vertical="center" wrapText="1"/>
    </xf>
    <xf numFmtId="0" fontId="23" fillId="55" borderId="21" xfId="333" applyFont="1" applyFill="1" applyBorder="1" applyAlignment="1">
      <alignment horizontal="center" vertical="center"/>
    </xf>
    <xf numFmtId="0" fontId="23" fillId="55" borderId="22" xfId="333" applyFont="1" applyFill="1" applyBorder="1" applyAlignment="1">
      <alignment horizontal="center" vertical="center"/>
    </xf>
    <xf numFmtId="0" fontId="23" fillId="55" borderId="23" xfId="333" applyFont="1" applyFill="1" applyBorder="1" applyAlignment="1">
      <alignment horizontal="center" vertical="center"/>
    </xf>
    <xf numFmtId="0" fontId="23" fillId="55" borderId="19" xfId="333" applyFont="1" applyFill="1" applyBorder="1" applyAlignment="1">
      <alignment horizontal="center"/>
    </xf>
    <xf numFmtId="0" fontId="23" fillId="55" borderId="10" xfId="333" applyFont="1" applyFill="1" applyBorder="1" applyAlignment="1">
      <alignment horizontal="center"/>
    </xf>
    <xf numFmtId="0" fontId="23" fillId="55" borderId="20" xfId="333" applyFont="1" applyFill="1" applyBorder="1" applyAlignment="1">
      <alignment horizontal="center"/>
    </xf>
    <xf numFmtId="0" fontId="54" fillId="56" borderId="24" xfId="0" applyFont="1" applyFill="1" applyBorder="1" applyAlignment="1">
      <alignment horizontal="center"/>
    </xf>
    <xf numFmtId="0" fontId="25" fillId="55" borderId="15" xfId="337" applyFont="1" applyFill="1" applyBorder="1" applyAlignment="1">
      <alignment horizontal="left" vertical="center" wrapText="1"/>
    </xf>
    <xf numFmtId="0" fontId="25" fillId="55" borderId="0" xfId="337" applyFont="1" applyFill="1" applyBorder="1" applyAlignment="1">
      <alignment horizontal="left" vertical="center" wrapText="1"/>
    </xf>
    <xf numFmtId="0" fontId="23" fillId="55" borderId="0" xfId="337" applyFont="1" applyFill="1" applyBorder="1" applyAlignment="1">
      <alignment horizontal="center"/>
    </xf>
    <xf numFmtId="0" fontId="23" fillId="55" borderId="35" xfId="337" applyFont="1" applyFill="1" applyBorder="1" applyAlignment="1">
      <alignment horizontal="left" vertical="center" wrapText="1"/>
    </xf>
    <xf numFmtId="0" fontId="23" fillId="55" borderId="34" xfId="337" applyFont="1" applyFill="1" applyBorder="1" applyAlignment="1">
      <alignment horizontal="left" vertical="center" wrapText="1"/>
    </xf>
    <xf numFmtId="0" fontId="23" fillId="55" borderId="35" xfId="337" applyFont="1" applyFill="1" applyBorder="1" applyAlignment="1">
      <alignment horizontal="center" vertical="center" wrapText="1"/>
    </xf>
    <xf numFmtId="0" fontId="23" fillId="55" borderId="34" xfId="337" applyFont="1" applyFill="1" applyBorder="1" applyAlignment="1">
      <alignment horizontal="center" vertical="center" wrapText="1"/>
    </xf>
    <xf numFmtId="0" fontId="29" fillId="55" borderId="15" xfId="333" applyFont="1" applyFill="1" applyBorder="1" applyAlignment="1">
      <alignment horizontal="center" vertical="center" wrapText="1"/>
    </xf>
    <xf numFmtId="0" fontId="29" fillId="55" borderId="12" xfId="333" applyFont="1" applyFill="1" applyBorder="1" applyAlignment="1">
      <alignment horizontal="center" vertical="center" wrapText="1"/>
    </xf>
    <xf numFmtId="0" fontId="23" fillId="55" borderId="35" xfId="333" applyFont="1" applyFill="1" applyBorder="1" applyAlignment="1">
      <alignment horizontal="center" vertical="center" wrapText="1"/>
    </xf>
    <xf numFmtId="0" fontId="23" fillId="55" borderId="34" xfId="333" applyFont="1" applyFill="1" applyBorder="1" applyAlignment="1">
      <alignment horizontal="center" vertical="center" wrapText="1"/>
    </xf>
    <xf numFmtId="0" fontId="23" fillId="55" borderId="0" xfId="333" applyFont="1" applyFill="1" applyBorder="1" applyAlignment="1">
      <alignment horizontal="center" wrapText="1"/>
    </xf>
    <xf numFmtId="0" fontId="54" fillId="55" borderId="19" xfId="0" applyFont="1" applyFill="1" applyBorder="1" applyAlignment="1">
      <alignment horizontal="center"/>
    </xf>
    <xf numFmtId="0" fontId="54" fillId="55" borderId="10" xfId="0" applyFont="1" applyFill="1" applyBorder="1" applyAlignment="1">
      <alignment horizontal="center"/>
    </xf>
    <xf numFmtId="0" fontId="54" fillId="55" borderId="20" xfId="0" applyFont="1" applyFill="1" applyBorder="1" applyAlignment="1">
      <alignment horizontal="center"/>
    </xf>
    <xf numFmtId="0" fontId="54" fillId="55" borderId="11" xfId="0" applyFont="1" applyFill="1" applyBorder="1" applyAlignment="1">
      <alignment horizontal="center"/>
    </xf>
    <xf numFmtId="0" fontId="54" fillId="55" borderId="12" xfId="0" applyFont="1" applyFill="1" applyBorder="1" applyAlignment="1">
      <alignment horizontal="center"/>
    </xf>
    <xf numFmtId="0" fontId="54" fillId="55" borderId="13" xfId="0" applyFont="1" applyFill="1" applyBorder="1" applyAlignment="1">
      <alignment horizontal="center"/>
    </xf>
    <xf numFmtId="0" fontId="54" fillId="55" borderId="22" xfId="0" applyFont="1" applyFill="1" applyBorder="1" applyAlignment="1">
      <alignment horizontal="left" vertical="center"/>
    </xf>
    <xf numFmtId="0" fontId="54" fillId="55" borderId="18" xfId="0" applyFont="1" applyFill="1" applyBorder="1" applyAlignment="1">
      <alignment horizontal="left" vertical="center"/>
    </xf>
    <xf numFmtId="0" fontId="55" fillId="55" borderId="21" xfId="0" applyFont="1" applyFill="1" applyBorder="1" applyAlignment="1">
      <alignment horizontal="center" vertical="center" wrapText="1"/>
    </xf>
    <xf numFmtId="0" fontId="55" fillId="55" borderId="22" xfId="0" applyFont="1" applyFill="1" applyBorder="1" applyAlignment="1">
      <alignment horizontal="center" vertical="center" wrapText="1"/>
    </xf>
    <xf numFmtId="0" fontId="55" fillId="55" borderId="23" xfId="0" applyFont="1" applyFill="1" applyBorder="1" applyAlignment="1">
      <alignment horizontal="center" vertical="center" wrapText="1"/>
    </xf>
    <xf numFmtId="0" fontId="55" fillId="55" borderId="21" xfId="0" applyFont="1" applyFill="1" applyBorder="1" applyAlignment="1">
      <alignment horizontal="left" vertical="center" wrapText="1"/>
    </xf>
    <xf numFmtId="0" fontId="55" fillId="55" borderId="22" xfId="0" applyFont="1" applyFill="1" applyBorder="1" applyAlignment="1">
      <alignment horizontal="left" vertical="center" wrapText="1"/>
    </xf>
    <xf numFmtId="0" fontId="55" fillId="55" borderId="23" xfId="0" applyFont="1" applyFill="1" applyBorder="1" applyAlignment="1">
      <alignment horizontal="left" vertical="center" wrapText="1"/>
    </xf>
    <xf numFmtId="0" fontId="57" fillId="55" borderId="11" xfId="0" applyFont="1" applyFill="1" applyBorder="1" applyAlignment="1">
      <alignment horizontal="left"/>
    </xf>
    <xf numFmtId="0" fontId="57" fillId="55" borderId="12" xfId="0" applyFont="1" applyFill="1" applyBorder="1" applyAlignment="1">
      <alignment horizontal="left"/>
    </xf>
    <xf numFmtId="0" fontId="57" fillId="55" borderId="13" xfId="0" applyFont="1" applyFill="1" applyBorder="1" applyAlignment="1">
      <alignment horizontal="left"/>
    </xf>
    <xf numFmtId="0" fontId="55" fillId="55" borderId="24" xfId="0" applyFont="1" applyFill="1" applyBorder="1" applyAlignment="1">
      <alignment horizontal="center" vertical="center" wrapText="1"/>
    </xf>
    <xf numFmtId="0" fontId="54" fillId="55" borderId="21" xfId="0" applyFont="1" applyFill="1" applyBorder="1" applyAlignment="1">
      <alignment horizontal="center" vertical="center"/>
    </xf>
    <xf numFmtId="0" fontId="54" fillId="55" borderId="22" xfId="0" applyFont="1" applyFill="1" applyBorder="1" applyAlignment="1">
      <alignment horizontal="center" vertical="center"/>
    </xf>
  </cellXfs>
  <cellStyles count="430">
    <cellStyle name="20% - Énfasis1" xfId="1" builtinId="30" customBuiltin="1"/>
    <cellStyle name="20% - Énfasis1 2 2" xfId="2" xr:uid="{00000000-0005-0000-0000-000001000000}"/>
    <cellStyle name="20% - Énfasis1 2 2 2" xfId="3" xr:uid="{00000000-0005-0000-0000-000002000000}"/>
    <cellStyle name="20% - Énfasis1 2 2 3" xfId="4" xr:uid="{00000000-0005-0000-0000-000003000000}"/>
    <cellStyle name="20% - Énfasis1 2 3" xfId="5" xr:uid="{00000000-0005-0000-0000-000004000000}"/>
    <cellStyle name="20% - Énfasis1 2 4" xfId="6" xr:uid="{00000000-0005-0000-0000-000005000000}"/>
    <cellStyle name="20% - Énfasis1 3 2" xfId="7" xr:uid="{00000000-0005-0000-0000-000006000000}"/>
    <cellStyle name="20% - Énfasis1 3 3" xfId="8" xr:uid="{00000000-0005-0000-0000-000007000000}"/>
    <cellStyle name="20% - Énfasis1 4" xfId="9" xr:uid="{00000000-0005-0000-0000-000008000000}"/>
    <cellStyle name="20% - Énfasis2" xfId="10" builtinId="34" customBuiltin="1"/>
    <cellStyle name="20% - Énfasis2 2 2" xfId="11" xr:uid="{00000000-0005-0000-0000-00000A000000}"/>
    <cellStyle name="20% - Énfasis2 2 2 2" xfId="12" xr:uid="{00000000-0005-0000-0000-00000B000000}"/>
    <cellStyle name="20% - Énfasis2 2 2 3" xfId="13" xr:uid="{00000000-0005-0000-0000-00000C000000}"/>
    <cellStyle name="20% - Énfasis2 2 3" xfId="14" xr:uid="{00000000-0005-0000-0000-00000D000000}"/>
    <cellStyle name="20% - Énfasis2 2 4" xfId="15" xr:uid="{00000000-0005-0000-0000-00000E000000}"/>
    <cellStyle name="20% - Énfasis2 3 2" xfId="16" xr:uid="{00000000-0005-0000-0000-00000F000000}"/>
    <cellStyle name="20% - Énfasis2 3 3" xfId="17" xr:uid="{00000000-0005-0000-0000-000010000000}"/>
    <cellStyle name="20% - Énfasis2 4" xfId="18" xr:uid="{00000000-0005-0000-0000-000011000000}"/>
    <cellStyle name="20% - Énfasis3" xfId="19" builtinId="38" customBuiltin="1"/>
    <cellStyle name="20% - Énfasis3 2 2" xfId="20" xr:uid="{00000000-0005-0000-0000-000013000000}"/>
    <cellStyle name="20% - Énfasis3 2 2 2" xfId="21" xr:uid="{00000000-0005-0000-0000-000014000000}"/>
    <cellStyle name="20% - Énfasis3 2 2 3" xfId="22" xr:uid="{00000000-0005-0000-0000-000015000000}"/>
    <cellStyle name="20% - Énfasis3 2 3" xfId="23" xr:uid="{00000000-0005-0000-0000-000016000000}"/>
    <cellStyle name="20% - Énfasis3 2 4" xfId="24" xr:uid="{00000000-0005-0000-0000-000017000000}"/>
    <cellStyle name="20% - Énfasis3 3 2" xfId="25" xr:uid="{00000000-0005-0000-0000-000018000000}"/>
    <cellStyle name="20% - Énfasis3 3 3" xfId="26" xr:uid="{00000000-0005-0000-0000-000019000000}"/>
    <cellStyle name="20% - Énfasis3 4" xfId="27" xr:uid="{00000000-0005-0000-0000-00001A000000}"/>
    <cellStyle name="20% - Énfasis4" xfId="28" builtinId="42" customBuiltin="1"/>
    <cellStyle name="20% - Énfasis4 2 2" xfId="29" xr:uid="{00000000-0005-0000-0000-00001C000000}"/>
    <cellStyle name="20% - Énfasis4 2 2 2" xfId="30" xr:uid="{00000000-0005-0000-0000-00001D000000}"/>
    <cellStyle name="20% - Énfasis4 2 2 3" xfId="31" xr:uid="{00000000-0005-0000-0000-00001E000000}"/>
    <cellStyle name="20% - Énfasis4 2 3" xfId="32" xr:uid="{00000000-0005-0000-0000-00001F000000}"/>
    <cellStyle name="20% - Énfasis4 2 4" xfId="33" xr:uid="{00000000-0005-0000-0000-000020000000}"/>
    <cellStyle name="20% - Énfasis4 3 2" xfId="34" xr:uid="{00000000-0005-0000-0000-000021000000}"/>
    <cellStyle name="20% - Énfasis4 3 3" xfId="35" xr:uid="{00000000-0005-0000-0000-000022000000}"/>
    <cellStyle name="20% - Énfasis4 4" xfId="36" xr:uid="{00000000-0005-0000-0000-000023000000}"/>
    <cellStyle name="20% - Énfasis5" xfId="37" builtinId="46" customBuiltin="1"/>
    <cellStyle name="20% - Énfasis5 2 2" xfId="38" xr:uid="{00000000-0005-0000-0000-000025000000}"/>
    <cellStyle name="20% - Énfasis5 2 2 2" xfId="39" xr:uid="{00000000-0005-0000-0000-000026000000}"/>
    <cellStyle name="20% - Énfasis5 2 2 3" xfId="40" xr:uid="{00000000-0005-0000-0000-000027000000}"/>
    <cellStyle name="20% - Énfasis5 2 3" xfId="41" xr:uid="{00000000-0005-0000-0000-000028000000}"/>
    <cellStyle name="20% - Énfasis5 2 4" xfId="42" xr:uid="{00000000-0005-0000-0000-000029000000}"/>
    <cellStyle name="20% - Énfasis5 3 2" xfId="43" xr:uid="{00000000-0005-0000-0000-00002A000000}"/>
    <cellStyle name="20% - Énfasis5 3 3" xfId="44" xr:uid="{00000000-0005-0000-0000-00002B000000}"/>
    <cellStyle name="20% - Énfasis5 4" xfId="45" xr:uid="{00000000-0005-0000-0000-00002C000000}"/>
    <cellStyle name="20% - Énfasis6" xfId="46" builtinId="50" customBuiltin="1"/>
    <cellStyle name="20% - Énfasis6 2 2" xfId="47" xr:uid="{00000000-0005-0000-0000-00002E000000}"/>
    <cellStyle name="20% - Énfasis6 2 2 2" xfId="48" xr:uid="{00000000-0005-0000-0000-00002F000000}"/>
    <cellStyle name="20% - Énfasis6 2 2 3" xfId="49" xr:uid="{00000000-0005-0000-0000-000030000000}"/>
    <cellStyle name="20% - Énfasis6 2 3" xfId="50" xr:uid="{00000000-0005-0000-0000-000031000000}"/>
    <cellStyle name="20% - Énfasis6 2 4" xfId="51" xr:uid="{00000000-0005-0000-0000-000032000000}"/>
    <cellStyle name="20% - Énfasis6 3 2" xfId="52" xr:uid="{00000000-0005-0000-0000-000033000000}"/>
    <cellStyle name="20% - Énfasis6 3 3" xfId="53" xr:uid="{00000000-0005-0000-0000-000034000000}"/>
    <cellStyle name="20% - Énfasis6 4" xfId="54" xr:uid="{00000000-0005-0000-0000-000035000000}"/>
    <cellStyle name="40% - Énfasis1" xfId="55" builtinId="31" customBuiltin="1"/>
    <cellStyle name="40% - Énfasis1 2 2" xfId="56" xr:uid="{00000000-0005-0000-0000-000037000000}"/>
    <cellStyle name="40% - Énfasis1 2 2 2" xfId="57" xr:uid="{00000000-0005-0000-0000-000038000000}"/>
    <cellStyle name="40% - Énfasis1 2 2 3" xfId="58" xr:uid="{00000000-0005-0000-0000-000039000000}"/>
    <cellStyle name="40% - Énfasis1 2 3" xfId="59" xr:uid="{00000000-0005-0000-0000-00003A000000}"/>
    <cellStyle name="40% - Énfasis1 2 4" xfId="60" xr:uid="{00000000-0005-0000-0000-00003B000000}"/>
    <cellStyle name="40% - Énfasis1 3 2" xfId="61" xr:uid="{00000000-0005-0000-0000-00003C000000}"/>
    <cellStyle name="40% - Énfasis1 3 3" xfId="62" xr:uid="{00000000-0005-0000-0000-00003D000000}"/>
    <cellStyle name="40% - Énfasis1 4" xfId="63" xr:uid="{00000000-0005-0000-0000-00003E000000}"/>
    <cellStyle name="40% - Énfasis2" xfId="64" builtinId="35" customBuiltin="1"/>
    <cellStyle name="40% - Énfasis2 2 2" xfId="65" xr:uid="{00000000-0005-0000-0000-000040000000}"/>
    <cellStyle name="40% - Énfasis2 2 2 2" xfId="66" xr:uid="{00000000-0005-0000-0000-000041000000}"/>
    <cellStyle name="40% - Énfasis2 2 2 3" xfId="67" xr:uid="{00000000-0005-0000-0000-000042000000}"/>
    <cellStyle name="40% - Énfasis2 2 3" xfId="68" xr:uid="{00000000-0005-0000-0000-000043000000}"/>
    <cellStyle name="40% - Énfasis2 2 4" xfId="69" xr:uid="{00000000-0005-0000-0000-000044000000}"/>
    <cellStyle name="40% - Énfasis2 3 2" xfId="70" xr:uid="{00000000-0005-0000-0000-000045000000}"/>
    <cellStyle name="40% - Énfasis2 3 3" xfId="71" xr:uid="{00000000-0005-0000-0000-000046000000}"/>
    <cellStyle name="40% - Énfasis2 4" xfId="72" xr:uid="{00000000-0005-0000-0000-000047000000}"/>
    <cellStyle name="40% - Énfasis3" xfId="73" builtinId="39" customBuiltin="1"/>
    <cellStyle name="40% - Énfasis3 2 2" xfId="74" xr:uid="{00000000-0005-0000-0000-000049000000}"/>
    <cellStyle name="40% - Énfasis3 2 2 2" xfId="75" xr:uid="{00000000-0005-0000-0000-00004A000000}"/>
    <cellStyle name="40% - Énfasis3 2 2 3" xfId="76" xr:uid="{00000000-0005-0000-0000-00004B000000}"/>
    <cellStyle name="40% - Énfasis3 2 3" xfId="77" xr:uid="{00000000-0005-0000-0000-00004C000000}"/>
    <cellStyle name="40% - Énfasis3 2 4" xfId="78" xr:uid="{00000000-0005-0000-0000-00004D000000}"/>
    <cellStyle name="40% - Énfasis3 3 2" xfId="79" xr:uid="{00000000-0005-0000-0000-00004E000000}"/>
    <cellStyle name="40% - Énfasis3 3 3" xfId="80" xr:uid="{00000000-0005-0000-0000-00004F000000}"/>
    <cellStyle name="40% - Énfasis3 4" xfId="81" xr:uid="{00000000-0005-0000-0000-000050000000}"/>
    <cellStyle name="40% - Énfasis4" xfId="82" builtinId="43" customBuiltin="1"/>
    <cellStyle name="40% - Énfasis4 2 2" xfId="83" xr:uid="{00000000-0005-0000-0000-000052000000}"/>
    <cellStyle name="40% - Énfasis4 2 2 2" xfId="84" xr:uid="{00000000-0005-0000-0000-000053000000}"/>
    <cellStyle name="40% - Énfasis4 2 2 3" xfId="85" xr:uid="{00000000-0005-0000-0000-000054000000}"/>
    <cellStyle name="40% - Énfasis4 2 3" xfId="86" xr:uid="{00000000-0005-0000-0000-000055000000}"/>
    <cellStyle name="40% - Énfasis4 2 4" xfId="87" xr:uid="{00000000-0005-0000-0000-000056000000}"/>
    <cellStyle name="40% - Énfasis4 3 2" xfId="88" xr:uid="{00000000-0005-0000-0000-000057000000}"/>
    <cellStyle name="40% - Énfasis4 3 3" xfId="89" xr:uid="{00000000-0005-0000-0000-000058000000}"/>
    <cellStyle name="40% - Énfasis4 4" xfId="90" xr:uid="{00000000-0005-0000-0000-000059000000}"/>
    <cellStyle name="40% - Énfasis5" xfId="91" builtinId="47" customBuiltin="1"/>
    <cellStyle name="40% - Énfasis5 2 2" xfId="92" xr:uid="{00000000-0005-0000-0000-00005B000000}"/>
    <cellStyle name="40% - Énfasis5 2 2 2" xfId="93" xr:uid="{00000000-0005-0000-0000-00005C000000}"/>
    <cellStyle name="40% - Énfasis5 2 2 3" xfId="94" xr:uid="{00000000-0005-0000-0000-00005D000000}"/>
    <cellStyle name="40% - Énfasis5 2 3" xfId="95" xr:uid="{00000000-0005-0000-0000-00005E000000}"/>
    <cellStyle name="40% - Énfasis5 2 4" xfId="96" xr:uid="{00000000-0005-0000-0000-00005F000000}"/>
    <cellStyle name="40% - Énfasis5 3 2" xfId="97" xr:uid="{00000000-0005-0000-0000-000060000000}"/>
    <cellStyle name="40% - Énfasis5 3 3" xfId="98" xr:uid="{00000000-0005-0000-0000-000061000000}"/>
    <cellStyle name="40% - Énfasis5 4" xfId="99" xr:uid="{00000000-0005-0000-0000-000062000000}"/>
    <cellStyle name="40% - Énfasis6" xfId="100" builtinId="51" customBuiltin="1"/>
    <cellStyle name="40% - Énfasis6 2 2" xfId="101" xr:uid="{00000000-0005-0000-0000-000064000000}"/>
    <cellStyle name="40% - Énfasis6 2 2 2" xfId="102" xr:uid="{00000000-0005-0000-0000-000065000000}"/>
    <cellStyle name="40% - Énfasis6 2 2 3" xfId="103" xr:uid="{00000000-0005-0000-0000-000066000000}"/>
    <cellStyle name="40% - Énfasis6 2 3" xfId="104" xr:uid="{00000000-0005-0000-0000-000067000000}"/>
    <cellStyle name="40% - Énfasis6 2 4" xfId="105" xr:uid="{00000000-0005-0000-0000-000068000000}"/>
    <cellStyle name="40% - Énfasis6 3 2" xfId="106" xr:uid="{00000000-0005-0000-0000-000069000000}"/>
    <cellStyle name="40% - Énfasis6 3 3" xfId="107" xr:uid="{00000000-0005-0000-0000-00006A000000}"/>
    <cellStyle name="40% - Énfasis6 4" xfId="108" xr:uid="{00000000-0005-0000-0000-00006B000000}"/>
    <cellStyle name="60% - Énfasis1" xfId="109" builtinId="32" customBuiltin="1"/>
    <cellStyle name="60% - Énfasis1 2 2" xfId="110" xr:uid="{00000000-0005-0000-0000-00006D000000}"/>
    <cellStyle name="60% - Énfasis1 2 2 2" xfId="111" xr:uid="{00000000-0005-0000-0000-00006E000000}"/>
    <cellStyle name="60% - Énfasis1 2 2 3" xfId="112" xr:uid="{00000000-0005-0000-0000-00006F000000}"/>
    <cellStyle name="60% - Énfasis1 2 3" xfId="113" xr:uid="{00000000-0005-0000-0000-000070000000}"/>
    <cellStyle name="60% - Énfasis1 2 4" xfId="114" xr:uid="{00000000-0005-0000-0000-000071000000}"/>
    <cellStyle name="60% - Énfasis1 3 2" xfId="115" xr:uid="{00000000-0005-0000-0000-000072000000}"/>
    <cellStyle name="60% - Énfasis1 3 3" xfId="116" xr:uid="{00000000-0005-0000-0000-000073000000}"/>
    <cellStyle name="60% - Énfasis1 4" xfId="117" xr:uid="{00000000-0005-0000-0000-000074000000}"/>
    <cellStyle name="60% - Énfasis2" xfId="118" builtinId="36" customBuiltin="1"/>
    <cellStyle name="60% - Énfasis2 2 2" xfId="119" xr:uid="{00000000-0005-0000-0000-000076000000}"/>
    <cellStyle name="60% - Énfasis2 2 2 2" xfId="120" xr:uid="{00000000-0005-0000-0000-000077000000}"/>
    <cellStyle name="60% - Énfasis2 2 2 3" xfId="121" xr:uid="{00000000-0005-0000-0000-000078000000}"/>
    <cellStyle name="60% - Énfasis2 2 3" xfId="122" xr:uid="{00000000-0005-0000-0000-000079000000}"/>
    <cellStyle name="60% - Énfasis2 2 4" xfId="123" xr:uid="{00000000-0005-0000-0000-00007A000000}"/>
    <cellStyle name="60% - Énfasis2 3 2" xfId="124" xr:uid="{00000000-0005-0000-0000-00007B000000}"/>
    <cellStyle name="60% - Énfasis2 3 3" xfId="125" xr:uid="{00000000-0005-0000-0000-00007C000000}"/>
    <cellStyle name="60% - Énfasis2 4" xfId="126" xr:uid="{00000000-0005-0000-0000-00007D000000}"/>
    <cellStyle name="60% - Énfasis3" xfId="127" builtinId="40" customBuiltin="1"/>
    <cellStyle name="60% - Énfasis3 2 2" xfId="128" xr:uid="{00000000-0005-0000-0000-00007F000000}"/>
    <cellStyle name="60% - Énfasis3 2 2 2" xfId="129" xr:uid="{00000000-0005-0000-0000-000080000000}"/>
    <cellStyle name="60% - Énfasis3 2 2 3" xfId="130" xr:uid="{00000000-0005-0000-0000-000081000000}"/>
    <cellStyle name="60% - Énfasis3 2 3" xfId="131" xr:uid="{00000000-0005-0000-0000-000082000000}"/>
    <cellStyle name="60% - Énfasis3 2 4" xfId="132" xr:uid="{00000000-0005-0000-0000-000083000000}"/>
    <cellStyle name="60% - Énfasis3 3 2" xfId="133" xr:uid="{00000000-0005-0000-0000-000084000000}"/>
    <cellStyle name="60% - Énfasis3 3 3" xfId="134" xr:uid="{00000000-0005-0000-0000-000085000000}"/>
    <cellStyle name="60% - Énfasis3 4" xfId="135" xr:uid="{00000000-0005-0000-0000-000086000000}"/>
    <cellStyle name="60% - Énfasis4" xfId="136" builtinId="44" customBuiltin="1"/>
    <cellStyle name="60% - Énfasis4 2 2" xfId="137" xr:uid="{00000000-0005-0000-0000-000088000000}"/>
    <cellStyle name="60% - Énfasis4 2 2 2" xfId="138" xr:uid="{00000000-0005-0000-0000-000089000000}"/>
    <cellStyle name="60% - Énfasis4 2 2 3" xfId="139" xr:uid="{00000000-0005-0000-0000-00008A000000}"/>
    <cellStyle name="60% - Énfasis4 2 3" xfId="140" xr:uid="{00000000-0005-0000-0000-00008B000000}"/>
    <cellStyle name="60% - Énfasis4 2 4" xfId="141" xr:uid="{00000000-0005-0000-0000-00008C000000}"/>
    <cellStyle name="60% - Énfasis4 3 2" xfId="142" xr:uid="{00000000-0005-0000-0000-00008D000000}"/>
    <cellStyle name="60% - Énfasis4 3 3" xfId="143" xr:uid="{00000000-0005-0000-0000-00008E000000}"/>
    <cellStyle name="60% - Énfasis4 4" xfId="144" xr:uid="{00000000-0005-0000-0000-00008F000000}"/>
    <cellStyle name="60% - Énfasis5" xfId="145" builtinId="48" customBuiltin="1"/>
    <cellStyle name="60% - Énfasis5 2 2" xfId="146" xr:uid="{00000000-0005-0000-0000-000091000000}"/>
    <cellStyle name="60% - Énfasis5 2 2 2" xfId="147" xr:uid="{00000000-0005-0000-0000-000092000000}"/>
    <cellStyle name="60% - Énfasis5 2 2 3" xfId="148" xr:uid="{00000000-0005-0000-0000-000093000000}"/>
    <cellStyle name="60% - Énfasis5 2 3" xfId="149" xr:uid="{00000000-0005-0000-0000-000094000000}"/>
    <cellStyle name="60% - Énfasis5 2 4" xfId="150" xr:uid="{00000000-0005-0000-0000-000095000000}"/>
    <cellStyle name="60% - Énfasis5 3 2" xfId="151" xr:uid="{00000000-0005-0000-0000-000096000000}"/>
    <cellStyle name="60% - Énfasis5 3 3" xfId="152" xr:uid="{00000000-0005-0000-0000-000097000000}"/>
    <cellStyle name="60% - Énfasis5 4" xfId="153" xr:uid="{00000000-0005-0000-0000-000098000000}"/>
    <cellStyle name="60% - Énfasis6" xfId="154" builtinId="52" customBuiltin="1"/>
    <cellStyle name="60% - Énfasis6 2 2" xfId="155" xr:uid="{00000000-0005-0000-0000-00009A000000}"/>
    <cellStyle name="60% - Énfasis6 2 2 2" xfId="156" xr:uid="{00000000-0005-0000-0000-00009B000000}"/>
    <cellStyle name="60% - Énfasis6 2 2 3" xfId="157" xr:uid="{00000000-0005-0000-0000-00009C000000}"/>
    <cellStyle name="60% - Énfasis6 2 3" xfId="158" xr:uid="{00000000-0005-0000-0000-00009D000000}"/>
    <cellStyle name="60% - Énfasis6 2 4" xfId="159" xr:uid="{00000000-0005-0000-0000-00009E000000}"/>
    <cellStyle name="60% - Énfasis6 3 2" xfId="160" xr:uid="{00000000-0005-0000-0000-00009F000000}"/>
    <cellStyle name="60% - Énfasis6 3 3" xfId="161" xr:uid="{00000000-0005-0000-0000-0000A0000000}"/>
    <cellStyle name="60% - Énfasis6 4" xfId="162" xr:uid="{00000000-0005-0000-0000-0000A1000000}"/>
    <cellStyle name="Buena 2 2" xfId="164" xr:uid="{00000000-0005-0000-0000-0000A3000000}"/>
    <cellStyle name="Buena 2 2 2" xfId="165" xr:uid="{00000000-0005-0000-0000-0000A4000000}"/>
    <cellStyle name="Buena 2 2 3" xfId="166" xr:uid="{00000000-0005-0000-0000-0000A5000000}"/>
    <cellStyle name="Buena 2 3" xfId="167" xr:uid="{00000000-0005-0000-0000-0000A6000000}"/>
    <cellStyle name="Buena 2 4" xfId="168" xr:uid="{00000000-0005-0000-0000-0000A7000000}"/>
    <cellStyle name="Buena 3 2" xfId="169" xr:uid="{00000000-0005-0000-0000-0000A8000000}"/>
    <cellStyle name="Buena 3 3" xfId="170" xr:uid="{00000000-0005-0000-0000-0000A9000000}"/>
    <cellStyle name="Buena 4" xfId="171" xr:uid="{00000000-0005-0000-0000-0000AA000000}"/>
    <cellStyle name="Bueno" xfId="163" builtinId="26" customBuiltin="1"/>
    <cellStyle name="Cálculo" xfId="172" builtinId="22" customBuiltin="1"/>
    <cellStyle name="Cálculo 2 2" xfId="173" xr:uid="{00000000-0005-0000-0000-0000AC000000}"/>
    <cellStyle name="Cálculo 2 2 2" xfId="174" xr:uid="{00000000-0005-0000-0000-0000AD000000}"/>
    <cellStyle name="Cálculo 2 2 3" xfId="175" xr:uid="{00000000-0005-0000-0000-0000AE000000}"/>
    <cellStyle name="Cálculo 2 3" xfId="176" xr:uid="{00000000-0005-0000-0000-0000AF000000}"/>
    <cellStyle name="Cálculo 2 4" xfId="177" xr:uid="{00000000-0005-0000-0000-0000B0000000}"/>
    <cellStyle name="Cálculo 3 2" xfId="178" xr:uid="{00000000-0005-0000-0000-0000B1000000}"/>
    <cellStyle name="Cálculo 3 3" xfId="179" xr:uid="{00000000-0005-0000-0000-0000B2000000}"/>
    <cellStyle name="Cálculo 4" xfId="180" xr:uid="{00000000-0005-0000-0000-0000B3000000}"/>
    <cellStyle name="Celda de comprobación" xfId="181" builtinId="23" customBuiltin="1"/>
    <cellStyle name="Celda de comprobación 2 2" xfId="182" xr:uid="{00000000-0005-0000-0000-0000B5000000}"/>
    <cellStyle name="Celda de comprobación 2 2 2" xfId="183" xr:uid="{00000000-0005-0000-0000-0000B6000000}"/>
    <cellStyle name="Celda de comprobación 2 2 3" xfId="184" xr:uid="{00000000-0005-0000-0000-0000B7000000}"/>
    <cellStyle name="Celda de comprobación 2 3" xfId="185" xr:uid="{00000000-0005-0000-0000-0000B8000000}"/>
    <cellStyle name="Celda de comprobación 2 4" xfId="186" xr:uid="{00000000-0005-0000-0000-0000B9000000}"/>
    <cellStyle name="Celda de comprobación 3 2" xfId="187" xr:uid="{00000000-0005-0000-0000-0000BA000000}"/>
    <cellStyle name="Celda de comprobación 3 3" xfId="188" xr:uid="{00000000-0005-0000-0000-0000BB000000}"/>
    <cellStyle name="Celda de comprobación 4" xfId="189" xr:uid="{00000000-0005-0000-0000-0000BC000000}"/>
    <cellStyle name="Celda vinculada" xfId="190" builtinId="24" customBuiltin="1"/>
    <cellStyle name="Celda vinculada 2 2" xfId="191" xr:uid="{00000000-0005-0000-0000-0000BE000000}"/>
    <cellStyle name="Celda vinculada 2 2 2" xfId="192" xr:uid="{00000000-0005-0000-0000-0000BF000000}"/>
    <cellStyle name="Celda vinculada 2 2 3" xfId="193" xr:uid="{00000000-0005-0000-0000-0000C0000000}"/>
    <cellStyle name="Celda vinculada 2 3" xfId="194" xr:uid="{00000000-0005-0000-0000-0000C1000000}"/>
    <cellStyle name="Celda vinculada 2 4" xfId="195" xr:uid="{00000000-0005-0000-0000-0000C2000000}"/>
    <cellStyle name="Celda vinculada 3 2" xfId="196" xr:uid="{00000000-0005-0000-0000-0000C3000000}"/>
    <cellStyle name="Celda vinculada 3 3" xfId="197" xr:uid="{00000000-0005-0000-0000-0000C4000000}"/>
    <cellStyle name="Celda vinculada 4" xfId="198" xr:uid="{00000000-0005-0000-0000-0000C5000000}"/>
    <cellStyle name="Encabezado 4" xfId="199" builtinId="19" customBuiltin="1"/>
    <cellStyle name="Encabezado 4 2 2" xfId="200" xr:uid="{00000000-0005-0000-0000-0000C7000000}"/>
    <cellStyle name="Encabezado 4 2 2 2" xfId="201" xr:uid="{00000000-0005-0000-0000-0000C8000000}"/>
    <cellStyle name="Encabezado 4 2 2 3" xfId="202" xr:uid="{00000000-0005-0000-0000-0000C9000000}"/>
    <cellStyle name="Encabezado 4 2 3" xfId="203" xr:uid="{00000000-0005-0000-0000-0000CA000000}"/>
    <cellStyle name="Encabezado 4 2 4" xfId="204" xr:uid="{00000000-0005-0000-0000-0000CB000000}"/>
    <cellStyle name="Encabezado 4 3 2" xfId="205" xr:uid="{00000000-0005-0000-0000-0000CC000000}"/>
    <cellStyle name="Encabezado 4 3 3" xfId="206" xr:uid="{00000000-0005-0000-0000-0000CD000000}"/>
    <cellStyle name="Encabezado 4 4" xfId="207" xr:uid="{00000000-0005-0000-0000-0000CE000000}"/>
    <cellStyle name="Énfasis1" xfId="208" builtinId="29" customBuiltin="1"/>
    <cellStyle name="Énfasis1 2 2" xfId="209" xr:uid="{00000000-0005-0000-0000-0000D0000000}"/>
    <cellStyle name="Énfasis1 2 2 2" xfId="210" xr:uid="{00000000-0005-0000-0000-0000D1000000}"/>
    <cellStyle name="Énfasis1 2 2 3" xfId="211" xr:uid="{00000000-0005-0000-0000-0000D2000000}"/>
    <cellStyle name="Énfasis1 2 3" xfId="212" xr:uid="{00000000-0005-0000-0000-0000D3000000}"/>
    <cellStyle name="Énfasis1 2 4" xfId="213" xr:uid="{00000000-0005-0000-0000-0000D4000000}"/>
    <cellStyle name="Énfasis1 3 2" xfId="214" xr:uid="{00000000-0005-0000-0000-0000D5000000}"/>
    <cellStyle name="Énfasis1 3 3" xfId="215" xr:uid="{00000000-0005-0000-0000-0000D6000000}"/>
    <cellStyle name="Énfasis1 4" xfId="216" xr:uid="{00000000-0005-0000-0000-0000D7000000}"/>
    <cellStyle name="Énfasis2" xfId="217" builtinId="33" customBuiltin="1"/>
    <cellStyle name="Énfasis2 2 2" xfId="218" xr:uid="{00000000-0005-0000-0000-0000D9000000}"/>
    <cellStyle name="Énfasis2 2 2 2" xfId="219" xr:uid="{00000000-0005-0000-0000-0000DA000000}"/>
    <cellStyle name="Énfasis2 2 2 3" xfId="220" xr:uid="{00000000-0005-0000-0000-0000DB000000}"/>
    <cellStyle name="Énfasis2 2 3" xfId="221" xr:uid="{00000000-0005-0000-0000-0000DC000000}"/>
    <cellStyle name="Énfasis2 2 4" xfId="222" xr:uid="{00000000-0005-0000-0000-0000DD000000}"/>
    <cellStyle name="Énfasis2 3 2" xfId="223" xr:uid="{00000000-0005-0000-0000-0000DE000000}"/>
    <cellStyle name="Énfasis2 3 3" xfId="224" xr:uid="{00000000-0005-0000-0000-0000DF000000}"/>
    <cellStyle name="Énfasis2 4" xfId="225" xr:uid="{00000000-0005-0000-0000-0000E0000000}"/>
    <cellStyle name="Énfasis3" xfId="226" builtinId="37" customBuiltin="1"/>
    <cellStyle name="Énfasis3 2 2" xfId="227" xr:uid="{00000000-0005-0000-0000-0000E2000000}"/>
    <cellStyle name="Énfasis3 2 2 2" xfId="228" xr:uid="{00000000-0005-0000-0000-0000E3000000}"/>
    <cellStyle name="Énfasis3 2 2 3" xfId="229" xr:uid="{00000000-0005-0000-0000-0000E4000000}"/>
    <cellStyle name="Énfasis3 2 3" xfId="230" xr:uid="{00000000-0005-0000-0000-0000E5000000}"/>
    <cellStyle name="Énfasis3 2 4" xfId="231" xr:uid="{00000000-0005-0000-0000-0000E6000000}"/>
    <cellStyle name="Énfasis3 3 2" xfId="232" xr:uid="{00000000-0005-0000-0000-0000E7000000}"/>
    <cellStyle name="Énfasis3 3 3" xfId="233" xr:uid="{00000000-0005-0000-0000-0000E8000000}"/>
    <cellStyle name="Énfasis3 4" xfId="234" xr:uid="{00000000-0005-0000-0000-0000E9000000}"/>
    <cellStyle name="Énfasis4" xfId="235" builtinId="41" customBuiltin="1"/>
    <cellStyle name="Énfasis4 2 2" xfId="236" xr:uid="{00000000-0005-0000-0000-0000EB000000}"/>
    <cellStyle name="Énfasis4 2 2 2" xfId="237" xr:uid="{00000000-0005-0000-0000-0000EC000000}"/>
    <cellStyle name="Énfasis4 2 2 3" xfId="238" xr:uid="{00000000-0005-0000-0000-0000ED000000}"/>
    <cellStyle name="Énfasis4 2 3" xfId="239" xr:uid="{00000000-0005-0000-0000-0000EE000000}"/>
    <cellStyle name="Énfasis4 2 4" xfId="240" xr:uid="{00000000-0005-0000-0000-0000EF000000}"/>
    <cellStyle name="Énfasis4 3 2" xfId="241" xr:uid="{00000000-0005-0000-0000-0000F0000000}"/>
    <cellStyle name="Énfasis4 3 3" xfId="242" xr:uid="{00000000-0005-0000-0000-0000F1000000}"/>
    <cellStyle name="Énfasis4 4" xfId="243" xr:uid="{00000000-0005-0000-0000-0000F2000000}"/>
    <cellStyle name="Énfasis5" xfId="244" builtinId="45" customBuiltin="1"/>
    <cellStyle name="Énfasis5 2 2" xfId="245" xr:uid="{00000000-0005-0000-0000-0000F4000000}"/>
    <cellStyle name="Énfasis5 2 2 2" xfId="246" xr:uid="{00000000-0005-0000-0000-0000F5000000}"/>
    <cellStyle name="Énfasis5 2 2 3" xfId="247" xr:uid="{00000000-0005-0000-0000-0000F6000000}"/>
    <cellStyle name="Énfasis5 2 3" xfId="248" xr:uid="{00000000-0005-0000-0000-0000F7000000}"/>
    <cellStyle name="Énfasis5 2 4" xfId="249" xr:uid="{00000000-0005-0000-0000-0000F8000000}"/>
    <cellStyle name="Énfasis5 3 2" xfId="250" xr:uid="{00000000-0005-0000-0000-0000F9000000}"/>
    <cellStyle name="Énfasis5 3 3" xfId="251" xr:uid="{00000000-0005-0000-0000-0000FA000000}"/>
    <cellStyle name="Énfasis5 4" xfId="252" xr:uid="{00000000-0005-0000-0000-0000FB000000}"/>
    <cellStyle name="Énfasis6" xfId="253" builtinId="49" customBuiltin="1"/>
    <cellStyle name="Énfasis6 2 2" xfId="254" xr:uid="{00000000-0005-0000-0000-0000FD000000}"/>
    <cellStyle name="Énfasis6 2 2 2" xfId="255" xr:uid="{00000000-0005-0000-0000-0000FE000000}"/>
    <cellStyle name="Énfasis6 2 2 3" xfId="256" xr:uid="{00000000-0005-0000-0000-0000FF000000}"/>
    <cellStyle name="Énfasis6 2 3" xfId="257" xr:uid="{00000000-0005-0000-0000-000000010000}"/>
    <cellStyle name="Énfasis6 2 4" xfId="258" xr:uid="{00000000-0005-0000-0000-000001010000}"/>
    <cellStyle name="Énfasis6 3 2" xfId="259" xr:uid="{00000000-0005-0000-0000-000002010000}"/>
    <cellStyle name="Énfasis6 3 3" xfId="260" xr:uid="{00000000-0005-0000-0000-000003010000}"/>
    <cellStyle name="Énfasis6 4" xfId="261" xr:uid="{00000000-0005-0000-0000-000004010000}"/>
    <cellStyle name="Entrada" xfId="262" builtinId="20" customBuiltin="1"/>
    <cellStyle name="Entrada 2 2" xfId="263" xr:uid="{00000000-0005-0000-0000-000006010000}"/>
    <cellStyle name="Entrada 2 2 2" xfId="264" xr:uid="{00000000-0005-0000-0000-000007010000}"/>
    <cellStyle name="Entrada 2 2 3" xfId="265" xr:uid="{00000000-0005-0000-0000-000008010000}"/>
    <cellStyle name="Entrada 2 3" xfId="266" xr:uid="{00000000-0005-0000-0000-000009010000}"/>
    <cellStyle name="Entrada 2 4" xfId="267" xr:uid="{00000000-0005-0000-0000-00000A010000}"/>
    <cellStyle name="Entrada 3 2" xfId="268" xr:uid="{00000000-0005-0000-0000-00000B010000}"/>
    <cellStyle name="Entrada 3 3" xfId="269" xr:uid="{00000000-0005-0000-0000-00000C010000}"/>
    <cellStyle name="Entrada 4" xfId="270" xr:uid="{00000000-0005-0000-0000-00000D010000}"/>
    <cellStyle name="Hipervínculo" xfId="271" builtinId="8"/>
    <cellStyle name="Hipervínculo 2" xfId="272" xr:uid="{00000000-0005-0000-0000-00000F010000}"/>
    <cellStyle name="Hipervínculo 3" xfId="273" xr:uid="{00000000-0005-0000-0000-000010010000}"/>
    <cellStyle name="Incorrecto" xfId="274" builtinId="27" customBuiltin="1"/>
    <cellStyle name="Incorrecto 2 2" xfId="275" xr:uid="{00000000-0005-0000-0000-000012010000}"/>
    <cellStyle name="Incorrecto 2 2 2" xfId="276" xr:uid="{00000000-0005-0000-0000-000013010000}"/>
    <cellStyle name="Incorrecto 2 2 3" xfId="277" xr:uid="{00000000-0005-0000-0000-000014010000}"/>
    <cellStyle name="Incorrecto 2 3" xfId="278" xr:uid="{00000000-0005-0000-0000-000015010000}"/>
    <cellStyle name="Incorrecto 2 4" xfId="279" xr:uid="{00000000-0005-0000-0000-000016010000}"/>
    <cellStyle name="Incorrecto 3 2" xfId="280" xr:uid="{00000000-0005-0000-0000-000017010000}"/>
    <cellStyle name="Incorrecto 3 3" xfId="281" xr:uid="{00000000-0005-0000-0000-000018010000}"/>
    <cellStyle name="Incorrecto 4" xfId="282" xr:uid="{00000000-0005-0000-0000-000019010000}"/>
    <cellStyle name="Millares" xfId="283" builtinId="3"/>
    <cellStyle name="Millares [0] 2" xfId="284" xr:uid="{00000000-0005-0000-0000-00001B010000}"/>
    <cellStyle name="Millares [0] 2 2" xfId="285" xr:uid="{00000000-0005-0000-0000-00001C010000}"/>
    <cellStyle name="Millares [0] 3" xfId="286" xr:uid="{00000000-0005-0000-0000-00001D010000}"/>
    <cellStyle name="Millares 2" xfId="287" xr:uid="{00000000-0005-0000-0000-00001E010000}"/>
    <cellStyle name="Millares 2 2" xfId="288" xr:uid="{00000000-0005-0000-0000-00001F010000}"/>
    <cellStyle name="Millares 2 3" xfId="289" xr:uid="{00000000-0005-0000-0000-000020010000}"/>
    <cellStyle name="Millares 2 4" xfId="290" xr:uid="{00000000-0005-0000-0000-000021010000}"/>
    <cellStyle name="Millares 2 5" xfId="291" xr:uid="{00000000-0005-0000-0000-000022010000}"/>
    <cellStyle name="Millares 2 5 2" xfId="292" xr:uid="{00000000-0005-0000-0000-000023010000}"/>
    <cellStyle name="Millares 2 5 2 2" xfId="293" xr:uid="{00000000-0005-0000-0000-000024010000}"/>
    <cellStyle name="Millares 3" xfId="294" xr:uid="{00000000-0005-0000-0000-000025010000}"/>
    <cellStyle name="Millares 3 2" xfId="295" xr:uid="{00000000-0005-0000-0000-000026010000}"/>
    <cellStyle name="Millares 3 2 2" xfId="296" xr:uid="{00000000-0005-0000-0000-000027010000}"/>
    <cellStyle name="Millares 4" xfId="297" xr:uid="{00000000-0005-0000-0000-000028010000}"/>
    <cellStyle name="Millares 4 2" xfId="298" xr:uid="{00000000-0005-0000-0000-000029010000}"/>
    <cellStyle name="Millares 4 2 2" xfId="299" xr:uid="{00000000-0005-0000-0000-00002A010000}"/>
    <cellStyle name="Millares 5" xfId="300" xr:uid="{00000000-0005-0000-0000-00002B010000}"/>
    <cellStyle name="Millares 5 2" xfId="301" xr:uid="{00000000-0005-0000-0000-00002C010000}"/>
    <cellStyle name="Millares 5 2 2" xfId="302" xr:uid="{00000000-0005-0000-0000-00002D010000}"/>
    <cellStyle name="Millares 6" xfId="303" xr:uid="{00000000-0005-0000-0000-00002E010000}"/>
    <cellStyle name="Millares 6 2" xfId="304" xr:uid="{00000000-0005-0000-0000-00002F010000}"/>
    <cellStyle name="Millares 6 2 2" xfId="305" xr:uid="{00000000-0005-0000-0000-000030010000}"/>
    <cellStyle name="Millares 7" xfId="306" xr:uid="{00000000-0005-0000-0000-000031010000}"/>
    <cellStyle name="Millares 7 2" xfId="307" xr:uid="{00000000-0005-0000-0000-000032010000}"/>
    <cellStyle name="Millares 8" xfId="308" xr:uid="{00000000-0005-0000-0000-000033010000}"/>
    <cellStyle name="Millares 8 2" xfId="309" xr:uid="{00000000-0005-0000-0000-000034010000}"/>
    <cellStyle name="Neutral" xfId="310" builtinId="28" customBuiltin="1"/>
    <cellStyle name="Neutral 2 2" xfId="311" xr:uid="{00000000-0005-0000-0000-000036010000}"/>
    <cellStyle name="Neutral 2 2 2" xfId="312" xr:uid="{00000000-0005-0000-0000-000037010000}"/>
    <cellStyle name="Neutral 2 2 3" xfId="313" xr:uid="{00000000-0005-0000-0000-000038010000}"/>
    <cellStyle name="Neutral 2 3" xfId="314" xr:uid="{00000000-0005-0000-0000-000039010000}"/>
    <cellStyle name="Neutral 2 4" xfId="315" xr:uid="{00000000-0005-0000-0000-00003A010000}"/>
    <cellStyle name="Neutral 3 2" xfId="316" xr:uid="{00000000-0005-0000-0000-00003B010000}"/>
    <cellStyle name="Neutral 3 3" xfId="317" xr:uid="{00000000-0005-0000-0000-00003C010000}"/>
    <cellStyle name="Neutral 4" xfId="318" xr:uid="{00000000-0005-0000-0000-00003D010000}"/>
    <cellStyle name="Normal" xfId="0" builtinId="0"/>
    <cellStyle name="Normal 10" xfId="319" xr:uid="{00000000-0005-0000-0000-00003F010000}"/>
    <cellStyle name="Normal 2" xfId="320" xr:uid="{00000000-0005-0000-0000-000040010000}"/>
    <cellStyle name="Normal 2 2" xfId="321" xr:uid="{00000000-0005-0000-0000-000041010000}"/>
    <cellStyle name="Normal 2 2 2" xfId="322" xr:uid="{00000000-0005-0000-0000-000042010000}"/>
    <cellStyle name="Normal 2 2 2 2" xfId="323" xr:uid="{00000000-0005-0000-0000-000043010000}"/>
    <cellStyle name="Normal 2 2 2 2 2" xfId="324" xr:uid="{00000000-0005-0000-0000-000044010000}"/>
    <cellStyle name="Normal 2 3" xfId="325" xr:uid="{00000000-0005-0000-0000-000045010000}"/>
    <cellStyle name="Normal 2 4" xfId="326" xr:uid="{00000000-0005-0000-0000-000046010000}"/>
    <cellStyle name="Normal 2 4 2" xfId="327" xr:uid="{00000000-0005-0000-0000-000047010000}"/>
    <cellStyle name="Normal 3" xfId="328" xr:uid="{00000000-0005-0000-0000-000048010000}"/>
    <cellStyle name="Normal 3 2" xfId="329" xr:uid="{00000000-0005-0000-0000-000049010000}"/>
    <cellStyle name="Normal 3 3" xfId="330" xr:uid="{00000000-0005-0000-0000-00004A010000}"/>
    <cellStyle name="Normal 3 4" xfId="331" xr:uid="{00000000-0005-0000-0000-00004B010000}"/>
    <cellStyle name="Normal 3 5" xfId="332" xr:uid="{00000000-0005-0000-0000-00004C010000}"/>
    <cellStyle name="Normal 4" xfId="333" xr:uid="{00000000-0005-0000-0000-00004D010000}"/>
    <cellStyle name="Normal 4 2" xfId="334" xr:uid="{00000000-0005-0000-0000-00004E010000}"/>
    <cellStyle name="Normal 4 2 2" xfId="335" xr:uid="{00000000-0005-0000-0000-00004F010000}"/>
    <cellStyle name="Normal 4 3" xfId="336" xr:uid="{00000000-0005-0000-0000-000050010000}"/>
    <cellStyle name="Normal 4 4" xfId="337" xr:uid="{00000000-0005-0000-0000-000051010000}"/>
    <cellStyle name="Normal 5" xfId="338" xr:uid="{00000000-0005-0000-0000-000052010000}"/>
    <cellStyle name="Normal 5 2" xfId="339" xr:uid="{00000000-0005-0000-0000-000053010000}"/>
    <cellStyle name="Normal 5 2 2" xfId="340" xr:uid="{00000000-0005-0000-0000-000054010000}"/>
    <cellStyle name="Normal 5 2 2 2" xfId="341" xr:uid="{00000000-0005-0000-0000-000055010000}"/>
    <cellStyle name="Normal 9" xfId="342" xr:uid="{00000000-0005-0000-0000-000056010000}"/>
    <cellStyle name="Normal_indice" xfId="343" xr:uid="{00000000-0005-0000-0000-000057010000}"/>
    <cellStyle name="Notas" xfId="344" builtinId="10" customBuiltin="1"/>
    <cellStyle name="Notas 2 2" xfId="345" xr:uid="{00000000-0005-0000-0000-000059010000}"/>
    <cellStyle name="Notas 2 2 2" xfId="346" xr:uid="{00000000-0005-0000-0000-00005A010000}"/>
    <cellStyle name="Notas 2 2 3" xfId="347" xr:uid="{00000000-0005-0000-0000-00005B010000}"/>
    <cellStyle name="Notas 2 3" xfId="348" xr:uid="{00000000-0005-0000-0000-00005C010000}"/>
    <cellStyle name="Notas 2 4" xfId="349" xr:uid="{00000000-0005-0000-0000-00005D010000}"/>
    <cellStyle name="Notas 3 2" xfId="350" xr:uid="{00000000-0005-0000-0000-00005E010000}"/>
    <cellStyle name="Notas 3 3" xfId="351" xr:uid="{00000000-0005-0000-0000-00005F010000}"/>
    <cellStyle name="Notas 4" xfId="352" xr:uid="{00000000-0005-0000-0000-000060010000}"/>
    <cellStyle name="Porcentaje" xfId="353" builtinId="5"/>
    <cellStyle name="Porcentual 2" xfId="354" xr:uid="{00000000-0005-0000-0000-000062010000}"/>
    <cellStyle name="Porcentual 2 2" xfId="355" xr:uid="{00000000-0005-0000-0000-000063010000}"/>
    <cellStyle name="Porcentual 2 3" xfId="356" xr:uid="{00000000-0005-0000-0000-000064010000}"/>
    <cellStyle name="Porcentual 2 4" xfId="357" xr:uid="{00000000-0005-0000-0000-000065010000}"/>
    <cellStyle name="Porcentual 2 4 2" xfId="358" xr:uid="{00000000-0005-0000-0000-000066010000}"/>
    <cellStyle name="Salida" xfId="359" builtinId="21" customBuiltin="1"/>
    <cellStyle name="Salida 2 2" xfId="360" xr:uid="{00000000-0005-0000-0000-000068010000}"/>
    <cellStyle name="Salida 2 2 2" xfId="361" xr:uid="{00000000-0005-0000-0000-000069010000}"/>
    <cellStyle name="Salida 2 2 3" xfId="362" xr:uid="{00000000-0005-0000-0000-00006A010000}"/>
    <cellStyle name="Salida 2 3" xfId="363" xr:uid="{00000000-0005-0000-0000-00006B010000}"/>
    <cellStyle name="Salida 2 4" xfId="364" xr:uid="{00000000-0005-0000-0000-00006C010000}"/>
    <cellStyle name="Salida 3 2" xfId="365" xr:uid="{00000000-0005-0000-0000-00006D010000}"/>
    <cellStyle name="Salida 3 3" xfId="366" xr:uid="{00000000-0005-0000-0000-00006E010000}"/>
    <cellStyle name="Salida 4" xfId="367" xr:uid="{00000000-0005-0000-0000-00006F010000}"/>
    <cellStyle name="Texto de advertencia" xfId="368" builtinId="11" customBuiltin="1"/>
    <cellStyle name="Texto de advertencia 2 2" xfId="369" xr:uid="{00000000-0005-0000-0000-000071010000}"/>
    <cellStyle name="Texto de advertencia 2 2 2" xfId="370" xr:uid="{00000000-0005-0000-0000-000072010000}"/>
    <cellStyle name="Texto de advertencia 2 2 3" xfId="371" xr:uid="{00000000-0005-0000-0000-000073010000}"/>
    <cellStyle name="Texto de advertencia 2 3" xfId="372" xr:uid="{00000000-0005-0000-0000-000074010000}"/>
    <cellStyle name="Texto de advertencia 2 4" xfId="373" xr:uid="{00000000-0005-0000-0000-000075010000}"/>
    <cellStyle name="Texto de advertencia 3 2" xfId="374" xr:uid="{00000000-0005-0000-0000-000076010000}"/>
    <cellStyle name="Texto de advertencia 3 3" xfId="375" xr:uid="{00000000-0005-0000-0000-000077010000}"/>
    <cellStyle name="Texto de advertencia 4" xfId="376" xr:uid="{00000000-0005-0000-0000-000078010000}"/>
    <cellStyle name="Texto explicativo" xfId="377" builtinId="53" customBuiltin="1"/>
    <cellStyle name="Texto explicativo 2 2" xfId="378" xr:uid="{00000000-0005-0000-0000-00007A010000}"/>
    <cellStyle name="Texto explicativo 2 2 2" xfId="379" xr:uid="{00000000-0005-0000-0000-00007B010000}"/>
    <cellStyle name="Texto explicativo 2 2 3" xfId="380" xr:uid="{00000000-0005-0000-0000-00007C010000}"/>
    <cellStyle name="Texto explicativo 2 3" xfId="381" xr:uid="{00000000-0005-0000-0000-00007D010000}"/>
    <cellStyle name="Texto explicativo 2 4" xfId="382" xr:uid="{00000000-0005-0000-0000-00007E010000}"/>
    <cellStyle name="Texto explicativo 3 2" xfId="383" xr:uid="{00000000-0005-0000-0000-00007F010000}"/>
    <cellStyle name="Texto explicativo 3 3" xfId="384" xr:uid="{00000000-0005-0000-0000-000080010000}"/>
    <cellStyle name="Texto explicativo 4" xfId="385" xr:uid="{00000000-0005-0000-0000-000081010000}"/>
    <cellStyle name="Título" xfId="386" builtinId="15" customBuiltin="1"/>
    <cellStyle name="Título 1 2 2" xfId="387" xr:uid="{00000000-0005-0000-0000-000083010000}"/>
    <cellStyle name="Título 1 2 2 2" xfId="388" xr:uid="{00000000-0005-0000-0000-000084010000}"/>
    <cellStyle name="Título 1 2 2 3" xfId="389" xr:uid="{00000000-0005-0000-0000-000085010000}"/>
    <cellStyle name="Título 1 2 3" xfId="390" xr:uid="{00000000-0005-0000-0000-000086010000}"/>
    <cellStyle name="Título 1 2 4" xfId="391" xr:uid="{00000000-0005-0000-0000-000087010000}"/>
    <cellStyle name="Título 1 3 2" xfId="392" xr:uid="{00000000-0005-0000-0000-000088010000}"/>
    <cellStyle name="Título 1 3 3" xfId="393" xr:uid="{00000000-0005-0000-0000-000089010000}"/>
    <cellStyle name="Título 1 4" xfId="394" xr:uid="{00000000-0005-0000-0000-00008A010000}"/>
    <cellStyle name="Título 2" xfId="395" builtinId="17" customBuiltin="1"/>
    <cellStyle name="Título 2 2 2" xfId="396" xr:uid="{00000000-0005-0000-0000-00008C010000}"/>
    <cellStyle name="Título 2 2 2 2" xfId="397" xr:uid="{00000000-0005-0000-0000-00008D010000}"/>
    <cellStyle name="Título 2 2 2 3" xfId="398" xr:uid="{00000000-0005-0000-0000-00008E010000}"/>
    <cellStyle name="Título 2 2 3" xfId="399" xr:uid="{00000000-0005-0000-0000-00008F010000}"/>
    <cellStyle name="Título 2 2 4" xfId="400" xr:uid="{00000000-0005-0000-0000-000090010000}"/>
    <cellStyle name="Título 2 3 2" xfId="401" xr:uid="{00000000-0005-0000-0000-000091010000}"/>
    <cellStyle name="Título 2 3 3" xfId="402" xr:uid="{00000000-0005-0000-0000-000092010000}"/>
    <cellStyle name="Título 2 4" xfId="403" xr:uid="{00000000-0005-0000-0000-000093010000}"/>
    <cellStyle name="Título 3" xfId="404" builtinId="18" customBuiltin="1"/>
    <cellStyle name="Título 3 2 2" xfId="405" xr:uid="{00000000-0005-0000-0000-000095010000}"/>
    <cellStyle name="Título 3 2 2 2" xfId="406" xr:uid="{00000000-0005-0000-0000-000096010000}"/>
    <cellStyle name="Título 3 2 2 3" xfId="407" xr:uid="{00000000-0005-0000-0000-000097010000}"/>
    <cellStyle name="Título 3 2 3" xfId="408" xr:uid="{00000000-0005-0000-0000-000098010000}"/>
    <cellStyle name="Título 3 2 4" xfId="409" xr:uid="{00000000-0005-0000-0000-000099010000}"/>
    <cellStyle name="Título 3 3 2" xfId="410" xr:uid="{00000000-0005-0000-0000-00009A010000}"/>
    <cellStyle name="Título 3 3 3" xfId="411" xr:uid="{00000000-0005-0000-0000-00009B010000}"/>
    <cellStyle name="Título 3 4" xfId="412" xr:uid="{00000000-0005-0000-0000-00009C010000}"/>
    <cellStyle name="Título 4 2" xfId="413" xr:uid="{00000000-0005-0000-0000-00009D010000}"/>
    <cellStyle name="Título 4 2 2" xfId="414" xr:uid="{00000000-0005-0000-0000-00009E010000}"/>
    <cellStyle name="Título 4 2 3" xfId="415" xr:uid="{00000000-0005-0000-0000-00009F010000}"/>
    <cellStyle name="Título 4 3" xfId="416" xr:uid="{00000000-0005-0000-0000-0000A0010000}"/>
    <cellStyle name="Título 4 4" xfId="417" xr:uid="{00000000-0005-0000-0000-0000A1010000}"/>
    <cellStyle name="Título 5 2" xfId="418" xr:uid="{00000000-0005-0000-0000-0000A2010000}"/>
    <cellStyle name="Título 5 3" xfId="419" xr:uid="{00000000-0005-0000-0000-0000A3010000}"/>
    <cellStyle name="Título 6" xfId="420" xr:uid="{00000000-0005-0000-0000-0000A4010000}"/>
    <cellStyle name="Total" xfId="421" builtinId="25" customBuiltin="1"/>
    <cellStyle name="Total 2 2" xfId="422" xr:uid="{00000000-0005-0000-0000-0000A6010000}"/>
    <cellStyle name="Total 2 2 2" xfId="423" xr:uid="{00000000-0005-0000-0000-0000A7010000}"/>
    <cellStyle name="Total 2 2 3" xfId="424" xr:uid="{00000000-0005-0000-0000-0000A8010000}"/>
    <cellStyle name="Total 2 3" xfId="425" xr:uid="{00000000-0005-0000-0000-0000A9010000}"/>
    <cellStyle name="Total 2 4" xfId="426" xr:uid="{00000000-0005-0000-0000-0000AA010000}"/>
    <cellStyle name="Total 3 2" xfId="427" xr:uid="{00000000-0005-0000-0000-0000AB010000}"/>
    <cellStyle name="Total 3 3" xfId="428" xr:uid="{00000000-0005-0000-0000-0000AC010000}"/>
    <cellStyle name="Total 4" xfId="429" xr:uid="{00000000-0005-0000-0000-0000AD01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panose="020B0604020202020204" pitchFamily="34" charset="0"/>
                <a:ea typeface="Calibri"/>
                <a:cs typeface="Arial" panose="020B0604020202020204" pitchFamily="34" charset="0"/>
              </a:defRPr>
            </a:pPr>
            <a:r>
              <a:rPr lang="es-CL" sz="1000">
                <a:latin typeface="Arial" panose="020B0604020202020204" pitchFamily="34" charset="0"/>
                <a:cs typeface="Arial" panose="020B0604020202020204" pitchFamily="34" charset="0"/>
              </a:rPr>
              <a:t>Gráfico 1. Precio promedio mensual de papa en los mercados mayoristas</a:t>
            </a:r>
          </a:p>
        </c:rich>
      </c:tx>
      <c:overlay val="0"/>
      <c:spPr>
        <a:noFill/>
        <a:ln w="25400">
          <a:noFill/>
        </a:ln>
      </c:spPr>
    </c:title>
    <c:autoTitleDeleted val="0"/>
    <c:plotArea>
      <c:layout/>
      <c:lineChart>
        <c:grouping val="standard"/>
        <c:varyColors val="0"/>
        <c:ser>
          <c:idx val="0"/>
          <c:order val="0"/>
          <c:tx>
            <c:strRef>
              <c:f>'precio mayorista'!$C$7</c:f>
              <c:strCache>
                <c:ptCount val="1"/>
                <c:pt idx="0">
                  <c:v>2013</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'precio mayorista'!$B$8:$B$19</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'precio mayorista'!$C$8:$C$19</c:f>
              <c:numCache>
                <c:formatCode>#,##0</c:formatCode>
                <c:ptCount val="12"/>
                <c:pt idx="0">
                  <c:v>6954.8</c:v>
                </c:pt>
                <c:pt idx="1">
                  <c:v>6859</c:v>
                </c:pt>
                <c:pt idx="2">
                  <c:v>7854.7</c:v>
                </c:pt>
                <c:pt idx="3">
                  <c:v>8949.9</c:v>
                </c:pt>
                <c:pt idx="4">
                  <c:v>10977.15</c:v>
                </c:pt>
                <c:pt idx="5">
                  <c:v>11813.64</c:v>
                </c:pt>
                <c:pt idx="6">
                  <c:v>11876.14</c:v>
                </c:pt>
                <c:pt idx="7">
                  <c:v>11763.67</c:v>
                </c:pt>
                <c:pt idx="8">
                  <c:v>15462.62</c:v>
                </c:pt>
                <c:pt idx="9">
                  <c:v>19589.54</c:v>
                </c:pt>
                <c:pt idx="10">
                  <c:v>18796.27</c:v>
                </c:pt>
                <c:pt idx="11">
                  <c:v>8399.39</c:v>
                </c:pt>
              </c:numCache>
            </c:numRef>
          </c:val>
          <c:smooth val="0"/>
          <c:extLst>
            <c:ext xmlns:c16="http://schemas.microsoft.com/office/drawing/2014/chart" uri="{C3380CC4-5D6E-409C-BE32-E72D297353CC}">
              <c16:uniqueId val="{00000000-811A-4656-A3E6-1EC2BF43E0EB}"/>
            </c:ext>
          </c:extLst>
        </c:ser>
        <c:ser>
          <c:idx val="1"/>
          <c:order val="1"/>
          <c:tx>
            <c:strRef>
              <c:f>'precio mayorista'!$D$7</c:f>
              <c:strCache>
                <c:ptCount val="1"/>
                <c:pt idx="0">
                  <c:v>2014</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'precio mayorista'!$B$8:$B$19</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'precio mayorista'!$D$8:$D$19</c:f>
              <c:numCache>
                <c:formatCode>#,##0</c:formatCode>
                <c:ptCount val="12"/>
                <c:pt idx="0">
                  <c:v>9268.92</c:v>
                </c:pt>
                <c:pt idx="1">
                  <c:v>12026.35</c:v>
                </c:pt>
                <c:pt idx="2">
                  <c:v>10066.120000000001</c:v>
                </c:pt>
                <c:pt idx="3">
                  <c:v>9874.2999999999993</c:v>
                </c:pt>
                <c:pt idx="4">
                  <c:v>10143.86</c:v>
                </c:pt>
                <c:pt idx="5">
                  <c:v>10446.049999999999</c:v>
                </c:pt>
                <c:pt idx="6">
                  <c:v>11272.55</c:v>
                </c:pt>
                <c:pt idx="7">
                  <c:v>11520.43</c:v>
                </c:pt>
                <c:pt idx="8">
                  <c:v>11671.66</c:v>
                </c:pt>
                <c:pt idx="9">
                  <c:v>11173.91</c:v>
                </c:pt>
                <c:pt idx="10">
                  <c:v>9563.5499999999993</c:v>
                </c:pt>
                <c:pt idx="11">
                  <c:v>8764.39</c:v>
                </c:pt>
              </c:numCache>
            </c:numRef>
          </c:val>
          <c:smooth val="0"/>
          <c:extLst>
            <c:ext xmlns:c16="http://schemas.microsoft.com/office/drawing/2014/chart" uri="{C3380CC4-5D6E-409C-BE32-E72D297353CC}">
              <c16:uniqueId val="{00000001-811A-4656-A3E6-1EC2BF43E0EB}"/>
            </c:ext>
          </c:extLst>
        </c:ser>
        <c:ser>
          <c:idx val="2"/>
          <c:order val="2"/>
          <c:tx>
            <c:strRef>
              <c:f>'precio mayorista'!$E$7</c:f>
              <c:strCache>
                <c:ptCount val="1"/>
                <c:pt idx="0">
                  <c:v>2015</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'precio mayorista'!$B$8:$B$19</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'precio mayorista'!$E$8:$E$19</c:f>
              <c:numCache>
                <c:formatCode>#,##0</c:formatCode>
                <c:ptCount val="12"/>
                <c:pt idx="0">
                  <c:v>8941.52</c:v>
                </c:pt>
                <c:pt idx="1">
                  <c:v>10344.36</c:v>
                </c:pt>
                <c:pt idx="2">
                  <c:v>10958.08</c:v>
                </c:pt>
                <c:pt idx="3">
                  <c:v>12639</c:v>
                </c:pt>
              </c:numCache>
            </c:numRef>
          </c:val>
          <c:smooth val="0"/>
          <c:extLst>
            <c:ext xmlns:c16="http://schemas.microsoft.com/office/drawing/2014/chart" uri="{C3380CC4-5D6E-409C-BE32-E72D297353CC}">
              <c16:uniqueId val="{00000002-811A-4656-A3E6-1EC2BF43E0EB}"/>
            </c:ext>
          </c:extLst>
        </c:ser>
        <c:dLbls>
          <c:showLegendKey val="0"/>
          <c:showVal val="0"/>
          <c:showCatName val="0"/>
          <c:showSerName val="0"/>
          <c:showPercent val="0"/>
          <c:showBubbleSize val="0"/>
        </c:dLbls>
        <c:marker val="1"/>
        <c:smooth val="0"/>
        <c:axId val="-1322426368"/>
        <c:axId val="-1322426912"/>
      </c:lineChart>
      <c:catAx>
        <c:axId val="-13224263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vert="horz"/>
          <a:lstStyle/>
          <a:p>
            <a:pPr>
              <a:defRPr sz="900" b="0" i="0" u="none" strike="noStrike" baseline="0">
                <a:solidFill>
                  <a:srgbClr val="000000"/>
                </a:solidFill>
                <a:latin typeface="Arial" panose="020B0604020202020204" pitchFamily="34" charset="0"/>
                <a:ea typeface="Calibri"/>
                <a:cs typeface="Arial" panose="020B0604020202020204" pitchFamily="34" charset="0"/>
              </a:defRPr>
            </a:pPr>
            <a:endParaRPr lang="es-CL"/>
          </a:p>
        </c:txPr>
        <c:crossAx val="-1322426912"/>
        <c:crosses val="autoZero"/>
        <c:auto val="1"/>
        <c:lblAlgn val="ctr"/>
        <c:lblOffset val="100"/>
        <c:noMultiLvlLbl val="0"/>
      </c:catAx>
      <c:valAx>
        <c:axId val="-1322426912"/>
        <c:scaling>
          <c:orientation val="minMax"/>
        </c:scaling>
        <c:delete val="0"/>
        <c:axPos val="l"/>
        <c:majorGridlines>
          <c:spPr>
            <a:ln w="9525" cap="flat" cmpd="sng" algn="ctr">
              <a:solidFill>
                <a:schemeClr val="tx1">
                  <a:lumMod val="15000"/>
                  <a:lumOff val="85000"/>
                </a:schemeClr>
              </a:solidFill>
              <a:round/>
            </a:ln>
            <a:effectLst/>
          </c:spPr>
        </c:majorGridlines>
        <c:title>
          <c:tx>
            <c:rich>
              <a:bodyPr/>
              <a:lstStyle/>
              <a:p>
                <a:pPr>
                  <a:defRPr sz="900" b="0" i="0" u="none" strike="noStrike" baseline="0">
                    <a:solidFill>
                      <a:sysClr val="windowText" lastClr="000000"/>
                    </a:solidFill>
                    <a:latin typeface="Arial" panose="020B0604020202020204" pitchFamily="34" charset="0"/>
                    <a:ea typeface="Calibri"/>
                    <a:cs typeface="Arial" panose="020B0604020202020204" pitchFamily="34" charset="0"/>
                  </a:defRPr>
                </a:pPr>
                <a:r>
                  <a:rPr lang="es-CL" sz="900">
                    <a:solidFill>
                      <a:sysClr val="windowText" lastClr="000000"/>
                    </a:solidFill>
                    <a:latin typeface="Arial" panose="020B0604020202020204" pitchFamily="34" charset="0"/>
                    <a:cs typeface="Arial" panose="020B0604020202020204" pitchFamily="34" charset="0"/>
                  </a:rPr>
                  <a:t>$/saco  50 kilos</a:t>
                </a:r>
              </a:p>
            </c:rich>
          </c:tx>
          <c:overlay val="0"/>
          <c:spPr>
            <a:noFill/>
            <a:ln w="25400">
              <a:noFill/>
            </a:ln>
          </c:spPr>
        </c:title>
        <c:numFmt formatCode="#,##0" sourceLinked="1"/>
        <c:majorTickMark val="none"/>
        <c:minorTickMark val="none"/>
        <c:tickLblPos val="nextTo"/>
        <c:spPr>
          <a:ln w="9525">
            <a:noFill/>
          </a:ln>
        </c:spPr>
        <c:txPr>
          <a:bodyPr rot="0" vert="horz"/>
          <a:lstStyle/>
          <a:p>
            <a:pPr>
              <a:defRPr sz="900" b="0" i="0" u="none" strike="noStrike" baseline="0">
                <a:solidFill>
                  <a:srgbClr val="000000"/>
                </a:solidFill>
                <a:latin typeface="Arial" panose="020B0604020202020204" pitchFamily="34" charset="0"/>
                <a:ea typeface="Calibri"/>
                <a:cs typeface="Arial" panose="020B0604020202020204" pitchFamily="34" charset="0"/>
              </a:defRPr>
            </a:pPr>
            <a:endParaRPr lang="es-CL"/>
          </a:p>
        </c:txPr>
        <c:crossAx val="-1322426368"/>
        <c:crosses val="autoZero"/>
        <c:crossBetween val="between"/>
      </c:valAx>
      <c:spPr>
        <a:noFill/>
        <a:ln w="25400">
          <a:noFill/>
        </a:ln>
      </c:spPr>
    </c:plotArea>
    <c:legend>
      <c:legendPos val="b"/>
      <c:layout>
        <c:manualLayout>
          <c:xMode val="edge"/>
          <c:yMode val="edge"/>
          <c:x val="0.3388416239326269"/>
          <c:y val="0.86415614155613096"/>
          <c:w val="0.32231706506135321"/>
          <c:h val="9.1726118127851475E-2"/>
        </c:manualLayout>
      </c:layout>
      <c:overlay val="0"/>
      <c:spPr>
        <a:noFill/>
        <a:ln w="25400">
          <a:noFill/>
        </a:ln>
      </c:spPr>
      <c:txPr>
        <a:bodyPr/>
        <a:lstStyle/>
        <a:p>
          <a:pPr>
            <a:defRPr sz="900" b="0" i="0" u="none" strike="noStrike" baseline="0">
              <a:solidFill>
                <a:srgbClr val="000000"/>
              </a:solidFill>
              <a:latin typeface="Arial" panose="020B0604020202020204" pitchFamily="34" charset="0"/>
              <a:ea typeface="Calibri"/>
              <a:cs typeface="Arial" panose="020B0604020202020204" pitchFamily="34" charset="0"/>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s-CL"/>
              <a:t>Gráfico 10. Rendimiento regional de papa entre las regiones de Coquimbo y Los Lagos (ton/ha)</a:t>
            </a:r>
          </a:p>
        </c:rich>
      </c:tx>
      <c:overlay val="0"/>
      <c:spPr>
        <a:noFill/>
        <a:ln w="25400">
          <a:noFill/>
        </a:ln>
      </c:spPr>
    </c:title>
    <c:autoTitleDeleted val="0"/>
    <c:plotArea>
      <c:layout>
        <c:manualLayout>
          <c:layoutTarget val="inner"/>
          <c:xMode val="edge"/>
          <c:yMode val="edge"/>
          <c:x val="7.4922499548532959E-2"/>
          <c:y val="0.11634349030470914"/>
          <c:w val="0.90820192387826171"/>
          <c:h val="0.71348703295744542"/>
        </c:manualLayout>
      </c:layout>
      <c:barChart>
        <c:barDir val="col"/>
        <c:grouping val="clustered"/>
        <c:varyColors val="0"/>
        <c:ser>
          <c:idx val="0"/>
          <c:order val="0"/>
          <c:tx>
            <c:strRef>
              <c:f>'rend región'!$B$18</c:f>
              <c:strCache>
                <c:ptCount val="1"/>
                <c:pt idx="0">
                  <c:v>2011/12</c:v>
                </c:pt>
              </c:strCache>
            </c:strRef>
          </c:tx>
          <c:spPr>
            <a:solidFill>
              <a:srgbClr val="4F81BD"/>
            </a:solidFill>
            <a:ln w="25400">
              <a:noFill/>
            </a:ln>
          </c:spPr>
          <c:invertIfNegative val="0"/>
          <c:cat>
            <c:strRef>
              <c:f>'rend región'!$C$7:$K$7</c:f>
              <c:strCache>
                <c:ptCount val="9"/>
                <c:pt idx="0">
                  <c:v>Coquimbo</c:v>
                </c:pt>
                <c:pt idx="1">
                  <c:v>Valparaíso</c:v>
                </c:pt>
                <c:pt idx="2">
                  <c:v>Metropolitana</c:v>
                </c:pt>
                <c:pt idx="3">
                  <c:v>O´Higgins</c:v>
                </c:pt>
                <c:pt idx="4">
                  <c:v>Maule</c:v>
                </c:pt>
                <c:pt idx="5">
                  <c:v>Bío Bío</c:v>
                </c:pt>
                <c:pt idx="6">
                  <c:v>La Araucanía</c:v>
                </c:pt>
                <c:pt idx="7">
                  <c:v>Los Ríos</c:v>
                </c:pt>
                <c:pt idx="8">
                  <c:v>Los Lagos</c:v>
                </c:pt>
              </c:strCache>
            </c:strRef>
          </c:cat>
          <c:val>
            <c:numRef>
              <c:f>'rend región'!$C$18:$K$18</c:f>
              <c:numCache>
                <c:formatCode>#,##0.0</c:formatCode>
                <c:ptCount val="9"/>
                <c:pt idx="0">
                  <c:v>22.02</c:v>
                </c:pt>
                <c:pt idx="1">
                  <c:v>11.26</c:v>
                </c:pt>
                <c:pt idx="2">
                  <c:v>24.48</c:v>
                </c:pt>
                <c:pt idx="3">
                  <c:v>15.260000000000002</c:v>
                </c:pt>
                <c:pt idx="4">
                  <c:v>16.580000000000002</c:v>
                </c:pt>
                <c:pt idx="5">
                  <c:v>16.84</c:v>
                </c:pt>
                <c:pt idx="6">
                  <c:v>26.2</c:v>
                </c:pt>
                <c:pt idx="7">
                  <c:v>36.230000000000004</c:v>
                </c:pt>
                <c:pt idx="8">
                  <c:v>37.019999999999996</c:v>
                </c:pt>
              </c:numCache>
            </c:numRef>
          </c:val>
          <c:extLst>
            <c:ext xmlns:c16="http://schemas.microsoft.com/office/drawing/2014/chart" uri="{C3380CC4-5D6E-409C-BE32-E72D297353CC}">
              <c16:uniqueId val="{00000000-1D26-46D1-9017-98C947C145BE}"/>
            </c:ext>
          </c:extLst>
        </c:ser>
        <c:ser>
          <c:idx val="1"/>
          <c:order val="1"/>
          <c:tx>
            <c:strRef>
              <c:f>'rend región'!$B$19</c:f>
              <c:strCache>
                <c:ptCount val="1"/>
                <c:pt idx="0">
                  <c:v>2012/13</c:v>
                </c:pt>
              </c:strCache>
            </c:strRef>
          </c:tx>
          <c:spPr>
            <a:solidFill>
              <a:srgbClr val="C0504D"/>
            </a:solidFill>
            <a:ln w="25400">
              <a:noFill/>
            </a:ln>
          </c:spPr>
          <c:invertIfNegative val="0"/>
          <c:cat>
            <c:strRef>
              <c:f>'rend región'!$C$7:$K$7</c:f>
              <c:strCache>
                <c:ptCount val="9"/>
                <c:pt idx="0">
                  <c:v>Coquimbo</c:v>
                </c:pt>
                <c:pt idx="1">
                  <c:v>Valparaíso</c:v>
                </c:pt>
                <c:pt idx="2">
                  <c:v>Metropolitana</c:v>
                </c:pt>
                <c:pt idx="3">
                  <c:v>O´Higgins</c:v>
                </c:pt>
                <c:pt idx="4">
                  <c:v>Maule</c:v>
                </c:pt>
                <c:pt idx="5">
                  <c:v>Bío Bío</c:v>
                </c:pt>
                <c:pt idx="6">
                  <c:v>La Araucanía</c:v>
                </c:pt>
                <c:pt idx="7">
                  <c:v>Los Ríos</c:v>
                </c:pt>
                <c:pt idx="8">
                  <c:v>Los Lagos</c:v>
                </c:pt>
              </c:strCache>
            </c:strRef>
          </c:cat>
          <c:val>
            <c:numRef>
              <c:f>'rend región'!$C$19:$K$19</c:f>
              <c:numCache>
                <c:formatCode>#,##0.0</c:formatCode>
                <c:ptCount val="9"/>
                <c:pt idx="0">
                  <c:v>20.370432012241562</c:v>
                </c:pt>
                <c:pt idx="1">
                  <c:v>14.861034346434494</c:v>
                </c:pt>
                <c:pt idx="2">
                  <c:v>22.069840622540045</c:v>
                </c:pt>
                <c:pt idx="3">
                  <c:v>20.403633040912361</c:v>
                </c:pt>
                <c:pt idx="4">
                  <c:v>22.892935432721355</c:v>
                </c:pt>
                <c:pt idx="5">
                  <c:v>18.231266095438755</c:v>
                </c:pt>
                <c:pt idx="6">
                  <c:v>21.756812355395361</c:v>
                </c:pt>
                <c:pt idx="7">
                  <c:v>22.805810423147129</c:v>
                </c:pt>
                <c:pt idx="8">
                  <c:v>33.981243498108171</c:v>
                </c:pt>
              </c:numCache>
            </c:numRef>
          </c:val>
          <c:extLst>
            <c:ext xmlns:c16="http://schemas.microsoft.com/office/drawing/2014/chart" uri="{C3380CC4-5D6E-409C-BE32-E72D297353CC}">
              <c16:uniqueId val="{00000001-1D26-46D1-9017-98C947C145BE}"/>
            </c:ext>
          </c:extLst>
        </c:ser>
        <c:ser>
          <c:idx val="2"/>
          <c:order val="2"/>
          <c:tx>
            <c:strRef>
              <c:f>'rend región'!$B$20</c:f>
              <c:strCache>
                <c:ptCount val="1"/>
                <c:pt idx="0">
                  <c:v>2013/14</c:v>
                </c:pt>
              </c:strCache>
            </c:strRef>
          </c:tx>
          <c:invertIfNegative val="0"/>
          <c:cat>
            <c:strRef>
              <c:f>'rend región'!$C$7:$K$7</c:f>
              <c:strCache>
                <c:ptCount val="9"/>
                <c:pt idx="0">
                  <c:v>Coquimbo</c:v>
                </c:pt>
                <c:pt idx="1">
                  <c:v>Valparaíso</c:v>
                </c:pt>
                <c:pt idx="2">
                  <c:v>Metropolitana</c:v>
                </c:pt>
                <c:pt idx="3">
                  <c:v>O´Higgins</c:v>
                </c:pt>
                <c:pt idx="4">
                  <c:v>Maule</c:v>
                </c:pt>
                <c:pt idx="5">
                  <c:v>Bío Bío</c:v>
                </c:pt>
                <c:pt idx="6">
                  <c:v>La Araucanía</c:v>
                </c:pt>
                <c:pt idx="7">
                  <c:v>Los Ríos</c:v>
                </c:pt>
                <c:pt idx="8">
                  <c:v>Los Lagos</c:v>
                </c:pt>
              </c:strCache>
            </c:strRef>
          </c:cat>
          <c:val>
            <c:numRef>
              <c:f>'rend región'!$C$20:$K$20</c:f>
              <c:numCache>
                <c:formatCode>#,##0.0</c:formatCode>
                <c:ptCount val="9"/>
                <c:pt idx="0">
                  <c:v>21.5</c:v>
                </c:pt>
                <c:pt idx="1">
                  <c:v>12.209999999999999</c:v>
                </c:pt>
                <c:pt idx="2">
                  <c:v>23.61</c:v>
                </c:pt>
                <c:pt idx="3">
                  <c:v>12.64</c:v>
                </c:pt>
                <c:pt idx="4">
                  <c:v>12.79</c:v>
                </c:pt>
                <c:pt idx="5">
                  <c:v>15.45</c:v>
                </c:pt>
                <c:pt idx="6">
                  <c:v>20.84</c:v>
                </c:pt>
                <c:pt idx="7">
                  <c:v>25.14</c:v>
                </c:pt>
                <c:pt idx="8">
                  <c:v>31.990000000000002</c:v>
                </c:pt>
              </c:numCache>
            </c:numRef>
          </c:val>
          <c:extLst>
            <c:ext xmlns:c16="http://schemas.microsoft.com/office/drawing/2014/chart" uri="{C3380CC4-5D6E-409C-BE32-E72D297353CC}">
              <c16:uniqueId val="{00000002-1D26-46D1-9017-98C947C145BE}"/>
            </c:ext>
          </c:extLst>
        </c:ser>
        <c:dLbls>
          <c:showLegendKey val="0"/>
          <c:showVal val="0"/>
          <c:showCatName val="0"/>
          <c:showSerName val="0"/>
          <c:showPercent val="0"/>
          <c:showBubbleSize val="0"/>
        </c:dLbls>
        <c:gapWidth val="219"/>
        <c:overlap val="-27"/>
        <c:axId val="-1317652016"/>
        <c:axId val="-1317651472"/>
      </c:barChart>
      <c:catAx>
        <c:axId val="-13176520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s-CL"/>
          </a:p>
        </c:txPr>
        <c:crossAx val="-1317651472"/>
        <c:crosses val="autoZero"/>
        <c:auto val="1"/>
        <c:lblAlgn val="ctr"/>
        <c:lblOffset val="100"/>
        <c:noMultiLvlLbl val="0"/>
      </c:catAx>
      <c:valAx>
        <c:axId val="-1317651472"/>
        <c:scaling>
          <c:orientation val="minMax"/>
        </c:scaling>
        <c:delete val="0"/>
        <c:axPos val="l"/>
        <c:majorGridlines>
          <c:spPr>
            <a:ln w="9525" cap="flat" cmpd="sng" algn="ctr">
              <a:solidFill>
                <a:schemeClr val="tx1">
                  <a:lumMod val="15000"/>
                  <a:lumOff val="85000"/>
                </a:schemeClr>
              </a:solidFill>
              <a:round/>
            </a:ln>
            <a:effectLst/>
          </c:spPr>
        </c:majorGridlines>
        <c:title>
          <c:tx>
            <c:rich>
              <a:bodyPr/>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r>
                  <a:rPr lang="es-CL">
                    <a:latin typeface="Arial" panose="020B0604020202020204" pitchFamily="34" charset="0"/>
                    <a:cs typeface="Arial" panose="020B0604020202020204" pitchFamily="34" charset="0"/>
                  </a:rPr>
                  <a:t>Toneladas por hectárea</a:t>
                </a:r>
              </a:p>
            </c:rich>
          </c:tx>
          <c:overlay val="0"/>
        </c:title>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CL"/>
          </a:p>
        </c:txPr>
        <c:crossAx val="-1317652016"/>
        <c:crosses val="autoZero"/>
        <c:crossBetween val="between"/>
      </c:valAx>
      <c:spPr>
        <a:noFill/>
        <a:ln w="25400">
          <a:noFill/>
        </a:ln>
      </c:spPr>
    </c:plotArea>
    <c:legend>
      <c:legendPos val="b"/>
      <c:overlay val="0"/>
      <c:spPr>
        <a:noFill/>
        <a:ln w="25400">
          <a:noFill/>
        </a:ln>
      </c:spPr>
      <c:txPr>
        <a:bodyPr/>
        <a:lstStyle/>
        <a:p>
          <a:pPr>
            <a:defRPr sz="1000" b="0" i="0" u="none" strike="noStrike" baseline="0">
              <a:solidFill>
                <a:srgbClr val="000000"/>
              </a:solidFill>
              <a:latin typeface="Arial"/>
              <a:ea typeface="Arial"/>
              <a:cs typeface="Arial"/>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L" sz="1000" b="1">
                <a:solidFill>
                  <a:sysClr val="windowText" lastClr="000000"/>
                </a:solidFill>
                <a:latin typeface="Arial" panose="020B0604020202020204" pitchFamily="34" charset="0"/>
                <a:cs typeface="Arial" panose="020B0604020202020204" pitchFamily="34" charset="0"/>
              </a:rPr>
              <a:t>Gráfico 2.</a:t>
            </a:r>
            <a:r>
              <a:rPr lang="es-CL" sz="1000" b="1" baseline="0">
                <a:solidFill>
                  <a:sysClr val="windowText" lastClr="000000"/>
                </a:solidFill>
                <a:latin typeface="Arial" panose="020B0604020202020204" pitchFamily="34" charset="0"/>
                <a:cs typeface="Arial" panose="020B0604020202020204" pitchFamily="34" charset="0"/>
              </a:rPr>
              <a:t> Precio diario promedio de papa en los mercados mayoristas, desde el 3 de noviembre de 2014 al 30 de abril de 2015 (en $/50 kilos sin IVA)</a:t>
            </a:r>
            <a:endParaRPr lang="es-CL" sz="1000" b="1">
              <a:solidFill>
                <a:sysClr val="windowText" lastClr="000000"/>
              </a:solidFill>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0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L"/>
        </a:p>
      </c:txPr>
    </c:title>
    <c:autoTitleDeleted val="0"/>
    <c:plotArea>
      <c:layout>
        <c:manualLayout>
          <c:layoutTarget val="inner"/>
          <c:xMode val="edge"/>
          <c:yMode val="edge"/>
          <c:x val="9.5795055548082167E-2"/>
          <c:y val="0.17133827921650602"/>
          <c:w val="0.89733129353430441"/>
          <c:h val="0.64124125010361288"/>
        </c:manualLayout>
      </c:layout>
      <c:lineChart>
        <c:grouping val="standard"/>
        <c:varyColors val="0"/>
        <c:ser>
          <c:idx val="0"/>
          <c:order val="0"/>
          <c:spPr>
            <a:ln w="28575" cap="rnd">
              <a:solidFill>
                <a:schemeClr val="accent1"/>
              </a:solidFill>
              <a:round/>
            </a:ln>
            <a:effectLst/>
          </c:spPr>
          <c:marker>
            <c:symbol val="none"/>
          </c:marker>
          <c:trendline>
            <c:spPr>
              <a:ln w="19050" cap="rnd">
                <a:solidFill>
                  <a:schemeClr val="tx1"/>
                </a:solidFill>
                <a:prstDash val="sysDot"/>
              </a:ln>
              <a:effectLst/>
            </c:spPr>
            <c:trendlineType val="linear"/>
            <c:dispRSqr val="0"/>
            <c:dispEq val="0"/>
          </c:trendline>
          <c:cat>
            <c:numRef>
              <c:f>[2]precio!$A$707:$A$831</c:f>
              <c:numCache>
                <c:formatCode>General</c:formatCode>
                <c:ptCount val="125"/>
                <c:pt idx="0">
                  <c:v>41946</c:v>
                </c:pt>
                <c:pt idx="1">
                  <c:v>41947</c:v>
                </c:pt>
                <c:pt idx="2">
                  <c:v>41948</c:v>
                </c:pt>
                <c:pt idx="3">
                  <c:v>41949</c:v>
                </c:pt>
                <c:pt idx="4">
                  <c:v>41950</c:v>
                </c:pt>
                <c:pt idx="5">
                  <c:v>41953</c:v>
                </c:pt>
                <c:pt idx="6">
                  <c:v>41954</c:v>
                </c:pt>
                <c:pt idx="7">
                  <c:v>41955</c:v>
                </c:pt>
                <c:pt idx="8">
                  <c:v>41956</c:v>
                </c:pt>
                <c:pt idx="9">
                  <c:v>41957</c:v>
                </c:pt>
                <c:pt idx="10">
                  <c:v>41960</c:v>
                </c:pt>
                <c:pt idx="11">
                  <c:v>41961</c:v>
                </c:pt>
                <c:pt idx="12">
                  <c:v>41962</c:v>
                </c:pt>
                <c:pt idx="13">
                  <c:v>41963</c:v>
                </c:pt>
                <c:pt idx="14">
                  <c:v>41964</c:v>
                </c:pt>
                <c:pt idx="15">
                  <c:v>41967</c:v>
                </c:pt>
                <c:pt idx="16">
                  <c:v>41968</c:v>
                </c:pt>
                <c:pt idx="17">
                  <c:v>41969</c:v>
                </c:pt>
                <c:pt idx="18">
                  <c:v>41970</c:v>
                </c:pt>
                <c:pt idx="19">
                  <c:v>41971</c:v>
                </c:pt>
                <c:pt idx="20">
                  <c:v>41974</c:v>
                </c:pt>
                <c:pt idx="21">
                  <c:v>41975</c:v>
                </c:pt>
                <c:pt idx="22">
                  <c:v>41976</c:v>
                </c:pt>
                <c:pt idx="23">
                  <c:v>41977</c:v>
                </c:pt>
                <c:pt idx="24">
                  <c:v>41978</c:v>
                </c:pt>
                <c:pt idx="25">
                  <c:v>41982</c:v>
                </c:pt>
                <c:pt idx="26">
                  <c:v>41983</c:v>
                </c:pt>
                <c:pt idx="27">
                  <c:v>41984</c:v>
                </c:pt>
                <c:pt idx="28">
                  <c:v>41985</c:v>
                </c:pt>
                <c:pt idx="29">
                  <c:v>41988</c:v>
                </c:pt>
                <c:pt idx="30">
                  <c:v>41989</c:v>
                </c:pt>
                <c:pt idx="31">
                  <c:v>41990</c:v>
                </c:pt>
                <c:pt idx="32">
                  <c:v>41991</c:v>
                </c:pt>
                <c:pt idx="33">
                  <c:v>41992</c:v>
                </c:pt>
                <c:pt idx="34">
                  <c:v>41995</c:v>
                </c:pt>
                <c:pt idx="35">
                  <c:v>41996</c:v>
                </c:pt>
                <c:pt idx="36">
                  <c:v>41997</c:v>
                </c:pt>
                <c:pt idx="37">
                  <c:v>41999</c:v>
                </c:pt>
                <c:pt idx="38">
                  <c:v>42002</c:v>
                </c:pt>
                <c:pt idx="39">
                  <c:v>42003</c:v>
                </c:pt>
                <c:pt idx="40">
                  <c:v>42004</c:v>
                </c:pt>
                <c:pt idx="41">
                  <c:v>42006</c:v>
                </c:pt>
                <c:pt idx="42">
                  <c:v>42009</c:v>
                </c:pt>
                <c:pt idx="43">
                  <c:v>42010</c:v>
                </c:pt>
                <c:pt idx="44">
                  <c:v>42011</c:v>
                </c:pt>
                <c:pt idx="45">
                  <c:v>42012</c:v>
                </c:pt>
                <c:pt idx="46">
                  <c:v>42013</c:v>
                </c:pt>
                <c:pt idx="47">
                  <c:v>42016</c:v>
                </c:pt>
                <c:pt idx="48">
                  <c:v>42017</c:v>
                </c:pt>
                <c:pt idx="49">
                  <c:v>42018</c:v>
                </c:pt>
                <c:pt idx="50">
                  <c:v>42019</c:v>
                </c:pt>
                <c:pt idx="51">
                  <c:v>42020</c:v>
                </c:pt>
                <c:pt idx="52">
                  <c:v>42023</c:v>
                </c:pt>
                <c:pt idx="53">
                  <c:v>42024</c:v>
                </c:pt>
                <c:pt idx="54">
                  <c:v>42025</c:v>
                </c:pt>
                <c:pt idx="55">
                  <c:v>42026</c:v>
                </c:pt>
                <c:pt idx="56">
                  <c:v>42027</c:v>
                </c:pt>
                <c:pt idx="57">
                  <c:v>42030</c:v>
                </c:pt>
                <c:pt idx="58">
                  <c:v>42031</c:v>
                </c:pt>
                <c:pt idx="59">
                  <c:v>42032</c:v>
                </c:pt>
                <c:pt idx="60">
                  <c:v>42033</c:v>
                </c:pt>
                <c:pt idx="61">
                  <c:v>42034</c:v>
                </c:pt>
                <c:pt idx="62">
                  <c:v>42037</c:v>
                </c:pt>
                <c:pt idx="63">
                  <c:v>42038</c:v>
                </c:pt>
                <c:pt idx="64">
                  <c:v>42039</c:v>
                </c:pt>
                <c:pt idx="65">
                  <c:v>42040</c:v>
                </c:pt>
                <c:pt idx="66">
                  <c:v>42041</c:v>
                </c:pt>
                <c:pt idx="67">
                  <c:v>42044</c:v>
                </c:pt>
                <c:pt idx="68">
                  <c:v>42045</c:v>
                </c:pt>
                <c:pt idx="69">
                  <c:v>42046</c:v>
                </c:pt>
                <c:pt idx="70">
                  <c:v>42047</c:v>
                </c:pt>
                <c:pt idx="71">
                  <c:v>42048</c:v>
                </c:pt>
                <c:pt idx="72">
                  <c:v>42051</c:v>
                </c:pt>
                <c:pt idx="73">
                  <c:v>42052</c:v>
                </c:pt>
                <c:pt idx="74">
                  <c:v>42053</c:v>
                </c:pt>
                <c:pt idx="75">
                  <c:v>42054</c:v>
                </c:pt>
                <c:pt idx="76">
                  <c:v>42055</c:v>
                </c:pt>
                <c:pt idx="77">
                  <c:v>42058</c:v>
                </c:pt>
                <c:pt idx="78">
                  <c:v>42059</c:v>
                </c:pt>
                <c:pt idx="79">
                  <c:v>42060</c:v>
                </c:pt>
                <c:pt idx="80">
                  <c:v>42061</c:v>
                </c:pt>
                <c:pt idx="81">
                  <c:v>42062</c:v>
                </c:pt>
                <c:pt idx="82">
                  <c:v>42065</c:v>
                </c:pt>
                <c:pt idx="83">
                  <c:v>42066</c:v>
                </c:pt>
                <c:pt idx="84">
                  <c:v>42067</c:v>
                </c:pt>
                <c:pt idx="85">
                  <c:v>42068</c:v>
                </c:pt>
                <c:pt idx="86">
                  <c:v>42069</c:v>
                </c:pt>
                <c:pt idx="87">
                  <c:v>42072</c:v>
                </c:pt>
                <c:pt idx="88">
                  <c:v>42073</c:v>
                </c:pt>
                <c:pt idx="89">
                  <c:v>42074</c:v>
                </c:pt>
                <c:pt idx="90">
                  <c:v>42075</c:v>
                </c:pt>
                <c:pt idx="91">
                  <c:v>42076</c:v>
                </c:pt>
                <c:pt idx="92">
                  <c:v>42079</c:v>
                </c:pt>
                <c:pt idx="93">
                  <c:v>42080</c:v>
                </c:pt>
                <c:pt idx="94">
                  <c:v>42081</c:v>
                </c:pt>
                <c:pt idx="95">
                  <c:v>42082</c:v>
                </c:pt>
                <c:pt idx="96">
                  <c:v>42083</c:v>
                </c:pt>
                <c:pt idx="97">
                  <c:v>42086</c:v>
                </c:pt>
                <c:pt idx="98">
                  <c:v>42087</c:v>
                </c:pt>
                <c:pt idx="99">
                  <c:v>42088</c:v>
                </c:pt>
                <c:pt idx="100">
                  <c:v>42089</c:v>
                </c:pt>
                <c:pt idx="101">
                  <c:v>42090</c:v>
                </c:pt>
                <c:pt idx="102">
                  <c:v>42093</c:v>
                </c:pt>
                <c:pt idx="103">
                  <c:v>42094</c:v>
                </c:pt>
                <c:pt idx="104">
                  <c:v>42095</c:v>
                </c:pt>
                <c:pt idx="105">
                  <c:v>42096</c:v>
                </c:pt>
                <c:pt idx="106">
                  <c:v>42100</c:v>
                </c:pt>
                <c:pt idx="107">
                  <c:v>42101</c:v>
                </c:pt>
                <c:pt idx="108">
                  <c:v>42102</c:v>
                </c:pt>
                <c:pt idx="109">
                  <c:v>42103</c:v>
                </c:pt>
                <c:pt idx="110">
                  <c:v>42104</c:v>
                </c:pt>
                <c:pt idx="111">
                  <c:v>42107</c:v>
                </c:pt>
                <c:pt idx="112">
                  <c:v>42108</c:v>
                </c:pt>
                <c:pt idx="113">
                  <c:v>42109</c:v>
                </c:pt>
                <c:pt idx="114">
                  <c:v>42110</c:v>
                </c:pt>
                <c:pt idx="115">
                  <c:v>42111</c:v>
                </c:pt>
                <c:pt idx="116">
                  <c:v>42114</c:v>
                </c:pt>
                <c:pt idx="117">
                  <c:v>42115</c:v>
                </c:pt>
                <c:pt idx="118">
                  <c:v>42116</c:v>
                </c:pt>
                <c:pt idx="119">
                  <c:v>42117</c:v>
                </c:pt>
                <c:pt idx="120">
                  <c:v>42118</c:v>
                </c:pt>
                <c:pt idx="121">
                  <c:v>42121</c:v>
                </c:pt>
                <c:pt idx="122">
                  <c:v>42122</c:v>
                </c:pt>
                <c:pt idx="123">
                  <c:v>42123</c:v>
                </c:pt>
                <c:pt idx="124">
                  <c:v>42124</c:v>
                </c:pt>
              </c:numCache>
            </c:numRef>
          </c:cat>
          <c:val>
            <c:numRef>
              <c:f>[2]precio!$M$707:$M$831</c:f>
              <c:numCache>
                <c:formatCode>General</c:formatCode>
                <c:ptCount val="125"/>
                <c:pt idx="0">
                  <c:v>10793.853571428572</c:v>
                </c:pt>
                <c:pt idx="1">
                  <c:v>10347.840000000002</c:v>
                </c:pt>
                <c:pt idx="2">
                  <c:v>9766.8052941176466</c:v>
                </c:pt>
                <c:pt idx="3">
                  <c:v>10312.566111111113</c:v>
                </c:pt>
                <c:pt idx="4">
                  <c:v>10518.725789473687</c:v>
                </c:pt>
                <c:pt idx="5">
                  <c:v>10095.560625</c:v>
                </c:pt>
                <c:pt idx="6">
                  <c:v>10505.638125000001</c:v>
                </c:pt>
                <c:pt idx="7">
                  <c:v>10492.28125</c:v>
                </c:pt>
                <c:pt idx="8">
                  <c:v>10452.228125</c:v>
                </c:pt>
                <c:pt idx="9">
                  <c:v>10288.596842105262</c:v>
                </c:pt>
                <c:pt idx="10">
                  <c:v>9116.5476923076931</c:v>
                </c:pt>
                <c:pt idx="11">
                  <c:v>9530.7425000000003</c:v>
                </c:pt>
                <c:pt idx="12">
                  <c:v>9838.7000000000025</c:v>
                </c:pt>
                <c:pt idx="13">
                  <c:v>8868.473750000001</c:v>
                </c:pt>
                <c:pt idx="14">
                  <c:v>9224.6242105263173</c:v>
                </c:pt>
                <c:pt idx="15">
                  <c:v>9068.255454545455</c:v>
                </c:pt>
                <c:pt idx="16">
                  <c:v>9600.5963636363667</c:v>
                </c:pt>
                <c:pt idx="17">
                  <c:v>9961.9882352941186</c:v>
                </c:pt>
                <c:pt idx="18">
                  <c:v>10105.093749999998</c:v>
                </c:pt>
                <c:pt idx="19">
                  <c:v>10030.511250000001</c:v>
                </c:pt>
                <c:pt idx="20">
                  <c:v>10414.479444444443</c:v>
                </c:pt>
                <c:pt idx="21">
                  <c:v>9666.0673684210542</c:v>
                </c:pt>
                <c:pt idx="22">
                  <c:v>9574.4220000000005</c:v>
                </c:pt>
                <c:pt idx="23">
                  <c:v>9969.1438888888879</c:v>
                </c:pt>
                <c:pt idx="24">
                  <c:v>9883.4415000000026</c:v>
                </c:pt>
                <c:pt idx="25">
                  <c:v>9476.3005263157884</c:v>
                </c:pt>
                <c:pt idx="26">
                  <c:v>9117.1064705882345</c:v>
                </c:pt>
                <c:pt idx="27">
                  <c:v>9015.1760000000013</c:v>
                </c:pt>
                <c:pt idx="28">
                  <c:v>8986.4668421052647</c:v>
                </c:pt>
                <c:pt idx="29">
                  <c:v>9146.8882352941182</c:v>
                </c:pt>
                <c:pt idx="30">
                  <c:v>8528.3143749999999</c:v>
                </c:pt>
                <c:pt idx="31">
                  <c:v>8834.0307142857146</c:v>
                </c:pt>
                <c:pt idx="32">
                  <c:v>8737.0706666666683</c:v>
                </c:pt>
                <c:pt idx="33">
                  <c:v>8638.0014285714278</c:v>
                </c:pt>
                <c:pt idx="34">
                  <c:v>9284.362857142858</c:v>
                </c:pt>
                <c:pt idx="35">
                  <c:v>9065.3420000000006</c:v>
                </c:pt>
                <c:pt idx="36">
                  <c:v>9235.4615384615372</c:v>
                </c:pt>
                <c:pt idx="37">
                  <c:v>9232.7441176470602</c:v>
                </c:pt>
                <c:pt idx="38">
                  <c:v>10755.950714285715</c:v>
                </c:pt>
                <c:pt idx="39">
                  <c:v>10333.389333333334</c:v>
                </c:pt>
                <c:pt idx="40">
                  <c:v>11596.473076923077</c:v>
                </c:pt>
                <c:pt idx="41">
                  <c:v>10759.026250000001</c:v>
                </c:pt>
                <c:pt idx="42">
                  <c:v>11213.773571428572</c:v>
                </c:pt>
                <c:pt idx="43">
                  <c:v>11235.430952380952</c:v>
                </c:pt>
                <c:pt idx="44">
                  <c:v>11127.116666666665</c:v>
                </c:pt>
                <c:pt idx="45">
                  <c:v>11324.981500000002</c:v>
                </c:pt>
                <c:pt idx="46">
                  <c:v>11252.335499999999</c:v>
                </c:pt>
                <c:pt idx="47">
                  <c:v>11260.806470588235</c:v>
                </c:pt>
                <c:pt idx="48">
                  <c:v>11384.183888888889</c:v>
                </c:pt>
                <c:pt idx="49">
                  <c:v>11053.313750000001</c:v>
                </c:pt>
                <c:pt idx="50">
                  <c:v>10105.411428571429</c:v>
                </c:pt>
                <c:pt idx="51">
                  <c:v>9959.9168750000008</c:v>
                </c:pt>
                <c:pt idx="52">
                  <c:v>10730.554615384615</c:v>
                </c:pt>
                <c:pt idx="53">
                  <c:v>10562.081111111109</c:v>
                </c:pt>
                <c:pt idx="54">
                  <c:v>10620.674375000001</c:v>
                </c:pt>
                <c:pt idx="55">
                  <c:v>10746.154117647058</c:v>
                </c:pt>
                <c:pt idx="56">
                  <c:v>10349.686818181817</c:v>
                </c:pt>
                <c:pt idx="57">
                  <c:v>10283.619999999999</c:v>
                </c:pt>
                <c:pt idx="58">
                  <c:v>9821.8980952380953</c:v>
                </c:pt>
                <c:pt idx="59">
                  <c:v>9762.7309999999998</c:v>
                </c:pt>
                <c:pt idx="60">
                  <c:v>9864.9416666666675</c:v>
                </c:pt>
                <c:pt idx="61">
                  <c:v>10040.73818181818</c:v>
                </c:pt>
                <c:pt idx="62">
                  <c:v>10024.00846153846</c:v>
                </c:pt>
                <c:pt idx="63">
                  <c:v>10311.005294117647</c:v>
                </c:pt>
                <c:pt idx="64">
                  <c:v>10238.740555555554</c:v>
                </c:pt>
                <c:pt idx="65">
                  <c:v>9384.5041176470586</c:v>
                </c:pt>
                <c:pt idx="66">
                  <c:v>10122.961875000001</c:v>
                </c:pt>
                <c:pt idx="67">
                  <c:v>10177.085384615384</c:v>
                </c:pt>
                <c:pt idx="68">
                  <c:v>9724.3152631578942</c:v>
                </c:pt>
                <c:pt idx="69">
                  <c:v>10178.043749999999</c:v>
                </c:pt>
                <c:pt idx="70">
                  <c:v>9814.1773333333331</c:v>
                </c:pt>
                <c:pt idx="71">
                  <c:v>9654.3909090909074</c:v>
                </c:pt>
                <c:pt idx="72">
                  <c:v>10316.691499999999</c:v>
                </c:pt>
                <c:pt idx="73">
                  <c:v>10058.732500000002</c:v>
                </c:pt>
                <c:pt idx="74">
                  <c:v>10217.951000000001</c:v>
                </c:pt>
                <c:pt idx="75">
                  <c:v>10059.415714285715</c:v>
                </c:pt>
                <c:pt idx="76">
                  <c:v>9621.27</c:v>
                </c:pt>
                <c:pt idx="77">
                  <c:v>9672.3162499999999</c:v>
                </c:pt>
                <c:pt idx="78">
                  <c:v>9772.5790000000015</c:v>
                </c:pt>
                <c:pt idx="79">
                  <c:v>10110.526428571427</c:v>
                </c:pt>
                <c:pt idx="80">
                  <c:v>10375.1975</c:v>
                </c:pt>
                <c:pt idx="81">
                  <c:v>10088.703333333331</c:v>
                </c:pt>
                <c:pt idx="82">
                  <c:v>10042.498</c:v>
                </c:pt>
                <c:pt idx="83">
                  <c:v>10286.27695652174</c:v>
                </c:pt>
                <c:pt idx="84">
                  <c:v>9801.2642105263185</c:v>
                </c:pt>
                <c:pt idx="85">
                  <c:v>10751.603999999999</c:v>
                </c:pt>
                <c:pt idx="86">
                  <c:v>10475.112499999999</c:v>
                </c:pt>
                <c:pt idx="87">
                  <c:v>11163.332631578945</c:v>
                </c:pt>
                <c:pt idx="88">
                  <c:v>10679.238947368422</c:v>
                </c:pt>
                <c:pt idx="89">
                  <c:v>10564.664117647058</c:v>
                </c:pt>
                <c:pt idx="90">
                  <c:v>10665.568235294118</c:v>
                </c:pt>
                <c:pt idx="91">
                  <c:v>10998.547826086959</c:v>
                </c:pt>
                <c:pt idx="92">
                  <c:v>11159.706470588237</c:v>
                </c:pt>
                <c:pt idx="93">
                  <c:v>10287.438333333332</c:v>
                </c:pt>
                <c:pt idx="94">
                  <c:v>10802.877142857144</c:v>
                </c:pt>
                <c:pt idx="95">
                  <c:v>10829.88238095238</c:v>
                </c:pt>
                <c:pt idx="96">
                  <c:v>10416.630000000001</c:v>
                </c:pt>
                <c:pt idx="97">
                  <c:v>10790.388888888889</c:v>
                </c:pt>
                <c:pt idx="98">
                  <c:v>10615.741428571429</c:v>
                </c:pt>
                <c:pt idx="99">
                  <c:v>10633.226249999998</c:v>
                </c:pt>
                <c:pt idx="100">
                  <c:v>10918.422</c:v>
                </c:pt>
                <c:pt idx="101">
                  <c:v>10445.929499999998</c:v>
                </c:pt>
                <c:pt idx="102">
                  <c:v>10750.28882352941</c:v>
                </c:pt>
                <c:pt idx="103">
                  <c:v>10450.404583333333</c:v>
                </c:pt>
                <c:pt idx="104">
                  <c:v>10999.734117647058</c:v>
                </c:pt>
                <c:pt idx="105">
                  <c:v>11567.176666666666</c:v>
                </c:pt>
                <c:pt idx="106">
                  <c:v>12008.922105263156</c:v>
                </c:pt>
                <c:pt idx="107">
                  <c:v>11948.487083333333</c:v>
                </c:pt>
                <c:pt idx="108">
                  <c:v>12346.346470588236</c:v>
                </c:pt>
                <c:pt idx="109">
                  <c:v>12801.723499999996</c:v>
                </c:pt>
                <c:pt idx="110">
                  <c:v>12381.077826086956</c:v>
                </c:pt>
                <c:pt idx="111">
                  <c:v>13044.425000000003</c:v>
                </c:pt>
                <c:pt idx="112">
                  <c:v>12607.506666666668</c:v>
                </c:pt>
                <c:pt idx="113">
                  <c:v>12316.781111111113</c:v>
                </c:pt>
                <c:pt idx="114">
                  <c:v>13029.279444444444</c:v>
                </c:pt>
                <c:pt idx="115">
                  <c:v>12151.303043478258</c:v>
                </c:pt>
                <c:pt idx="116">
                  <c:v>12900.412500000002</c:v>
                </c:pt>
                <c:pt idx="117">
                  <c:v>12632.467727272726</c:v>
                </c:pt>
                <c:pt idx="118">
                  <c:v>12266.173333333336</c:v>
                </c:pt>
                <c:pt idx="119">
                  <c:v>11885.890500000001</c:v>
                </c:pt>
                <c:pt idx="120">
                  <c:v>12366.381599999999</c:v>
                </c:pt>
                <c:pt idx="121">
                  <c:v>12588.063157894738</c:v>
                </c:pt>
                <c:pt idx="122">
                  <c:v>12597.64434782609</c:v>
                </c:pt>
                <c:pt idx="123">
                  <c:v>12738.235263157896</c:v>
                </c:pt>
                <c:pt idx="124">
                  <c:v>12214.46176470588</c:v>
                </c:pt>
              </c:numCache>
            </c:numRef>
          </c:val>
          <c:smooth val="0"/>
          <c:extLst>
            <c:ext xmlns:c16="http://schemas.microsoft.com/office/drawing/2014/chart" uri="{C3380CC4-5D6E-409C-BE32-E72D297353CC}">
              <c16:uniqueId val="{00000001-DE26-4775-99F8-FFBF40945C25}"/>
            </c:ext>
          </c:extLst>
        </c:ser>
        <c:dLbls>
          <c:showLegendKey val="0"/>
          <c:showVal val="0"/>
          <c:showCatName val="0"/>
          <c:showSerName val="0"/>
          <c:showPercent val="0"/>
          <c:showBubbleSize val="0"/>
        </c:dLbls>
        <c:smooth val="0"/>
        <c:axId val="-1587831776"/>
        <c:axId val="-1587829600"/>
      </c:lineChart>
      <c:catAx>
        <c:axId val="-1587831776"/>
        <c:scaling>
          <c:orientation val="minMax"/>
        </c:scaling>
        <c:delete val="0"/>
        <c:axPos val="b"/>
        <c:numFmt formatCode="dd/mm"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L"/>
          </a:p>
        </c:txPr>
        <c:crossAx val="-1587829600"/>
        <c:crosses val="autoZero"/>
        <c:auto val="0"/>
        <c:lblAlgn val="ctr"/>
        <c:lblOffset val="100"/>
        <c:noMultiLvlLbl val="1"/>
      </c:catAx>
      <c:valAx>
        <c:axId val="-158782960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s-CL">
                    <a:solidFill>
                      <a:sysClr val="windowText" lastClr="000000"/>
                    </a:solidFill>
                    <a:latin typeface="Arial" panose="020B0604020202020204" pitchFamily="34" charset="0"/>
                    <a:cs typeface="Arial" panose="020B0604020202020204" pitchFamily="34" charset="0"/>
                  </a:rPr>
                  <a:t>$ / bolsa de 50</a:t>
                </a:r>
                <a:r>
                  <a:rPr lang="es-CL" baseline="0">
                    <a:solidFill>
                      <a:sysClr val="windowText" lastClr="000000"/>
                    </a:solidFill>
                    <a:latin typeface="Arial" panose="020B0604020202020204" pitchFamily="34" charset="0"/>
                    <a:cs typeface="Arial" panose="020B0604020202020204" pitchFamily="34" charset="0"/>
                  </a:rPr>
                  <a:t> kg</a:t>
                </a:r>
                <a:endParaRPr lang="es-CL">
                  <a:solidFill>
                    <a:sysClr val="windowText" lastClr="000000"/>
                  </a:solidFill>
                  <a:latin typeface="Arial" panose="020B0604020202020204" pitchFamily="34" charset="0"/>
                  <a:cs typeface="Arial" panose="020B0604020202020204" pitchFamily="34" charset="0"/>
                </a:endParaRPr>
              </a:p>
            </c:rich>
          </c:tx>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L"/>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L"/>
          </a:p>
        </c:txPr>
        <c:crossAx val="-158783177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L" sz="900" b="1" i="0" baseline="0">
                <a:solidFill>
                  <a:sysClr val="windowText" lastClr="000000"/>
                </a:solidFill>
                <a:effectLst/>
                <a:latin typeface="Arial" panose="020B0604020202020204" pitchFamily="34" charset="0"/>
                <a:cs typeface="Arial" panose="020B0604020202020204" pitchFamily="34" charset="0"/>
              </a:rPr>
              <a:t>Gráfico 3. Precio diario de papa en los mercados mayoristas según mercado desde el 18 de febrero </a:t>
            </a:r>
            <a:endParaRPr lang="es-CL" sz="900">
              <a:solidFill>
                <a:sysClr val="windowText" lastClr="000000"/>
              </a:solidFill>
              <a:effectLst/>
              <a:latin typeface="Arial" panose="020B0604020202020204" pitchFamily="34" charset="0"/>
              <a:cs typeface="Arial" panose="020B0604020202020204" pitchFamily="34" charset="0"/>
            </a:endParaRPr>
          </a:p>
          <a:p>
            <a:pPr>
              <a:defRPr sz="9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L" sz="900" b="1" i="0" baseline="0">
                <a:solidFill>
                  <a:sysClr val="windowText" lastClr="000000"/>
                </a:solidFill>
                <a:effectLst/>
                <a:latin typeface="Arial" panose="020B0604020202020204" pitchFamily="34" charset="0"/>
                <a:cs typeface="Arial" panose="020B0604020202020204" pitchFamily="34" charset="0"/>
              </a:rPr>
              <a:t> al 31 de marzo de 2015 (en $ por saco de 50 kilos ,sin IVA)</a:t>
            </a:r>
            <a:endParaRPr lang="es-CL" sz="900">
              <a:solidFill>
                <a:sysClr val="windowText" lastClr="000000"/>
              </a:solidFill>
              <a:effectLst/>
              <a:latin typeface="Arial" panose="020B0604020202020204" pitchFamily="34" charset="0"/>
              <a:cs typeface="Arial" panose="020B0604020202020204" pitchFamily="34" charset="0"/>
            </a:endParaRPr>
          </a:p>
        </c:rich>
      </c:tx>
      <c:layout>
        <c:manualLayout>
          <c:xMode val="edge"/>
          <c:yMode val="edge"/>
          <c:x val="0.21635598346735105"/>
          <c:y val="2.836867054086753E-2"/>
        </c:manualLayout>
      </c:layout>
      <c:overlay val="0"/>
      <c:spPr>
        <a:noFill/>
        <a:ln w="25400">
          <a:noFill/>
        </a:ln>
      </c:spPr>
    </c:title>
    <c:autoTitleDeleted val="0"/>
    <c:plotArea>
      <c:layout>
        <c:manualLayout>
          <c:layoutTarget val="inner"/>
          <c:xMode val="edge"/>
          <c:yMode val="edge"/>
          <c:x val="6.9132764846238606E-2"/>
          <c:y val="0.14356942545995932"/>
          <c:w val="0.71599018486814237"/>
          <c:h val="0.64221216846671669"/>
        </c:manualLayout>
      </c:layout>
      <c:lineChart>
        <c:grouping val="standard"/>
        <c:varyColors val="0"/>
        <c:ser>
          <c:idx val="0"/>
          <c:order val="0"/>
          <c:tx>
            <c:strRef>
              <c:f>'precio mayorista3'!$C$5</c:f>
              <c:strCache>
                <c:ptCount val="1"/>
                <c:pt idx="0">
                  <c:v>Agrícola del Norte de Arica</c:v>
                </c:pt>
              </c:strCache>
            </c:strRef>
          </c:tx>
          <c:spPr>
            <a:ln w="28575" cap="rnd">
              <a:solidFill>
                <a:schemeClr val="tx2">
                  <a:lumMod val="40000"/>
                  <a:lumOff val="60000"/>
                </a:schemeClr>
              </a:solidFill>
              <a:round/>
            </a:ln>
            <a:effectLst/>
          </c:spPr>
          <c:marker>
            <c:symbol val="circle"/>
            <c:size val="5"/>
            <c:spPr>
              <a:solidFill>
                <a:schemeClr val="accent1">
                  <a:lumMod val="60000"/>
                  <a:lumOff val="40000"/>
                </a:schemeClr>
              </a:solidFill>
              <a:ln>
                <a:noFill/>
              </a:ln>
            </c:spPr>
          </c:marker>
          <c:cat>
            <c:numRef>
              <c:f>'precio mayorista3'!$B$6:$B$35</c:f>
              <c:numCache>
                <c:formatCode>m/d/yyyy</c:formatCode>
                <c:ptCount val="30"/>
                <c:pt idx="0">
                  <c:v>42082</c:v>
                </c:pt>
                <c:pt idx="1">
                  <c:v>42083</c:v>
                </c:pt>
                <c:pt idx="2">
                  <c:v>42086</c:v>
                </c:pt>
                <c:pt idx="3">
                  <c:v>42087</c:v>
                </c:pt>
                <c:pt idx="4">
                  <c:v>42088</c:v>
                </c:pt>
                <c:pt idx="5">
                  <c:v>42089</c:v>
                </c:pt>
                <c:pt idx="6">
                  <c:v>42090</c:v>
                </c:pt>
                <c:pt idx="7">
                  <c:v>42093</c:v>
                </c:pt>
                <c:pt idx="8">
                  <c:v>42094</c:v>
                </c:pt>
                <c:pt idx="9">
                  <c:v>42095</c:v>
                </c:pt>
                <c:pt idx="10">
                  <c:v>42096</c:v>
                </c:pt>
                <c:pt idx="11">
                  <c:v>42100</c:v>
                </c:pt>
                <c:pt idx="12">
                  <c:v>42101</c:v>
                </c:pt>
                <c:pt idx="13">
                  <c:v>42102</c:v>
                </c:pt>
                <c:pt idx="14">
                  <c:v>42103</c:v>
                </c:pt>
                <c:pt idx="15">
                  <c:v>42104</c:v>
                </c:pt>
                <c:pt idx="16">
                  <c:v>42107</c:v>
                </c:pt>
                <c:pt idx="17">
                  <c:v>42108</c:v>
                </c:pt>
                <c:pt idx="18">
                  <c:v>42109</c:v>
                </c:pt>
                <c:pt idx="19">
                  <c:v>42110</c:v>
                </c:pt>
                <c:pt idx="20">
                  <c:v>42111</c:v>
                </c:pt>
                <c:pt idx="21">
                  <c:v>42114</c:v>
                </c:pt>
                <c:pt idx="22">
                  <c:v>42115</c:v>
                </c:pt>
                <c:pt idx="23">
                  <c:v>42116</c:v>
                </c:pt>
                <c:pt idx="24">
                  <c:v>42117</c:v>
                </c:pt>
                <c:pt idx="25">
                  <c:v>42118</c:v>
                </c:pt>
                <c:pt idx="26">
                  <c:v>42121</c:v>
                </c:pt>
                <c:pt idx="27">
                  <c:v>42122</c:v>
                </c:pt>
                <c:pt idx="28">
                  <c:v>42123</c:v>
                </c:pt>
                <c:pt idx="29">
                  <c:v>42124</c:v>
                </c:pt>
              </c:numCache>
            </c:numRef>
          </c:cat>
          <c:val>
            <c:numRef>
              <c:f>'precio mayorista3'!$C$6:$C$35</c:f>
              <c:numCache>
                <c:formatCode>#,##0</c:formatCode>
                <c:ptCount val="30"/>
                <c:pt idx="0">
                  <c:v>15966.39</c:v>
                </c:pt>
                <c:pt idx="1">
                  <c:v>15126.05</c:v>
                </c:pt>
                <c:pt idx="2">
                  <c:v>15126.05</c:v>
                </c:pt>
                <c:pt idx="4">
                  <c:v>15126.05</c:v>
                </c:pt>
                <c:pt idx="5">
                  <c:v>15172.735000000001</c:v>
                </c:pt>
                <c:pt idx="8">
                  <c:v>16806.72</c:v>
                </c:pt>
                <c:pt idx="9">
                  <c:v>16806.72</c:v>
                </c:pt>
                <c:pt idx="10">
                  <c:v>16806.72</c:v>
                </c:pt>
                <c:pt idx="11">
                  <c:v>16806.72</c:v>
                </c:pt>
                <c:pt idx="13">
                  <c:v>15966.39</c:v>
                </c:pt>
                <c:pt idx="14">
                  <c:v>16001.4</c:v>
                </c:pt>
                <c:pt idx="15">
                  <c:v>16318.735000000001</c:v>
                </c:pt>
                <c:pt idx="17">
                  <c:v>16845.97</c:v>
                </c:pt>
                <c:pt idx="19">
                  <c:v>19327.73</c:v>
                </c:pt>
                <c:pt idx="21">
                  <c:v>18420.55</c:v>
                </c:pt>
                <c:pt idx="24">
                  <c:v>18487.39</c:v>
                </c:pt>
                <c:pt idx="26">
                  <c:v>17647.060000000001</c:v>
                </c:pt>
                <c:pt idx="27">
                  <c:v>18292.875</c:v>
                </c:pt>
                <c:pt idx="28">
                  <c:v>17575.560000000001</c:v>
                </c:pt>
              </c:numCache>
            </c:numRef>
          </c:val>
          <c:smooth val="0"/>
          <c:extLst>
            <c:ext xmlns:c16="http://schemas.microsoft.com/office/drawing/2014/chart" uri="{C3380CC4-5D6E-409C-BE32-E72D297353CC}">
              <c16:uniqueId val="{00000000-E8C7-40F1-BFEF-8CA767035CF5}"/>
            </c:ext>
          </c:extLst>
        </c:ser>
        <c:ser>
          <c:idx val="1"/>
          <c:order val="1"/>
          <c:tx>
            <c:strRef>
              <c:f>'precio mayorista3'!$D$5</c:f>
              <c:strCache>
                <c:ptCount val="1"/>
                <c:pt idx="0">
                  <c:v>Terminal La Palmera de La Serena</c:v>
                </c:pt>
              </c:strCache>
            </c:strRef>
          </c:tx>
          <c:spPr>
            <a:ln w="28575" cap="rnd">
              <a:solidFill>
                <a:schemeClr val="accent2"/>
              </a:solidFill>
              <a:round/>
            </a:ln>
            <a:effectLst/>
          </c:spPr>
          <c:marker>
            <c:symbol val="circle"/>
            <c:size val="5"/>
          </c:marker>
          <c:cat>
            <c:numRef>
              <c:f>'precio mayorista3'!$B$6:$B$35</c:f>
              <c:numCache>
                <c:formatCode>m/d/yyyy</c:formatCode>
                <c:ptCount val="30"/>
                <c:pt idx="0">
                  <c:v>42082</c:v>
                </c:pt>
                <c:pt idx="1">
                  <c:v>42083</c:v>
                </c:pt>
                <c:pt idx="2">
                  <c:v>42086</c:v>
                </c:pt>
                <c:pt idx="3">
                  <c:v>42087</c:v>
                </c:pt>
                <c:pt idx="4">
                  <c:v>42088</c:v>
                </c:pt>
                <c:pt idx="5">
                  <c:v>42089</c:v>
                </c:pt>
                <c:pt idx="6">
                  <c:v>42090</c:v>
                </c:pt>
                <c:pt idx="7">
                  <c:v>42093</c:v>
                </c:pt>
                <c:pt idx="8">
                  <c:v>42094</c:v>
                </c:pt>
                <c:pt idx="9">
                  <c:v>42095</c:v>
                </c:pt>
                <c:pt idx="10">
                  <c:v>42096</c:v>
                </c:pt>
                <c:pt idx="11">
                  <c:v>42100</c:v>
                </c:pt>
                <c:pt idx="12">
                  <c:v>42101</c:v>
                </c:pt>
                <c:pt idx="13">
                  <c:v>42102</c:v>
                </c:pt>
                <c:pt idx="14">
                  <c:v>42103</c:v>
                </c:pt>
                <c:pt idx="15">
                  <c:v>42104</c:v>
                </c:pt>
                <c:pt idx="16">
                  <c:v>42107</c:v>
                </c:pt>
                <c:pt idx="17">
                  <c:v>42108</c:v>
                </c:pt>
                <c:pt idx="18">
                  <c:v>42109</c:v>
                </c:pt>
                <c:pt idx="19">
                  <c:v>42110</c:v>
                </c:pt>
                <c:pt idx="20">
                  <c:v>42111</c:v>
                </c:pt>
                <c:pt idx="21">
                  <c:v>42114</c:v>
                </c:pt>
                <c:pt idx="22">
                  <c:v>42115</c:v>
                </c:pt>
                <c:pt idx="23">
                  <c:v>42116</c:v>
                </c:pt>
                <c:pt idx="24">
                  <c:v>42117</c:v>
                </c:pt>
                <c:pt idx="25">
                  <c:v>42118</c:v>
                </c:pt>
                <c:pt idx="26">
                  <c:v>42121</c:v>
                </c:pt>
                <c:pt idx="27">
                  <c:v>42122</c:v>
                </c:pt>
                <c:pt idx="28">
                  <c:v>42123</c:v>
                </c:pt>
                <c:pt idx="29">
                  <c:v>42124</c:v>
                </c:pt>
              </c:numCache>
            </c:numRef>
          </c:cat>
          <c:val>
            <c:numRef>
              <c:f>'precio mayorista3'!$D$6:$D$35</c:f>
              <c:numCache>
                <c:formatCode>#,##0</c:formatCode>
                <c:ptCount val="30"/>
                <c:pt idx="0">
                  <c:v>12535.010000000002</c:v>
                </c:pt>
                <c:pt idx="1">
                  <c:v>12184.87</c:v>
                </c:pt>
                <c:pt idx="2">
                  <c:v>12184.87</c:v>
                </c:pt>
                <c:pt idx="3">
                  <c:v>12184.87</c:v>
                </c:pt>
                <c:pt idx="4">
                  <c:v>12184.87</c:v>
                </c:pt>
                <c:pt idx="5">
                  <c:v>12184.87</c:v>
                </c:pt>
                <c:pt idx="6">
                  <c:v>12184.87</c:v>
                </c:pt>
                <c:pt idx="7">
                  <c:v>12184.87</c:v>
                </c:pt>
                <c:pt idx="8">
                  <c:v>12184.87</c:v>
                </c:pt>
                <c:pt idx="9">
                  <c:v>12184.87</c:v>
                </c:pt>
                <c:pt idx="10">
                  <c:v>13025.21</c:v>
                </c:pt>
                <c:pt idx="11">
                  <c:v>14390.755000000001</c:v>
                </c:pt>
                <c:pt idx="12">
                  <c:v>13445.38</c:v>
                </c:pt>
                <c:pt idx="13">
                  <c:v>14390.754999999999</c:v>
                </c:pt>
                <c:pt idx="14">
                  <c:v>14075.63</c:v>
                </c:pt>
                <c:pt idx="15">
                  <c:v>14075.63</c:v>
                </c:pt>
                <c:pt idx="16">
                  <c:v>13970.59</c:v>
                </c:pt>
                <c:pt idx="17">
                  <c:v>13970.59</c:v>
                </c:pt>
                <c:pt idx="18">
                  <c:v>13970.59</c:v>
                </c:pt>
                <c:pt idx="19">
                  <c:v>13970.59</c:v>
                </c:pt>
                <c:pt idx="20">
                  <c:v>13970.59</c:v>
                </c:pt>
                <c:pt idx="21">
                  <c:v>13970.59</c:v>
                </c:pt>
                <c:pt idx="22">
                  <c:v>13970.59</c:v>
                </c:pt>
                <c:pt idx="23">
                  <c:v>14145.659999999998</c:v>
                </c:pt>
                <c:pt idx="24">
                  <c:v>13795.516666666665</c:v>
                </c:pt>
                <c:pt idx="25">
                  <c:v>13795.516666666665</c:v>
                </c:pt>
                <c:pt idx="26">
                  <c:v>13795.516666666665</c:v>
                </c:pt>
                <c:pt idx="27">
                  <c:v>12955.18</c:v>
                </c:pt>
                <c:pt idx="28">
                  <c:v>13375.346666666666</c:v>
                </c:pt>
                <c:pt idx="29">
                  <c:v>13305.323333333334</c:v>
                </c:pt>
              </c:numCache>
            </c:numRef>
          </c:val>
          <c:smooth val="0"/>
          <c:extLst>
            <c:ext xmlns:c16="http://schemas.microsoft.com/office/drawing/2014/chart" uri="{C3380CC4-5D6E-409C-BE32-E72D297353CC}">
              <c16:uniqueId val="{00000001-E8C7-40F1-BFEF-8CA767035CF5}"/>
            </c:ext>
          </c:extLst>
        </c:ser>
        <c:ser>
          <c:idx val="2"/>
          <c:order val="2"/>
          <c:tx>
            <c:strRef>
              <c:f>'precio mayorista3'!$E$5</c:f>
              <c:strCache>
                <c:ptCount val="1"/>
                <c:pt idx="0">
                  <c:v>Femacal de La Calera</c:v>
                </c:pt>
              </c:strCache>
            </c:strRef>
          </c:tx>
          <c:spPr>
            <a:ln w="28575" cap="rnd">
              <a:solidFill>
                <a:schemeClr val="accent3"/>
              </a:solidFill>
              <a:round/>
            </a:ln>
            <a:effectLst/>
          </c:spPr>
          <c:marker>
            <c:symbol val="circle"/>
            <c:size val="5"/>
          </c:marker>
          <c:cat>
            <c:numRef>
              <c:f>'precio mayorista3'!$B$6:$B$35</c:f>
              <c:numCache>
                <c:formatCode>m/d/yyyy</c:formatCode>
                <c:ptCount val="30"/>
                <c:pt idx="0">
                  <c:v>42082</c:v>
                </c:pt>
                <c:pt idx="1">
                  <c:v>42083</c:v>
                </c:pt>
                <c:pt idx="2">
                  <c:v>42086</c:v>
                </c:pt>
                <c:pt idx="3">
                  <c:v>42087</c:v>
                </c:pt>
                <c:pt idx="4">
                  <c:v>42088</c:v>
                </c:pt>
                <c:pt idx="5">
                  <c:v>42089</c:v>
                </c:pt>
                <c:pt idx="6">
                  <c:v>42090</c:v>
                </c:pt>
                <c:pt idx="7">
                  <c:v>42093</c:v>
                </c:pt>
                <c:pt idx="8">
                  <c:v>42094</c:v>
                </c:pt>
                <c:pt idx="9">
                  <c:v>42095</c:v>
                </c:pt>
                <c:pt idx="10">
                  <c:v>42096</c:v>
                </c:pt>
                <c:pt idx="11">
                  <c:v>42100</c:v>
                </c:pt>
                <c:pt idx="12">
                  <c:v>42101</c:v>
                </c:pt>
                <c:pt idx="13">
                  <c:v>42102</c:v>
                </c:pt>
                <c:pt idx="14">
                  <c:v>42103</c:v>
                </c:pt>
                <c:pt idx="15">
                  <c:v>42104</c:v>
                </c:pt>
                <c:pt idx="16">
                  <c:v>42107</c:v>
                </c:pt>
                <c:pt idx="17">
                  <c:v>42108</c:v>
                </c:pt>
                <c:pt idx="18">
                  <c:v>42109</c:v>
                </c:pt>
                <c:pt idx="19">
                  <c:v>42110</c:v>
                </c:pt>
                <c:pt idx="20">
                  <c:v>42111</c:v>
                </c:pt>
                <c:pt idx="21">
                  <c:v>42114</c:v>
                </c:pt>
                <c:pt idx="22">
                  <c:v>42115</c:v>
                </c:pt>
                <c:pt idx="23">
                  <c:v>42116</c:v>
                </c:pt>
                <c:pt idx="24">
                  <c:v>42117</c:v>
                </c:pt>
                <c:pt idx="25">
                  <c:v>42118</c:v>
                </c:pt>
                <c:pt idx="26">
                  <c:v>42121</c:v>
                </c:pt>
                <c:pt idx="27">
                  <c:v>42122</c:v>
                </c:pt>
                <c:pt idx="28">
                  <c:v>42123</c:v>
                </c:pt>
                <c:pt idx="29">
                  <c:v>42124</c:v>
                </c:pt>
              </c:numCache>
            </c:numRef>
          </c:cat>
          <c:val>
            <c:numRef>
              <c:f>'precio mayorista3'!$E$6:$E$35</c:f>
              <c:numCache>
                <c:formatCode>#,##0</c:formatCode>
                <c:ptCount val="30"/>
                <c:pt idx="0">
                  <c:v>10544.944000000001</c:v>
                </c:pt>
                <c:pt idx="1">
                  <c:v>10343.772000000001</c:v>
                </c:pt>
                <c:pt idx="2">
                  <c:v>11010.556666666669</c:v>
                </c:pt>
                <c:pt idx="3">
                  <c:v>10964.77</c:v>
                </c:pt>
                <c:pt idx="4">
                  <c:v>10990.713333333333</c:v>
                </c:pt>
                <c:pt idx="5">
                  <c:v>10973.390000000001</c:v>
                </c:pt>
                <c:pt idx="6">
                  <c:v>10991.596666666666</c:v>
                </c:pt>
                <c:pt idx="7">
                  <c:v>10998.516666666668</c:v>
                </c:pt>
                <c:pt idx="8">
                  <c:v>11000.763333333334</c:v>
                </c:pt>
                <c:pt idx="9">
                  <c:v>10980.3925</c:v>
                </c:pt>
                <c:pt idx="10">
                  <c:v>11433.9</c:v>
                </c:pt>
                <c:pt idx="11">
                  <c:v>12104.074999999999</c:v>
                </c:pt>
                <c:pt idx="12">
                  <c:v>11562.403333333334</c:v>
                </c:pt>
                <c:pt idx="13">
                  <c:v>11424.57</c:v>
                </c:pt>
                <c:pt idx="14">
                  <c:v>13844.649999999998</c:v>
                </c:pt>
                <c:pt idx="15">
                  <c:v>13861.299999999997</c:v>
                </c:pt>
                <c:pt idx="16">
                  <c:v>13941.824999999999</c:v>
                </c:pt>
                <c:pt idx="17">
                  <c:v>14019.605</c:v>
                </c:pt>
                <c:pt idx="18">
                  <c:v>13920.7425</c:v>
                </c:pt>
                <c:pt idx="19">
                  <c:v>13380.736666666666</c:v>
                </c:pt>
                <c:pt idx="20">
                  <c:v>13138.332499999999</c:v>
                </c:pt>
                <c:pt idx="21">
                  <c:v>13198.22</c:v>
                </c:pt>
                <c:pt idx="22">
                  <c:v>13123.25</c:v>
                </c:pt>
                <c:pt idx="23">
                  <c:v>13148.362499999999</c:v>
                </c:pt>
                <c:pt idx="24">
                  <c:v>13130.25</c:v>
                </c:pt>
                <c:pt idx="25">
                  <c:v>13190.277499999998</c:v>
                </c:pt>
                <c:pt idx="26">
                  <c:v>12976.729999999998</c:v>
                </c:pt>
                <c:pt idx="27">
                  <c:v>12660.135</c:v>
                </c:pt>
                <c:pt idx="28">
                  <c:v>13295.526666666665</c:v>
                </c:pt>
                <c:pt idx="29">
                  <c:v>12759.103333333333</c:v>
                </c:pt>
              </c:numCache>
            </c:numRef>
          </c:val>
          <c:smooth val="0"/>
          <c:extLst>
            <c:ext xmlns:c16="http://schemas.microsoft.com/office/drawing/2014/chart" uri="{C3380CC4-5D6E-409C-BE32-E72D297353CC}">
              <c16:uniqueId val="{00000002-E8C7-40F1-BFEF-8CA767035CF5}"/>
            </c:ext>
          </c:extLst>
        </c:ser>
        <c:ser>
          <c:idx val="3"/>
          <c:order val="3"/>
          <c:tx>
            <c:strRef>
              <c:f>'precio mayorista3'!$F$5</c:f>
              <c:strCache>
                <c:ptCount val="1"/>
                <c:pt idx="0">
                  <c:v>Central Lo Valledor</c:v>
                </c:pt>
              </c:strCache>
            </c:strRef>
          </c:tx>
          <c:spPr>
            <a:ln w="28575" cap="rnd">
              <a:solidFill>
                <a:schemeClr val="accent4"/>
              </a:solidFill>
              <a:round/>
            </a:ln>
            <a:effectLst/>
          </c:spPr>
          <c:marker>
            <c:symbol val="circle"/>
            <c:size val="5"/>
          </c:marker>
          <c:cat>
            <c:numRef>
              <c:f>'precio mayorista3'!$B$6:$B$35</c:f>
              <c:numCache>
                <c:formatCode>m/d/yyyy</c:formatCode>
                <c:ptCount val="30"/>
                <c:pt idx="0">
                  <c:v>42082</c:v>
                </c:pt>
                <c:pt idx="1">
                  <c:v>42083</c:v>
                </c:pt>
                <c:pt idx="2">
                  <c:v>42086</c:v>
                </c:pt>
                <c:pt idx="3">
                  <c:v>42087</c:v>
                </c:pt>
                <c:pt idx="4">
                  <c:v>42088</c:v>
                </c:pt>
                <c:pt idx="5">
                  <c:v>42089</c:v>
                </c:pt>
                <c:pt idx="6">
                  <c:v>42090</c:v>
                </c:pt>
                <c:pt idx="7">
                  <c:v>42093</c:v>
                </c:pt>
                <c:pt idx="8">
                  <c:v>42094</c:v>
                </c:pt>
                <c:pt idx="9">
                  <c:v>42095</c:v>
                </c:pt>
                <c:pt idx="10">
                  <c:v>42096</c:v>
                </c:pt>
                <c:pt idx="11">
                  <c:v>42100</c:v>
                </c:pt>
                <c:pt idx="12">
                  <c:v>42101</c:v>
                </c:pt>
                <c:pt idx="13">
                  <c:v>42102</c:v>
                </c:pt>
                <c:pt idx="14">
                  <c:v>42103</c:v>
                </c:pt>
                <c:pt idx="15">
                  <c:v>42104</c:v>
                </c:pt>
                <c:pt idx="16">
                  <c:v>42107</c:v>
                </c:pt>
                <c:pt idx="17">
                  <c:v>42108</c:v>
                </c:pt>
                <c:pt idx="18">
                  <c:v>42109</c:v>
                </c:pt>
                <c:pt idx="19">
                  <c:v>42110</c:v>
                </c:pt>
                <c:pt idx="20">
                  <c:v>42111</c:v>
                </c:pt>
                <c:pt idx="21">
                  <c:v>42114</c:v>
                </c:pt>
                <c:pt idx="22">
                  <c:v>42115</c:v>
                </c:pt>
                <c:pt idx="23">
                  <c:v>42116</c:v>
                </c:pt>
                <c:pt idx="24">
                  <c:v>42117</c:v>
                </c:pt>
                <c:pt idx="25">
                  <c:v>42118</c:v>
                </c:pt>
                <c:pt idx="26">
                  <c:v>42121</c:v>
                </c:pt>
                <c:pt idx="27">
                  <c:v>42122</c:v>
                </c:pt>
                <c:pt idx="28">
                  <c:v>42123</c:v>
                </c:pt>
                <c:pt idx="29">
                  <c:v>42124</c:v>
                </c:pt>
              </c:numCache>
            </c:numRef>
          </c:cat>
          <c:val>
            <c:numRef>
              <c:f>'precio mayorista3'!$F$6:$F$35</c:f>
              <c:numCache>
                <c:formatCode>#,##0</c:formatCode>
                <c:ptCount val="30"/>
                <c:pt idx="0">
                  <c:v>10266.09</c:v>
                </c:pt>
                <c:pt idx="1">
                  <c:v>10203.7325</c:v>
                </c:pt>
                <c:pt idx="2">
                  <c:v>10624.26</c:v>
                </c:pt>
                <c:pt idx="3">
                  <c:v>10774.262499999999</c:v>
                </c:pt>
                <c:pt idx="4">
                  <c:v>10460.955</c:v>
                </c:pt>
                <c:pt idx="5">
                  <c:v>10439.842500000001</c:v>
                </c:pt>
                <c:pt idx="6">
                  <c:v>10391.18</c:v>
                </c:pt>
                <c:pt idx="7">
                  <c:v>10785.4275</c:v>
                </c:pt>
                <c:pt idx="8">
                  <c:v>10121.92</c:v>
                </c:pt>
                <c:pt idx="9">
                  <c:v>10309.076666666666</c:v>
                </c:pt>
                <c:pt idx="10">
                  <c:v>12732.716666666667</c:v>
                </c:pt>
                <c:pt idx="11">
                  <c:v>13801.31</c:v>
                </c:pt>
                <c:pt idx="12">
                  <c:v>13124.897499999999</c:v>
                </c:pt>
                <c:pt idx="13">
                  <c:v>13322.387500000001</c:v>
                </c:pt>
                <c:pt idx="14">
                  <c:v>13499.493333333334</c:v>
                </c:pt>
                <c:pt idx="15">
                  <c:v>13163.08</c:v>
                </c:pt>
                <c:pt idx="16">
                  <c:v>13699.012500000001</c:v>
                </c:pt>
                <c:pt idx="17">
                  <c:v>12634.986666666666</c:v>
                </c:pt>
                <c:pt idx="18">
                  <c:v>12592.177500000002</c:v>
                </c:pt>
                <c:pt idx="19">
                  <c:v>12228.38</c:v>
                </c:pt>
                <c:pt idx="20">
                  <c:v>12745.895</c:v>
                </c:pt>
                <c:pt idx="21">
                  <c:v>12908.33</c:v>
                </c:pt>
                <c:pt idx="22">
                  <c:v>12838.105</c:v>
                </c:pt>
                <c:pt idx="23">
                  <c:v>12612.6875</c:v>
                </c:pt>
                <c:pt idx="24">
                  <c:v>9872.01</c:v>
                </c:pt>
                <c:pt idx="25">
                  <c:v>12138.8575</c:v>
                </c:pt>
                <c:pt idx="26">
                  <c:v>11281.067499999999</c:v>
                </c:pt>
                <c:pt idx="27">
                  <c:v>11680.25</c:v>
                </c:pt>
                <c:pt idx="28">
                  <c:v>10843.496666666666</c:v>
                </c:pt>
                <c:pt idx="29">
                  <c:v>11457.64</c:v>
                </c:pt>
              </c:numCache>
            </c:numRef>
          </c:val>
          <c:smooth val="0"/>
          <c:extLst>
            <c:ext xmlns:c16="http://schemas.microsoft.com/office/drawing/2014/chart" uri="{C3380CC4-5D6E-409C-BE32-E72D297353CC}">
              <c16:uniqueId val="{00000003-E8C7-40F1-BFEF-8CA767035CF5}"/>
            </c:ext>
          </c:extLst>
        </c:ser>
        <c:ser>
          <c:idx val="4"/>
          <c:order val="4"/>
          <c:tx>
            <c:strRef>
              <c:f>'precio mayorista3'!$G$5</c:f>
              <c:strCache>
                <c:ptCount val="1"/>
                <c:pt idx="0">
                  <c:v>Vega Central Mapocho</c:v>
                </c:pt>
              </c:strCache>
            </c:strRef>
          </c:tx>
          <c:spPr>
            <a:ln w="28575" cap="rnd">
              <a:solidFill>
                <a:schemeClr val="accent5"/>
              </a:solidFill>
              <a:round/>
            </a:ln>
            <a:effectLst/>
          </c:spPr>
          <c:marker>
            <c:symbol val="circle"/>
            <c:size val="5"/>
          </c:marker>
          <c:cat>
            <c:numRef>
              <c:f>'precio mayorista3'!$B$6:$B$35</c:f>
              <c:numCache>
                <c:formatCode>m/d/yyyy</c:formatCode>
                <c:ptCount val="30"/>
                <c:pt idx="0">
                  <c:v>42082</c:v>
                </c:pt>
                <c:pt idx="1">
                  <c:v>42083</c:v>
                </c:pt>
                <c:pt idx="2">
                  <c:v>42086</c:v>
                </c:pt>
                <c:pt idx="3">
                  <c:v>42087</c:v>
                </c:pt>
                <c:pt idx="4">
                  <c:v>42088</c:v>
                </c:pt>
                <c:pt idx="5">
                  <c:v>42089</c:v>
                </c:pt>
                <c:pt idx="6">
                  <c:v>42090</c:v>
                </c:pt>
                <c:pt idx="7">
                  <c:v>42093</c:v>
                </c:pt>
                <c:pt idx="8">
                  <c:v>42094</c:v>
                </c:pt>
                <c:pt idx="9">
                  <c:v>42095</c:v>
                </c:pt>
                <c:pt idx="10">
                  <c:v>42096</c:v>
                </c:pt>
                <c:pt idx="11">
                  <c:v>42100</c:v>
                </c:pt>
                <c:pt idx="12">
                  <c:v>42101</c:v>
                </c:pt>
                <c:pt idx="13">
                  <c:v>42102</c:v>
                </c:pt>
                <c:pt idx="14">
                  <c:v>42103</c:v>
                </c:pt>
                <c:pt idx="15">
                  <c:v>42104</c:v>
                </c:pt>
                <c:pt idx="16">
                  <c:v>42107</c:v>
                </c:pt>
                <c:pt idx="17">
                  <c:v>42108</c:v>
                </c:pt>
                <c:pt idx="18">
                  <c:v>42109</c:v>
                </c:pt>
                <c:pt idx="19">
                  <c:v>42110</c:v>
                </c:pt>
                <c:pt idx="20">
                  <c:v>42111</c:v>
                </c:pt>
                <c:pt idx="21">
                  <c:v>42114</c:v>
                </c:pt>
                <c:pt idx="22">
                  <c:v>42115</c:v>
                </c:pt>
                <c:pt idx="23">
                  <c:v>42116</c:v>
                </c:pt>
                <c:pt idx="24">
                  <c:v>42117</c:v>
                </c:pt>
                <c:pt idx="25">
                  <c:v>42118</c:v>
                </c:pt>
                <c:pt idx="26">
                  <c:v>42121</c:v>
                </c:pt>
                <c:pt idx="27">
                  <c:v>42122</c:v>
                </c:pt>
                <c:pt idx="28">
                  <c:v>42123</c:v>
                </c:pt>
                <c:pt idx="29">
                  <c:v>42124</c:v>
                </c:pt>
              </c:numCache>
            </c:numRef>
          </c:cat>
          <c:val>
            <c:numRef>
              <c:f>'precio mayorista3'!$G$6:$G$35</c:f>
              <c:numCache>
                <c:formatCode>#,##0</c:formatCode>
                <c:ptCount val="30"/>
                <c:pt idx="0">
                  <c:v>12004.805</c:v>
                </c:pt>
                <c:pt idx="1">
                  <c:v>12603.74</c:v>
                </c:pt>
                <c:pt idx="2">
                  <c:v>12605.04</c:v>
                </c:pt>
                <c:pt idx="3">
                  <c:v>12203.235000000001</c:v>
                </c:pt>
                <c:pt idx="5">
                  <c:v>12154.86</c:v>
                </c:pt>
                <c:pt idx="6">
                  <c:v>11764.71</c:v>
                </c:pt>
                <c:pt idx="7">
                  <c:v>12605.04</c:v>
                </c:pt>
                <c:pt idx="8">
                  <c:v>12244.9</c:v>
                </c:pt>
                <c:pt idx="10">
                  <c:v>12605.04</c:v>
                </c:pt>
                <c:pt idx="11">
                  <c:v>15588.24</c:v>
                </c:pt>
                <c:pt idx="12">
                  <c:v>15530.656666666668</c:v>
                </c:pt>
                <c:pt idx="16">
                  <c:v>15584.42</c:v>
                </c:pt>
                <c:pt idx="17">
                  <c:v>15355.235000000001</c:v>
                </c:pt>
                <c:pt idx="19">
                  <c:v>15584.42</c:v>
                </c:pt>
                <c:pt idx="20">
                  <c:v>14744.08</c:v>
                </c:pt>
                <c:pt idx="21">
                  <c:v>15499.53</c:v>
                </c:pt>
                <c:pt idx="22">
                  <c:v>15098.763333333334</c:v>
                </c:pt>
                <c:pt idx="23">
                  <c:v>14681.17</c:v>
                </c:pt>
                <c:pt idx="25">
                  <c:v>14719.434999999999</c:v>
                </c:pt>
                <c:pt idx="26">
                  <c:v>14667.69</c:v>
                </c:pt>
                <c:pt idx="27">
                  <c:v>13925.57</c:v>
                </c:pt>
                <c:pt idx="28">
                  <c:v>14681.17</c:v>
                </c:pt>
                <c:pt idx="29">
                  <c:v>14639.54</c:v>
                </c:pt>
              </c:numCache>
            </c:numRef>
          </c:val>
          <c:smooth val="0"/>
          <c:extLst>
            <c:ext xmlns:c16="http://schemas.microsoft.com/office/drawing/2014/chart" uri="{C3380CC4-5D6E-409C-BE32-E72D297353CC}">
              <c16:uniqueId val="{00000004-E8C7-40F1-BFEF-8CA767035CF5}"/>
            </c:ext>
          </c:extLst>
        </c:ser>
        <c:ser>
          <c:idx val="5"/>
          <c:order val="5"/>
          <c:tx>
            <c:strRef>
              <c:f>'precio mayorista3'!$H$5</c:f>
              <c:strCache>
                <c:ptCount val="1"/>
                <c:pt idx="0">
                  <c:v>Macroferia Regional de Talca</c:v>
                </c:pt>
              </c:strCache>
            </c:strRef>
          </c:tx>
          <c:spPr>
            <a:ln w="28575" cap="rnd">
              <a:solidFill>
                <a:schemeClr val="accent6"/>
              </a:solidFill>
              <a:round/>
            </a:ln>
            <a:effectLst/>
          </c:spPr>
          <c:marker>
            <c:symbol val="circle"/>
            <c:size val="5"/>
          </c:marker>
          <c:cat>
            <c:numRef>
              <c:f>'precio mayorista3'!$B$6:$B$35</c:f>
              <c:numCache>
                <c:formatCode>m/d/yyyy</c:formatCode>
                <c:ptCount val="30"/>
                <c:pt idx="0">
                  <c:v>42082</c:v>
                </c:pt>
                <c:pt idx="1">
                  <c:v>42083</c:v>
                </c:pt>
                <c:pt idx="2">
                  <c:v>42086</c:v>
                </c:pt>
                <c:pt idx="3">
                  <c:v>42087</c:v>
                </c:pt>
                <c:pt idx="4">
                  <c:v>42088</c:v>
                </c:pt>
                <c:pt idx="5">
                  <c:v>42089</c:v>
                </c:pt>
                <c:pt idx="6">
                  <c:v>42090</c:v>
                </c:pt>
                <c:pt idx="7">
                  <c:v>42093</c:v>
                </c:pt>
                <c:pt idx="8">
                  <c:v>42094</c:v>
                </c:pt>
                <c:pt idx="9">
                  <c:v>42095</c:v>
                </c:pt>
                <c:pt idx="10">
                  <c:v>42096</c:v>
                </c:pt>
                <c:pt idx="11">
                  <c:v>42100</c:v>
                </c:pt>
                <c:pt idx="12">
                  <c:v>42101</c:v>
                </c:pt>
                <c:pt idx="13">
                  <c:v>42102</c:v>
                </c:pt>
                <c:pt idx="14">
                  <c:v>42103</c:v>
                </c:pt>
                <c:pt idx="15">
                  <c:v>42104</c:v>
                </c:pt>
                <c:pt idx="16">
                  <c:v>42107</c:v>
                </c:pt>
                <c:pt idx="17">
                  <c:v>42108</c:v>
                </c:pt>
                <c:pt idx="18">
                  <c:v>42109</c:v>
                </c:pt>
                <c:pt idx="19">
                  <c:v>42110</c:v>
                </c:pt>
                <c:pt idx="20">
                  <c:v>42111</c:v>
                </c:pt>
                <c:pt idx="21">
                  <c:v>42114</c:v>
                </c:pt>
                <c:pt idx="22">
                  <c:v>42115</c:v>
                </c:pt>
                <c:pt idx="23">
                  <c:v>42116</c:v>
                </c:pt>
                <c:pt idx="24">
                  <c:v>42117</c:v>
                </c:pt>
                <c:pt idx="25">
                  <c:v>42118</c:v>
                </c:pt>
                <c:pt idx="26">
                  <c:v>42121</c:v>
                </c:pt>
                <c:pt idx="27">
                  <c:v>42122</c:v>
                </c:pt>
                <c:pt idx="28">
                  <c:v>42123</c:v>
                </c:pt>
                <c:pt idx="29">
                  <c:v>42124</c:v>
                </c:pt>
              </c:numCache>
            </c:numRef>
          </c:cat>
          <c:val>
            <c:numRef>
              <c:f>'precio mayorista3'!$H$6:$H$35</c:f>
              <c:numCache>
                <c:formatCode>#,##0</c:formatCode>
                <c:ptCount val="30"/>
                <c:pt idx="0">
                  <c:v>9243.6949999999997</c:v>
                </c:pt>
                <c:pt idx="1">
                  <c:v>9082.0950000000012</c:v>
                </c:pt>
                <c:pt idx="2">
                  <c:v>10042.84</c:v>
                </c:pt>
                <c:pt idx="3">
                  <c:v>9922.43</c:v>
                </c:pt>
                <c:pt idx="4">
                  <c:v>9243.6949999999997</c:v>
                </c:pt>
                <c:pt idx="5">
                  <c:v>9663.8650000000016</c:v>
                </c:pt>
                <c:pt idx="6">
                  <c:v>10270.773333333333</c:v>
                </c:pt>
                <c:pt idx="7">
                  <c:v>10084.033333333335</c:v>
                </c:pt>
                <c:pt idx="8">
                  <c:v>10084.033333333335</c:v>
                </c:pt>
                <c:pt idx="9">
                  <c:v>10924.37</c:v>
                </c:pt>
                <c:pt idx="10">
                  <c:v>9803.92</c:v>
                </c:pt>
                <c:pt idx="11">
                  <c:v>9243.6966666666667</c:v>
                </c:pt>
                <c:pt idx="12">
                  <c:v>11904.763333333334</c:v>
                </c:pt>
                <c:pt idx="13">
                  <c:v>11535.525</c:v>
                </c:pt>
                <c:pt idx="14">
                  <c:v>11484.594999999999</c:v>
                </c:pt>
                <c:pt idx="15">
                  <c:v>10644.256666666666</c:v>
                </c:pt>
                <c:pt idx="16">
                  <c:v>10644.256666666666</c:v>
                </c:pt>
                <c:pt idx="17">
                  <c:v>10635.502500000001</c:v>
                </c:pt>
                <c:pt idx="18">
                  <c:v>10364.143333333333</c:v>
                </c:pt>
                <c:pt idx="19">
                  <c:v>10342.6</c:v>
                </c:pt>
                <c:pt idx="20">
                  <c:v>10364.146666666667</c:v>
                </c:pt>
                <c:pt idx="21">
                  <c:v>10364.146666666667</c:v>
                </c:pt>
                <c:pt idx="22">
                  <c:v>11204.483333333332</c:v>
                </c:pt>
                <c:pt idx="23">
                  <c:v>11484.593333333332</c:v>
                </c:pt>
                <c:pt idx="24">
                  <c:v>10893.246666666668</c:v>
                </c:pt>
                <c:pt idx="25">
                  <c:v>11554.622499999999</c:v>
                </c:pt>
                <c:pt idx="26">
                  <c:v>11484.593333333332</c:v>
                </c:pt>
                <c:pt idx="27">
                  <c:v>11204.483333333332</c:v>
                </c:pt>
                <c:pt idx="28">
                  <c:v>11484.593333333332</c:v>
                </c:pt>
                <c:pt idx="29">
                  <c:v>11764.705000000002</c:v>
                </c:pt>
              </c:numCache>
            </c:numRef>
          </c:val>
          <c:smooth val="0"/>
          <c:extLst>
            <c:ext xmlns:c16="http://schemas.microsoft.com/office/drawing/2014/chart" uri="{C3380CC4-5D6E-409C-BE32-E72D297353CC}">
              <c16:uniqueId val="{00000005-E8C7-40F1-BFEF-8CA767035CF5}"/>
            </c:ext>
          </c:extLst>
        </c:ser>
        <c:ser>
          <c:idx val="6"/>
          <c:order val="6"/>
          <c:tx>
            <c:strRef>
              <c:f>'precio mayorista3'!$I$5</c:f>
              <c:strCache>
                <c:ptCount val="1"/>
                <c:pt idx="0">
                  <c:v>Terminal Hortofrutícola de Chillán</c:v>
                </c:pt>
              </c:strCache>
            </c:strRef>
          </c:tx>
          <c:spPr>
            <a:ln w="28575" cap="rnd">
              <a:solidFill>
                <a:schemeClr val="accent1">
                  <a:lumMod val="60000"/>
                </a:schemeClr>
              </a:solidFill>
              <a:round/>
            </a:ln>
            <a:effectLst/>
          </c:spPr>
          <c:marker>
            <c:symbol val="circle"/>
            <c:size val="5"/>
            <c:spPr>
              <a:solidFill>
                <a:schemeClr val="accent1">
                  <a:lumMod val="50000"/>
                </a:schemeClr>
              </a:solidFill>
              <a:ln>
                <a:noFill/>
              </a:ln>
            </c:spPr>
          </c:marker>
          <c:cat>
            <c:numRef>
              <c:f>'precio mayorista3'!$B$6:$B$35</c:f>
              <c:numCache>
                <c:formatCode>m/d/yyyy</c:formatCode>
                <c:ptCount val="30"/>
                <c:pt idx="0">
                  <c:v>42082</c:v>
                </c:pt>
                <c:pt idx="1">
                  <c:v>42083</c:v>
                </c:pt>
                <c:pt idx="2">
                  <c:v>42086</c:v>
                </c:pt>
                <c:pt idx="3">
                  <c:v>42087</c:v>
                </c:pt>
                <c:pt idx="4">
                  <c:v>42088</c:v>
                </c:pt>
                <c:pt idx="5">
                  <c:v>42089</c:v>
                </c:pt>
                <c:pt idx="6">
                  <c:v>42090</c:v>
                </c:pt>
                <c:pt idx="7">
                  <c:v>42093</c:v>
                </c:pt>
                <c:pt idx="8">
                  <c:v>42094</c:v>
                </c:pt>
                <c:pt idx="9">
                  <c:v>42095</c:v>
                </c:pt>
                <c:pt idx="10">
                  <c:v>42096</c:v>
                </c:pt>
                <c:pt idx="11">
                  <c:v>42100</c:v>
                </c:pt>
                <c:pt idx="12">
                  <c:v>42101</c:v>
                </c:pt>
                <c:pt idx="13">
                  <c:v>42102</c:v>
                </c:pt>
                <c:pt idx="14">
                  <c:v>42103</c:v>
                </c:pt>
                <c:pt idx="15">
                  <c:v>42104</c:v>
                </c:pt>
                <c:pt idx="16">
                  <c:v>42107</c:v>
                </c:pt>
                <c:pt idx="17">
                  <c:v>42108</c:v>
                </c:pt>
                <c:pt idx="18">
                  <c:v>42109</c:v>
                </c:pt>
                <c:pt idx="19">
                  <c:v>42110</c:v>
                </c:pt>
                <c:pt idx="20">
                  <c:v>42111</c:v>
                </c:pt>
                <c:pt idx="21">
                  <c:v>42114</c:v>
                </c:pt>
                <c:pt idx="22">
                  <c:v>42115</c:v>
                </c:pt>
                <c:pt idx="23">
                  <c:v>42116</c:v>
                </c:pt>
                <c:pt idx="24">
                  <c:v>42117</c:v>
                </c:pt>
                <c:pt idx="25">
                  <c:v>42118</c:v>
                </c:pt>
                <c:pt idx="26">
                  <c:v>42121</c:v>
                </c:pt>
                <c:pt idx="27">
                  <c:v>42122</c:v>
                </c:pt>
                <c:pt idx="28">
                  <c:v>42123</c:v>
                </c:pt>
                <c:pt idx="29">
                  <c:v>42124</c:v>
                </c:pt>
              </c:numCache>
            </c:numRef>
          </c:cat>
          <c:val>
            <c:numRef>
              <c:f>'precio mayorista3'!$I$6:$I$35</c:f>
              <c:numCache>
                <c:formatCode>#,##0</c:formatCode>
                <c:ptCount val="30"/>
                <c:pt idx="0">
                  <c:v>9558.82</c:v>
                </c:pt>
                <c:pt idx="1">
                  <c:v>9699.125</c:v>
                </c:pt>
                <c:pt idx="2">
                  <c:v>9702.06</c:v>
                </c:pt>
                <c:pt idx="3">
                  <c:v>9772.7999999999993</c:v>
                </c:pt>
                <c:pt idx="4">
                  <c:v>9287.93</c:v>
                </c:pt>
                <c:pt idx="5">
                  <c:v>9673.64</c:v>
                </c:pt>
                <c:pt idx="6">
                  <c:v>10420.17</c:v>
                </c:pt>
                <c:pt idx="7">
                  <c:v>10399.16</c:v>
                </c:pt>
                <c:pt idx="8">
                  <c:v>10636.89</c:v>
                </c:pt>
                <c:pt idx="9">
                  <c:v>10466</c:v>
                </c:pt>
                <c:pt idx="10">
                  <c:v>10331.19</c:v>
                </c:pt>
                <c:pt idx="11">
                  <c:v>11598.59</c:v>
                </c:pt>
                <c:pt idx="12">
                  <c:v>12717.09</c:v>
                </c:pt>
                <c:pt idx="13">
                  <c:v>12951.06</c:v>
                </c:pt>
                <c:pt idx="14">
                  <c:v>12573.33</c:v>
                </c:pt>
                <c:pt idx="15">
                  <c:v>11785.71</c:v>
                </c:pt>
                <c:pt idx="17">
                  <c:v>12352.94</c:v>
                </c:pt>
                <c:pt idx="18">
                  <c:v>12259.02</c:v>
                </c:pt>
                <c:pt idx="19">
                  <c:v>12100.84</c:v>
                </c:pt>
                <c:pt idx="20">
                  <c:v>11726.51</c:v>
                </c:pt>
                <c:pt idx="21">
                  <c:v>11535.52</c:v>
                </c:pt>
                <c:pt idx="22">
                  <c:v>10864.35</c:v>
                </c:pt>
                <c:pt idx="23">
                  <c:v>11376.86</c:v>
                </c:pt>
                <c:pt idx="24">
                  <c:v>11306.34</c:v>
                </c:pt>
                <c:pt idx="25">
                  <c:v>9843.94</c:v>
                </c:pt>
                <c:pt idx="27">
                  <c:v>11324.53</c:v>
                </c:pt>
                <c:pt idx="28">
                  <c:v>11270.39</c:v>
                </c:pt>
                <c:pt idx="29">
                  <c:v>11306.34</c:v>
                </c:pt>
              </c:numCache>
            </c:numRef>
          </c:val>
          <c:smooth val="0"/>
          <c:extLst>
            <c:ext xmlns:c16="http://schemas.microsoft.com/office/drawing/2014/chart" uri="{C3380CC4-5D6E-409C-BE32-E72D297353CC}">
              <c16:uniqueId val="{00000006-E8C7-40F1-BFEF-8CA767035CF5}"/>
            </c:ext>
          </c:extLst>
        </c:ser>
        <c:ser>
          <c:idx val="7"/>
          <c:order val="7"/>
          <c:tx>
            <c:strRef>
              <c:f>'precio mayorista3'!$J$5</c:f>
              <c:strCache>
                <c:ptCount val="1"/>
                <c:pt idx="0">
                  <c:v>Vega Monumental Concepción</c:v>
                </c:pt>
              </c:strCache>
            </c:strRef>
          </c:tx>
          <c:spPr>
            <a:ln w="28575" cap="rnd">
              <a:solidFill>
                <a:schemeClr val="accent2">
                  <a:lumMod val="60000"/>
                </a:schemeClr>
              </a:solidFill>
              <a:round/>
            </a:ln>
            <a:effectLst/>
          </c:spPr>
          <c:marker>
            <c:symbol val="circle"/>
            <c:size val="5"/>
            <c:spPr>
              <a:solidFill>
                <a:schemeClr val="accent2">
                  <a:lumMod val="50000"/>
                </a:schemeClr>
              </a:solidFill>
              <a:ln>
                <a:noFill/>
              </a:ln>
            </c:spPr>
          </c:marker>
          <c:cat>
            <c:numRef>
              <c:f>'precio mayorista3'!$B$6:$B$35</c:f>
              <c:numCache>
                <c:formatCode>m/d/yyyy</c:formatCode>
                <c:ptCount val="30"/>
                <c:pt idx="0">
                  <c:v>42082</c:v>
                </c:pt>
                <c:pt idx="1">
                  <c:v>42083</c:v>
                </c:pt>
                <c:pt idx="2">
                  <c:v>42086</c:v>
                </c:pt>
                <c:pt idx="3">
                  <c:v>42087</c:v>
                </c:pt>
                <c:pt idx="4">
                  <c:v>42088</c:v>
                </c:pt>
                <c:pt idx="5">
                  <c:v>42089</c:v>
                </c:pt>
                <c:pt idx="6">
                  <c:v>42090</c:v>
                </c:pt>
                <c:pt idx="7">
                  <c:v>42093</c:v>
                </c:pt>
                <c:pt idx="8">
                  <c:v>42094</c:v>
                </c:pt>
                <c:pt idx="9">
                  <c:v>42095</c:v>
                </c:pt>
                <c:pt idx="10">
                  <c:v>42096</c:v>
                </c:pt>
                <c:pt idx="11">
                  <c:v>42100</c:v>
                </c:pt>
                <c:pt idx="12">
                  <c:v>42101</c:v>
                </c:pt>
                <c:pt idx="13">
                  <c:v>42102</c:v>
                </c:pt>
                <c:pt idx="14">
                  <c:v>42103</c:v>
                </c:pt>
                <c:pt idx="15">
                  <c:v>42104</c:v>
                </c:pt>
                <c:pt idx="16">
                  <c:v>42107</c:v>
                </c:pt>
                <c:pt idx="17">
                  <c:v>42108</c:v>
                </c:pt>
                <c:pt idx="18">
                  <c:v>42109</c:v>
                </c:pt>
                <c:pt idx="19">
                  <c:v>42110</c:v>
                </c:pt>
                <c:pt idx="20">
                  <c:v>42111</c:v>
                </c:pt>
                <c:pt idx="21">
                  <c:v>42114</c:v>
                </c:pt>
                <c:pt idx="22">
                  <c:v>42115</c:v>
                </c:pt>
                <c:pt idx="23">
                  <c:v>42116</c:v>
                </c:pt>
                <c:pt idx="24">
                  <c:v>42117</c:v>
                </c:pt>
                <c:pt idx="25">
                  <c:v>42118</c:v>
                </c:pt>
                <c:pt idx="26">
                  <c:v>42121</c:v>
                </c:pt>
                <c:pt idx="27">
                  <c:v>42122</c:v>
                </c:pt>
                <c:pt idx="28">
                  <c:v>42123</c:v>
                </c:pt>
                <c:pt idx="29">
                  <c:v>42124</c:v>
                </c:pt>
              </c:numCache>
            </c:numRef>
          </c:cat>
          <c:val>
            <c:numRef>
              <c:f>'precio mayorista3'!$J$6:$J$35</c:f>
              <c:numCache>
                <c:formatCode>#,##0</c:formatCode>
                <c:ptCount val="30"/>
                <c:pt idx="1">
                  <c:v>9558.8250000000007</c:v>
                </c:pt>
                <c:pt idx="3">
                  <c:v>9534.5800000000017</c:v>
                </c:pt>
                <c:pt idx="6">
                  <c:v>9663.8650000000016</c:v>
                </c:pt>
                <c:pt idx="8">
                  <c:v>9633.8700000000008</c:v>
                </c:pt>
                <c:pt idx="12">
                  <c:v>9680</c:v>
                </c:pt>
                <c:pt idx="15">
                  <c:v>9663.8700000000008</c:v>
                </c:pt>
                <c:pt idx="17">
                  <c:v>9694.8549999999996</c:v>
                </c:pt>
                <c:pt idx="20">
                  <c:v>12913.165000000001</c:v>
                </c:pt>
                <c:pt idx="22">
                  <c:v>12826.655000000001</c:v>
                </c:pt>
                <c:pt idx="25">
                  <c:v>12811.504999999999</c:v>
                </c:pt>
                <c:pt idx="27">
                  <c:v>12209.11</c:v>
                </c:pt>
              </c:numCache>
            </c:numRef>
          </c:val>
          <c:smooth val="0"/>
          <c:extLst>
            <c:ext xmlns:c16="http://schemas.microsoft.com/office/drawing/2014/chart" uri="{C3380CC4-5D6E-409C-BE32-E72D297353CC}">
              <c16:uniqueId val="{00000007-E8C7-40F1-BFEF-8CA767035CF5}"/>
            </c:ext>
          </c:extLst>
        </c:ser>
        <c:ser>
          <c:idx val="8"/>
          <c:order val="8"/>
          <c:tx>
            <c:strRef>
              <c:f>'precio mayorista3'!$K$5</c:f>
              <c:strCache>
                <c:ptCount val="1"/>
                <c:pt idx="0">
                  <c:v>Vega Modelo de Temuco</c:v>
                </c:pt>
              </c:strCache>
            </c:strRef>
          </c:tx>
          <c:spPr>
            <a:ln>
              <a:solidFill>
                <a:schemeClr val="accent3">
                  <a:lumMod val="50000"/>
                </a:schemeClr>
              </a:solidFill>
            </a:ln>
          </c:spPr>
          <c:marker>
            <c:symbol val="circle"/>
            <c:size val="5"/>
            <c:spPr>
              <a:solidFill>
                <a:schemeClr val="accent3">
                  <a:lumMod val="50000"/>
                </a:schemeClr>
              </a:solidFill>
              <a:ln>
                <a:noFill/>
              </a:ln>
            </c:spPr>
          </c:marker>
          <c:cat>
            <c:numRef>
              <c:f>'precio mayorista3'!$B$6:$B$35</c:f>
              <c:numCache>
                <c:formatCode>m/d/yyyy</c:formatCode>
                <c:ptCount val="30"/>
                <c:pt idx="0">
                  <c:v>42082</c:v>
                </c:pt>
                <c:pt idx="1">
                  <c:v>42083</c:v>
                </c:pt>
                <c:pt idx="2">
                  <c:v>42086</c:v>
                </c:pt>
                <c:pt idx="3">
                  <c:v>42087</c:v>
                </c:pt>
                <c:pt idx="4">
                  <c:v>42088</c:v>
                </c:pt>
                <c:pt idx="5">
                  <c:v>42089</c:v>
                </c:pt>
                <c:pt idx="6">
                  <c:v>42090</c:v>
                </c:pt>
                <c:pt idx="7">
                  <c:v>42093</c:v>
                </c:pt>
                <c:pt idx="8">
                  <c:v>42094</c:v>
                </c:pt>
                <c:pt idx="9">
                  <c:v>42095</c:v>
                </c:pt>
                <c:pt idx="10">
                  <c:v>42096</c:v>
                </c:pt>
                <c:pt idx="11">
                  <c:v>42100</c:v>
                </c:pt>
                <c:pt idx="12">
                  <c:v>42101</c:v>
                </c:pt>
                <c:pt idx="13">
                  <c:v>42102</c:v>
                </c:pt>
                <c:pt idx="14">
                  <c:v>42103</c:v>
                </c:pt>
                <c:pt idx="15">
                  <c:v>42104</c:v>
                </c:pt>
                <c:pt idx="16">
                  <c:v>42107</c:v>
                </c:pt>
                <c:pt idx="17">
                  <c:v>42108</c:v>
                </c:pt>
                <c:pt idx="18">
                  <c:v>42109</c:v>
                </c:pt>
                <c:pt idx="19">
                  <c:v>42110</c:v>
                </c:pt>
                <c:pt idx="20">
                  <c:v>42111</c:v>
                </c:pt>
                <c:pt idx="21">
                  <c:v>42114</c:v>
                </c:pt>
                <c:pt idx="22">
                  <c:v>42115</c:v>
                </c:pt>
                <c:pt idx="23">
                  <c:v>42116</c:v>
                </c:pt>
                <c:pt idx="24">
                  <c:v>42117</c:v>
                </c:pt>
                <c:pt idx="25">
                  <c:v>42118</c:v>
                </c:pt>
                <c:pt idx="26">
                  <c:v>42121</c:v>
                </c:pt>
                <c:pt idx="27">
                  <c:v>42122</c:v>
                </c:pt>
                <c:pt idx="28">
                  <c:v>42123</c:v>
                </c:pt>
                <c:pt idx="29">
                  <c:v>42124</c:v>
                </c:pt>
              </c:numCache>
            </c:numRef>
          </c:cat>
          <c:val>
            <c:numRef>
              <c:f>'precio mayorista3'!$K$6:$K$35</c:f>
              <c:numCache>
                <c:formatCode>#,##0</c:formatCode>
                <c:ptCount val="30"/>
                <c:pt idx="0">
                  <c:v>8823.5300000000007</c:v>
                </c:pt>
                <c:pt idx="1">
                  <c:v>8823.5300000000007</c:v>
                </c:pt>
                <c:pt idx="2">
                  <c:v>8823.5300000000007</c:v>
                </c:pt>
                <c:pt idx="3">
                  <c:v>9663.8700000000008</c:v>
                </c:pt>
                <c:pt idx="4">
                  <c:v>8823.5300000000007</c:v>
                </c:pt>
                <c:pt idx="5">
                  <c:v>8823.5300000000007</c:v>
                </c:pt>
                <c:pt idx="6">
                  <c:v>9243.7000000000007</c:v>
                </c:pt>
                <c:pt idx="7">
                  <c:v>9663.8700000000008</c:v>
                </c:pt>
                <c:pt idx="8">
                  <c:v>8823.5300000000007</c:v>
                </c:pt>
                <c:pt idx="9">
                  <c:v>9663.8700000000008</c:v>
                </c:pt>
                <c:pt idx="10">
                  <c:v>8823.5300000000007</c:v>
                </c:pt>
                <c:pt idx="11">
                  <c:v>8823.5300000000007</c:v>
                </c:pt>
                <c:pt idx="12">
                  <c:v>8800.1850000000013</c:v>
                </c:pt>
                <c:pt idx="13">
                  <c:v>10504.2</c:v>
                </c:pt>
                <c:pt idx="14">
                  <c:v>11764.71</c:v>
                </c:pt>
                <c:pt idx="15">
                  <c:v>11764.71</c:v>
                </c:pt>
                <c:pt idx="16">
                  <c:v>11344.54</c:v>
                </c:pt>
                <c:pt idx="17">
                  <c:v>11344.54</c:v>
                </c:pt>
                <c:pt idx="18">
                  <c:v>11089.437500000002</c:v>
                </c:pt>
                <c:pt idx="19">
                  <c:v>11344.54</c:v>
                </c:pt>
                <c:pt idx="20">
                  <c:v>11344.54</c:v>
                </c:pt>
                <c:pt idx="21">
                  <c:v>11344.54</c:v>
                </c:pt>
                <c:pt idx="22">
                  <c:v>11344.54</c:v>
                </c:pt>
                <c:pt idx="23">
                  <c:v>11344.54</c:v>
                </c:pt>
                <c:pt idx="24">
                  <c:v>11344.54</c:v>
                </c:pt>
                <c:pt idx="25">
                  <c:v>11324.53</c:v>
                </c:pt>
                <c:pt idx="26">
                  <c:v>11344.54</c:v>
                </c:pt>
                <c:pt idx="27">
                  <c:v>11344.54</c:v>
                </c:pt>
                <c:pt idx="28">
                  <c:v>11344.54</c:v>
                </c:pt>
                <c:pt idx="29">
                  <c:v>11344.54</c:v>
                </c:pt>
              </c:numCache>
            </c:numRef>
          </c:val>
          <c:smooth val="0"/>
          <c:extLst>
            <c:ext xmlns:c16="http://schemas.microsoft.com/office/drawing/2014/chart" uri="{C3380CC4-5D6E-409C-BE32-E72D297353CC}">
              <c16:uniqueId val="{00000008-E8C7-40F1-BFEF-8CA767035CF5}"/>
            </c:ext>
          </c:extLst>
        </c:ser>
        <c:ser>
          <c:idx val="9"/>
          <c:order val="9"/>
          <c:tx>
            <c:strRef>
              <c:f>'precio mayorista3'!$L$5</c:f>
              <c:strCache>
                <c:ptCount val="1"/>
                <c:pt idx="0">
                  <c:v>Feria Lagunitas de Puerto Montt</c:v>
                </c:pt>
              </c:strCache>
            </c:strRef>
          </c:tx>
          <c:marker>
            <c:symbol val="circle"/>
            <c:size val="5"/>
          </c:marker>
          <c:cat>
            <c:numRef>
              <c:f>'precio mayorista3'!$B$6:$B$35</c:f>
              <c:numCache>
                <c:formatCode>m/d/yyyy</c:formatCode>
                <c:ptCount val="30"/>
                <c:pt idx="0">
                  <c:v>42082</c:v>
                </c:pt>
                <c:pt idx="1">
                  <c:v>42083</c:v>
                </c:pt>
                <c:pt idx="2">
                  <c:v>42086</c:v>
                </c:pt>
                <c:pt idx="3">
                  <c:v>42087</c:v>
                </c:pt>
                <c:pt idx="4">
                  <c:v>42088</c:v>
                </c:pt>
                <c:pt idx="5">
                  <c:v>42089</c:v>
                </c:pt>
                <c:pt idx="6">
                  <c:v>42090</c:v>
                </c:pt>
                <c:pt idx="7">
                  <c:v>42093</c:v>
                </c:pt>
                <c:pt idx="8">
                  <c:v>42094</c:v>
                </c:pt>
                <c:pt idx="9">
                  <c:v>42095</c:v>
                </c:pt>
                <c:pt idx="10">
                  <c:v>42096</c:v>
                </c:pt>
                <c:pt idx="11">
                  <c:v>42100</c:v>
                </c:pt>
                <c:pt idx="12">
                  <c:v>42101</c:v>
                </c:pt>
                <c:pt idx="13">
                  <c:v>42102</c:v>
                </c:pt>
                <c:pt idx="14">
                  <c:v>42103</c:v>
                </c:pt>
                <c:pt idx="15">
                  <c:v>42104</c:v>
                </c:pt>
                <c:pt idx="16">
                  <c:v>42107</c:v>
                </c:pt>
                <c:pt idx="17">
                  <c:v>42108</c:v>
                </c:pt>
                <c:pt idx="18">
                  <c:v>42109</c:v>
                </c:pt>
                <c:pt idx="19">
                  <c:v>42110</c:v>
                </c:pt>
                <c:pt idx="20">
                  <c:v>42111</c:v>
                </c:pt>
                <c:pt idx="21">
                  <c:v>42114</c:v>
                </c:pt>
                <c:pt idx="22">
                  <c:v>42115</c:v>
                </c:pt>
                <c:pt idx="23">
                  <c:v>42116</c:v>
                </c:pt>
                <c:pt idx="24">
                  <c:v>42117</c:v>
                </c:pt>
                <c:pt idx="25">
                  <c:v>42118</c:v>
                </c:pt>
                <c:pt idx="26">
                  <c:v>42121</c:v>
                </c:pt>
                <c:pt idx="27">
                  <c:v>42122</c:v>
                </c:pt>
                <c:pt idx="28">
                  <c:v>42123</c:v>
                </c:pt>
                <c:pt idx="29">
                  <c:v>42124</c:v>
                </c:pt>
              </c:numCache>
            </c:numRef>
          </c:cat>
          <c:val>
            <c:numRef>
              <c:f>'precio mayorista3'!$L$6:$L$35</c:f>
              <c:numCache>
                <c:formatCode>#,##0</c:formatCode>
                <c:ptCount val="30"/>
                <c:pt idx="0">
                  <c:v>9593.84</c:v>
                </c:pt>
                <c:pt idx="1">
                  <c:v>9617.18</c:v>
                </c:pt>
                <c:pt idx="2">
                  <c:v>9581.33</c:v>
                </c:pt>
                <c:pt idx="3">
                  <c:v>9591.8349999999991</c:v>
                </c:pt>
                <c:pt idx="4">
                  <c:v>9610.51</c:v>
                </c:pt>
                <c:pt idx="5">
                  <c:v>9598.505000000001</c:v>
                </c:pt>
                <c:pt idx="6">
                  <c:v>9598.505000000001</c:v>
                </c:pt>
                <c:pt idx="7">
                  <c:v>9663.8700000000008</c:v>
                </c:pt>
                <c:pt idx="8">
                  <c:v>9645.1933333333345</c:v>
                </c:pt>
                <c:pt idx="9">
                  <c:v>9663.8700000000008</c:v>
                </c:pt>
                <c:pt idx="10">
                  <c:v>9537.8149999999987</c:v>
                </c:pt>
                <c:pt idx="11">
                  <c:v>10098.040000000001</c:v>
                </c:pt>
                <c:pt idx="12">
                  <c:v>10340.803333333335</c:v>
                </c:pt>
                <c:pt idx="13">
                  <c:v>10273.11</c:v>
                </c:pt>
                <c:pt idx="14">
                  <c:v>9663.8700000000008</c:v>
                </c:pt>
                <c:pt idx="15">
                  <c:v>9712.35</c:v>
                </c:pt>
                <c:pt idx="17">
                  <c:v>9598.505000000001</c:v>
                </c:pt>
                <c:pt idx="19">
                  <c:v>9579.83</c:v>
                </c:pt>
                <c:pt idx="20">
                  <c:v>9617.18</c:v>
                </c:pt>
                <c:pt idx="21">
                  <c:v>9663.8700000000008</c:v>
                </c:pt>
                <c:pt idx="22">
                  <c:v>9677.875</c:v>
                </c:pt>
                <c:pt idx="23">
                  <c:v>9635.8566666666666</c:v>
                </c:pt>
                <c:pt idx="24">
                  <c:v>9579.8349999999991</c:v>
                </c:pt>
                <c:pt idx="25">
                  <c:v>10679.275000000001</c:v>
                </c:pt>
                <c:pt idx="26">
                  <c:v>11297.85</c:v>
                </c:pt>
                <c:pt idx="27">
                  <c:v>11297.85</c:v>
                </c:pt>
                <c:pt idx="28">
                  <c:v>11291.18</c:v>
                </c:pt>
              </c:numCache>
            </c:numRef>
          </c:val>
          <c:smooth val="0"/>
          <c:extLst>
            <c:ext xmlns:c16="http://schemas.microsoft.com/office/drawing/2014/chart" uri="{C3380CC4-5D6E-409C-BE32-E72D297353CC}">
              <c16:uniqueId val="{00000009-E8C7-40F1-BFEF-8CA767035CF5}"/>
            </c:ext>
          </c:extLst>
        </c:ser>
        <c:dLbls>
          <c:showLegendKey val="0"/>
          <c:showVal val="0"/>
          <c:showCatName val="0"/>
          <c:showSerName val="0"/>
          <c:showPercent val="0"/>
          <c:showBubbleSize val="0"/>
        </c:dLbls>
        <c:marker val="1"/>
        <c:smooth val="0"/>
        <c:axId val="-1587821440"/>
        <c:axId val="-1587825792"/>
      </c:lineChart>
      <c:dateAx>
        <c:axId val="-1587821440"/>
        <c:scaling>
          <c:orientation val="minMax"/>
        </c:scaling>
        <c:delete val="0"/>
        <c:axPos val="b"/>
        <c:numFmt formatCode="dd/mm"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L"/>
          </a:p>
        </c:txPr>
        <c:crossAx val="-1587825792"/>
        <c:crosses val="autoZero"/>
        <c:auto val="1"/>
        <c:lblOffset val="100"/>
        <c:baseTimeUnit val="days"/>
      </c:dateAx>
      <c:valAx>
        <c:axId val="-158782579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s-CL" sz="900">
                    <a:solidFill>
                      <a:sysClr val="windowText" lastClr="000000"/>
                    </a:solidFill>
                    <a:latin typeface="Arial" panose="020B0604020202020204" pitchFamily="34" charset="0"/>
                    <a:cs typeface="Arial" panose="020B0604020202020204" pitchFamily="34" charset="0"/>
                  </a:rPr>
                  <a:t> $ / saco de 50 kg</a:t>
                </a:r>
              </a:p>
            </c:rich>
          </c:tx>
          <c:overlay val="0"/>
          <c:spPr>
            <a:noFill/>
            <a:ln w="25400">
              <a:noFill/>
            </a:ln>
          </c:spPr>
        </c:title>
        <c:numFmt formatCode="#,##0"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Arial" panose="020B0604020202020204" pitchFamily="34" charset="0"/>
              </a:defRPr>
            </a:pPr>
            <a:endParaRPr lang="es-CL"/>
          </a:p>
        </c:txPr>
        <c:crossAx val="-1587821440"/>
        <c:crosses val="autoZero"/>
        <c:crossBetween val="between"/>
      </c:valAx>
      <c:spPr>
        <a:noFill/>
        <a:ln w="25400">
          <a:noFill/>
        </a:ln>
      </c:spPr>
    </c:plotArea>
    <c:legend>
      <c:legendPos val="b"/>
      <c:layout>
        <c:manualLayout>
          <c:xMode val="edge"/>
          <c:yMode val="edge"/>
          <c:x val="0.8049584785508368"/>
          <c:y val="0.13203699663486648"/>
          <c:w val="0.19355945501990646"/>
          <c:h val="0.79624321519004082"/>
        </c:manualLayout>
      </c:layout>
      <c:overlay val="0"/>
      <c:spPr>
        <a:noFill/>
        <a:ln w="25400">
          <a:noFill/>
        </a:ln>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Arial" panose="020B0604020202020204" pitchFamily="34" charset="0"/>
                <a:ea typeface="Calibri"/>
                <a:cs typeface="Arial" panose="020B0604020202020204" pitchFamily="34" charset="0"/>
              </a:defRPr>
            </a:pPr>
            <a:r>
              <a:rPr lang="es-CL" sz="900">
                <a:latin typeface="Arial" panose="020B0604020202020204" pitchFamily="34" charset="0"/>
                <a:cs typeface="Arial" panose="020B0604020202020204" pitchFamily="34" charset="0"/>
              </a:rPr>
              <a:t>Gráfico 4. Precios de papa en supermercados y ferias libres de Santiago</a:t>
            </a:r>
          </a:p>
        </c:rich>
      </c:tx>
      <c:overlay val="0"/>
      <c:spPr>
        <a:noFill/>
        <a:ln w="25400">
          <a:noFill/>
        </a:ln>
      </c:spPr>
    </c:title>
    <c:autoTitleDeleted val="0"/>
    <c:plotArea>
      <c:layout>
        <c:manualLayout>
          <c:layoutTarget val="inner"/>
          <c:xMode val="edge"/>
          <c:yMode val="edge"/>
          <c:x val="8.3933618819006919E-2"/>
          <c:y val="0.10915481787798108"/>
          <c:w val="0.89511068041407293"/>
          <c:h val="0.7004511980966408"/>
        </c:manualLayout>
      </c:layout>
      <c:lineChart>
        <c:grouping val="standard"/>
        <c:varyColors val="0"/>
        <c:ser>
          <c:idx val="0"/>
          <c:order val="0"/>
          <c:tx>
            <c:strRef>
              <c:f>'precio minorista'!$D$24</c:f>
              <c:strCache>
                <c:ptCount val="1"/>
                <c:pt idx="0">
                  <c:v>Supermercados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'precio minorista'!$C$25:$C$45</c:f>
              <c:numCache>
                <c:formatCode>mmm\-yy</c:formatCode>
                <c:ptCount val="21"/>
                <c:pt idx="0">
                  <c:v>41487</c:v>
                </c:pt>
                <c:pt idx="1">
                  <c:v>41518</c:v>
                </c:pt>
                <c:pt idx="2">
                  <c:v>41548</c:v>
                </c:pt>
                <c:pt idx="3">
                  <c:v>41579</c:v>
                </c:pt>
                <c:pt idx="4">
                  <c:v>41609</c:v>
                </c:pt>
                <c:pt idx="5">
                  <c:v>41640</c:v>
                </c:pt>
                <c:pt idx="6">
                  <c:v>41671</c:v>
                </c:pt>
                <c:pt idx="7">
                  <c:v>41699</c:v>
                </c:pt>
                <c:pt idx="8">
                  <c:v>41730</c:v>
                </c:pt>
                <c:pt idx="9">
                  <c:v>41760</c:v>
                </c:pt>
                <c:pt idx="10">
                  <c:v>41791</c:v>
                </c:pt>
                <c:pt idx="11">
                  <c:v>41821</c:v>
                </c:pt>
                <c:pt idx="12">
                  <c:v>41852</c:v>
                </c:pt>
                <c:pt idx="13">
                  <c:v>41883</c:v>
                </c:pt>
                <c:pt idx="14">
                  <c:v>41913</c:v>
                </c:pt>
                <c:pt idx="15">
                  <c:v>41944</c:v>
                </c:pt>
                <c:pt idx="16">
                  <c:v>41974</c:v>
                </c:pt>
                <c:pt idx="17">
                  <c:v>42005</c:v>
                </c:pt>
                <c:pt idx="18">
                  <c:v>42036</c:v>
                </c:pt>
                <c:pt idx="19">
                  <c:v>42064</c:v>
                </c:pt>
                <c:pt idx="20">
                  <c:v>42095</c:v>
                </c:pt>
              </c:numCache>
            </c:numRef>
          </c:cat>
          <c:val>
            <c:numRef>
              <c:f>'precio minorista'!$D$25:$D$45</c:f>
              <c:numCache>
                <c:formatCode>General</c:formatCode>
                <c:ptCount val="21"/>
                <c:pt idx="0">
                  <c:v>711</c:v>
                </c:pt>
                <c:pt idx="1">
                  <c:v>868</c:v>
                </c:pt>
                <c:pt idx="2">
                  <c:v>1136</c:v>
                </c:pt>
                <c:pt idx="3">
                  <c:v>1385</c:v>
                </c:pt>
                <c:pt idx="4">
                  <c:v>1304</c:v>
                </c:pt>
                <c:pt idx="5" formatCode="#,##0">
                  <c:v>941</c:v>
                </c:pt>
                <c:pt idx="6" formatCode="#,##0">
                  <c:v>886</c:v>
                </c:pt>
                <c:pt idx="7" formatCode="#,##0">
                  <c:v>902</c:v>
                </c:pt>
                <c:pt idx="8" formatCode="#,##0">
                  <c:v>816</c:v>
                </c:pt>
                <c:pt idx="9" formatCode="#,##0">
                  <c:v>851</c:v>
                </c:pt>
                <c:pt idx="10" formatCode="#,##0">
                  <c:v>904</c:v>
                </c:pt>
                <c:pt idx="11" formatCode="#,##0">
                  <c:v>944</c:v>
                </c:pt>
                <c:pt idx="12" formatCode="#,##0">
                  <c:v>848</c:v>
                </c:pt>
                <c:pt idx="13" formatCode="#,##0">
                  <c:v>979</c:v>
                </c:pt>
                <c:pt idx="14" formatCode="#,##0">
                  <c:v>939</c:v>
                </c:pt>
                <c:pt idx="15" formatCode="#,##0">
                  <c:v>1081</c:v>
                </c:pt>
                <c:pt idx="16" formatCode="#,##0">
                  <c:v>1071</c:v>
                </c:pt>
                <c:pt idx="17" formatCode="#,##0">
                  <c:v>1057</c:v>
                </c:pt>
                <c:pt idx="18" formatCode="#,##0">
                  <c:v>981</c:v>
                </c:pt>
                <c:pt idx="19" formatCode="#,##0">
                  <c:v>1002</c:v>
                </c:pt>
                <c:pt idx="20" formatCode="#,##0">
                  <c:v>991</c:v>
                </c:pt>
              </c:numCache>
            </c:numRef>
          </c:val>
          <c:smooth val="0"/>
          <c:extLst>
            <c:ext xmlns:c16="http://schemas.microsoft.com/office/drawing/2014/chart" uri="{C3380CC4-5D6E-409C-BE32-E72D297353CC}">
              <c16:uniqueId val="{00000000-755E-46E9-A787-0592CFE919B1}"/>
            </c:ext>
          </c:extLst>
        </c:ser>
        <c:ser>
          <c:idx val="1"/>
          <c:order val="1"/>
          <c:tx>
            <c:strRef>
              <c:f>'precio minorista'!$E$24</c:f>
              <c:strCache>
                <c:ptCount val="1"/>
                <c:pt idx="0">
                  <c:v>Ferias libres</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'precio minorista'!$C$25:$C$45</c:f>
              <c:numCache>
                <c:formatCode>mmm\-yy</c:formatCode>
                <c:ptCount val="21"/>
                <c:pt idx="0">
                  <c:v>41487</c:v>
                </c:pt>
                <c:pt idx="1">
                  <c:v>41518</c:v>
                </c:pt>
                <c:pt idx="2">
                  <c:v>41548</c:v>
                </c:pt>
                <c:pt idx="3">
                  <c:v>41579</c:v>
                </c:pt>
                <c:pt idx="4">
                  <c:v>41609</c:v>
                </c:pt>
                <c:pt idx="5">
                  <c:v>41640</c:v>
                </c:pt>
                <c:pt idx="6">
                  <c:v>41671</c:v>
                </c:pt>
                <c:pt idx="7">
                  <c:v>41699</c:v>
                </c:pt>
                <c:pt idx="8">
                  <c:v>41730</c:v>
                </c:pt>
                <c:pt idx="9">
                  <c:v>41760</c:v>
                </c:pt>
                <c:pt idx="10">
                  <c:v>41791</c:v>
                </c:pt>
                <c:pt idx="11">
                  <c:v>41821</c:v>
                </c:pt>
                <c:pt idx="12">
                  <c:v>41852</c:v>
                </c:pt>
                <c:pt idx="13">
                  <c:v>41883</c:v>
                </c:pt>
                <c:pt idx="14">
                  <c:v>41913</c:v>
                </c:pt>
                <c:pt idx="15">
                  <c:v>41944</c:v>
                </c:pt>
                <c:pt idx="16">
                  <c:v>41974</c:v>
                </c:pt>
                <c:pt idx="17">
                  <c:v>42005</c:v>
                </c:pt>
                <c:pt idx="18">
                  <c:v>42036</c:v>
                </c:pt>
                <c:pt idx="19">
                  <c:v>42064</c:v>
                </c:pt>
                <c:pt idx="20">
                  <c:v>42095</c:v>
                </c:pt>
              </c:numCache>
            </c:numRef>
          </c:cat>
          <c:val>
            <c:numRef>
              <c:f>'precio minorista'!$E$25:$E$45</c:f>
              <c:numCache>
                <c:formatCode>General</c:formatCode>
                <c:ptCount val="21"/>
                <c:pt idx="0">
                  <c:v>431</c:v>
                </c:pt>
                <c:pt idx="1">
                  <c:v>546</c:v>
                </c:pt>
                <c:pt idx="2">
                  <c:v>658</c:v>
                </c:pt>
                <c:pt idx="3">
                  <c:v>637</c:v>
                </c:pt>
                <c:pt idx="4">
                  <c:v>386</c:v>
                </c:pt>
                <c:pt idx="5" formatCode="#,##0">
                  <c:v>387</c:v>
                </c:pt>
                <c:pt idx="6" formatCode="#,##0">
                  <c:v>462</c:v>
                </c:pt>
                <c:pt idx="7" formatCode="#,##0">
                  <c:v>445</c:v>
                </c:pt>
                <c:pt idx="8" formatCode="#,##0">
                  <c:v>442</c:v>
                </c:pt>
                <c:pt idx="9" formatCode="#,##0">
                  <c:v>462</c:v>
                </c:pt>
                <c:pt idx="10" formatCode="#,##0">
                  <c:v>468</c:v>
                </c:pt>
                <c:pt idx="11" formatCode="#,##0">
                  <c:v>449</c:v>
                </c:pt>
                <c:pt idx="12" formatCode="#,##0">
                  <c:v>435</c:v>
                </c:pt>
                <c:pt idx="13" formatCode="#,##0">
                  <c:v>467</c:v>
                </c:pt>
                <c:pt idx="14" formatCode="#,##0">
                  <c:v>456</c:v>
                </c:pt>
                <c:pt idx="15" formatCode="#,##0">
                  <c:v>418</c:v>
                </c:pt>
                <c:pt idx="16" formatCode="#,##0">
                  <c:v>421</c:v>
                </c:pt>
                <c:pt idx="17" formatCode="#,##0">
                  <c:v>418</c:v>
                </c:pt>
                <c:pt idx="18" formatCode="#,##0">
                  <c:v>408</c:v>
                </c:pt>
                <c:pt idx="19" formatCode="#,##0">
                  <c:v>442</c:v>
                </c:pt>
                <c:pt idx="20" formatCode="#,##0">
                  <c:v>482</c:v>
                </c:pt>
              </c:numCache>
            </c:numRef>
          </c:val>
          <c:smooth val="0"/>
          <c:extLst>
            <c:ext xmlns:c16="http://schemas.microsoft.com/office/drawing/2014/chart" uri="{C3380CC4-5D6E-409C-BE32-E72D297353CC}">
              <c16:uniqueId val="{00000001-755E-46E9-A787-0592CFE919B1}"/>
            </c:ext>
          </c:extLst>
        </c:ser>
        <c:dLbls>
          <c:showLegendKey val="0"/>
          <c:showVal val="0"/>
          <c:showCatName val="0"/>
          <c:showSerName val="0"/>
          <c:showPercent val="0"/>
          <c:showBubbleSize val="0"/>
        </c:dLbls>
        <c:marker val="1"/>
        <c:smooth val="0"/>
        <c:axId val="-1587826880"/>
        <c:axId val="-1588013008"/>
      </c:lineChart>
      <c:dateAx>
        <c:axId val="-1587826880"/>
        <c:scaling>
          <c:orientation val="minMax"/>
        </c:scaling>
        <c:delete val="0"/>
        <c:axPos val="b"/>
        <c:numFmt formatCode="mmm/yy" sourceLinked="0"/>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000000"/>
                </a:solidFill>
                <a:latin typeface="Arial" panose="020B0604020202020204" pitchFamily="34" charset="0"/>
                <a:ea typeface="Calibri"/>
                <a:cs typeface="Arial" panose="020B0604020202020204" pitchFamily="34" charset="0"/>
              </a:defRPr>
            </a:pPr>
            <a:endParaRPr lang="es-CL"/>
          </a:p>
        </c:txPr>
        <c:crossAx val="-1588013008"/>
        <c:crosses val="autoZero"/>
        <c:auto val="1"/>
        <c:lblOffset val="100"/>
        <c:baseTimeUnit val="months"/>
        <c:majorUnit val="2"/>
        <c:majorTimeUnit val="months"/>
      </c:dateAx>
      <c:valAx>
        <c:axId val="-1588013008"/>
        <c:scaling>
          <c:orientation val="minMax"/>
        </c:scaling>
        <c:delete val="0"/>
        <c:axPos val="l"/>
        <c:majorGridlines>
          <c:spPr>
            <a:ln w="9525" cap="flat" cmpd="sng" algn="ctr">
              <a:solidFill>
                <a:schemeClr val="tx1">
                  <a:lumMod val="15000"/>
                  <a:lumOff val="85000"/>
                </a:schemeClr>
              </a:solidFill>
              <a:round/>
            </a:ln>
            <a:effectLst/>
          </c:spPr>
        </c:majorGridlines>
        <c:title>
          <c:tx>
            <c:rich>
              <a:bodyPr/>
              <a:lstStyle/>
              <a:p>
                <a:pPr>
                  <a:defRPr sz="900" b="0" i="0" u="none" strike="noStrike" baseline="0">
                    <a:solidFill>
                      <a:srgbClr val="000000"/>
                    </a:solidFill>
                    <a:latin typeface="Arial" panose="020B0604020202020204" pitchFamily="34" charset="0"/>
                    <a:ea typeface="Calibri"/>
                    <a:cs typeface="Arial" panose="020B0604020202020204" pitchFamily="34" charset="0"/>
                  </a:defRPr>
                </a:pPr>
                <a:r>
                  <a:rPr lang="es-CL" sz="900">
                    <a:latin typeface="Arial" panose="020B0604020202020204" pitchFamily="34" charset="0"/>
                    <a:cs typeface="Arial" panose="020B0604020202020204" pitchFamily="34" charset="0"/>
                  </a:rPr>
                  <a:t>Precio ($/kilo con IVA)</a:t>
                </a:r>
              </a:p>
            </c:rich>
          </c:tx>
          <c:overlay val="0"/>
          <c:spPr>
            <a:noFill/>
            <a:ln w="25400">
              <a:noFill/>
            </a:ln>
          </c:spPr>
        </c:title>
        <c:numFmt formatCode="General" sourceLinked="1"/>
        <c:majorTickMark val="none"/>
        <c:minorTickMark val="none"/>
        <c:tickLblPos val="nextTo"/>
        <c:spPr>
          <a:ln w="9525">
            <a:noFill/>
          </a:ln>
        </c:spPr>
        <c:txPr>
          <a:bodyPr rot="0" vert="horz"/>
          <a:lstStyle/>
          <a:p>
            <a:pPr>
              <a:defRPr sz="900" b="0" i="0" u="none" strike="noStrike" baseline="0">
                <a:solidFill>
                  <a:srgbClr val="000000"/>
                </a:solidFill>
                <a:latin typeface="Arial" panose="020B0604020202020204" pitchFamily="34" charset="0"/>
                <a:ea typeface="BatangChe" panose="02030609000101010101" pitchFamily="49" charset="-127"/>
                <a:cs typeface="Arial" panose="020B0604020202020204" pitchFamily="34" charset="0"/>
              </a:defRPr>
            </a:pPr>
            <a:endParaRPr lang="es-CL"/>
          </a:p>
        </c:txPr>
        <c:crossAx val="-1587826880"/>
        <c:crosses val="autoZero"/>
        <c:crossBetween val="between"/>
      </c:valAx>
      <c:spPr>
        <a:noFill/>
        <a:ln w="25400">
          <a:noFill/>
        </a:ln>
      </c:spPr>
    </c:plotArea>
    <c:legend>
      <c:legendPos val="b"/>
      <c:layout>
        <c:manualLayout>
          <c:xMode val="edge"/>
          <c:yMode val="edge"/>
          <c:x val="0.31650145117250772"/>
          <c:y val="0.88507347749044063"/>
          <c:w val="0.36699683320441367"/>
          <c:h val="7.895519405252005E-2"/>
        </c:manualLayout>
      </c:layout>
      <c:overlay val="0"/>
      <c:spPr>
        <a:noFill/>
        <a:ln w="25400">
          <a:noFill/>
        </a:ln>
      </c:spPr>
      <c:txPr>
        <a:bodyPr/>
        <a:lstStyle/>
        <a:p>
          <a:pPr>
            <a:defRPr sz="900" b="0" i="0" u="none" strike="noStrike" baseline="0">
              <a:solidFill>
                <a:srgbClr val="000000"/>
              </a:solidFill>
              <a:latin typeface="Arial" panose="020B0604020202020204" pitchFamily="34" charset="0"/>
              <a:ea typeface="Calibri"/>
              <a:cs typeface="Arial" panose="020B0604020202020204" pitchFamily="34" charset="0"/>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 l="0.7" r="0.7" t="0.75"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L" sz="900" b="1" i="0" baseline="0">
                <a:solidFill>
                  <a:sysClr val="windowText" lastClr="000000"/>
                </a:solidFill>
                <a:effectLst/>
                <a:latin typeface="Arial" panose="020B0604020202020204" pitchFamily="34" charset="0"/>
                <a:cs typeface="Arial" panose="020B0604020202020204" pitchFamily="34" charset="0"/>
              </a:rPr>
              <a:t>Gráfico 5. Precio semanal a consumidor de papa en supermercados según región.</a:t>
            </a:r>
          </a:p>
          <a:p>
            <a:pPr>
              <a:defRPr sz="9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L" sz="900" b="1" i="0" baseline="0">
                <a:solidFill>
                  <a:sysClr val="windowText" lastClr="000000"/>
                </a:solidFill>
                <a:effectLst/>
                <a:latin typeface="Arial" panose="020B0604020202020204" pitchFamily="34" charset="0"/>
                <a:cs typeface="Arial" panose="020B0604020202020204" pitchFamily="34" charset="0"/>
              </a:rPr>
              <a:t>Desde el 10 de noviembre de 2014 al 30 de marzo de 2015 ($/ kilo con IVA)</a:t>
            </a:r>
            <a:endParaRPr lang="es-CL" sz="900">
              <a:solidFill>
                <a:sysClr val="windowText" lastClr="000000"/>
              </a:solidFill>
              <a:effectLst/>
              <a:latin typeface="Arial" panose="020B0604020202020204" pitchFamily="34" charset="0"/>
              <a:cs typeface="Arial" panose="020B0604020202020204" pitchFamily="34" charset="0"/>
            </a:endParaRPr>
          </a:p>
        </c:rich>
      </c:tx>
      <c:overlay val="0"/>
      <c:spPr>
        <a:noFill/>
        <a:ln w="25400">
          <a:noFill/>
        </a:ln>
      </c:spPr>
    </c:title>
    <c:autoTitleDeleted val="0"/>
    <c:plotArea>
      <c:layout>
        <c:manualLayout>
          <c:layoutTarget val="inner"/>
          <c:xMode val="edge"/>
          <c:yMode val="edge"/>
          <c:x val="0.12915515607680153"/>
          <c:y val="0.16515477017617983"/>
          <c:w val="0.84518138754611427"/>
          <c:h val="0.54631738340399749"/>
        </c:manualLayout>
      </c:layout>
      <c:lineChart>
        <c:grouping val="standard"/>
        <c:varyColors val="0"/>
        <c:ser>
          <c:idx val="0"/>
          <c:order val="0"/>
          <c:tx>
            <c:strRef>
              <c:f>'precio minorista regiones'!$C$6</c:f>
              <c:strCache>
                <c:ptCount val="1"/>
                <c:pt idx="0">
                  <c:v>Arica</c:v>
                </c:pt>
              </c:strCache>
            </c:strRef>
          </c:tx>
          <c:spPr>
            <a:ln w="28575" cap="rnd">
              <a:solidFill>
                <a:schemeClr val="accent1"/>
              </a:solidFill>
              <a:round/>
            </a:ln>
            <a:effectLst/>
          </c:spPr>
          <c:marker>
            <c:symbol val="none"/>
          </c:marker>
          <c:cat>
            <c:numRef>
              <c:f>'precio minorista regiones'!$B$7:$B$27</c:f>
              <c:numCache>
                <c:formatCode>dd/mm/yy;@</c:formatCode>
                <c:ptCount val="21"/>
                <c:pt idx="0">
                  <c:v>41981</c:v>
                </c:pt>
                <c:pt idx="1">
                  <c:v>41988</c:v>
                </c:pt>
                <c:pt idx="2">
                  <c:v>41995</c:v>
                </c:pt>
                <c:pt idx="3">
                  <c:v>42002</c:v>
                </c:pt>
                <c:pt idx="4">
                  <c:v>42009</c:v>
                </c:pt>
                <c:pt idx="5">
                  <c:v>42016</c:v>
                </c:pt>
                <c:pt idx="6">
                  <c:v>42023</c:v>
                </c:pt>
                <c:pt idx="7">
                  <c:v>42030</c:v>
                </c:pt>
                <c:pt idx="8">
                  <c:v>42037</c:v>
                </c:pt>
                <c:pt idx="9">
                  <c:v>42044</c:v>
                </c:pt>
                <c:pt idx="10">
                  <c:v>42051</c:v>
                </c:pt>
                <c:pt idx="11">
                  <c:v>42058</c:v>
                </c:pt>
                <c:pt idx="12">
                  <c:v>42065</c:v>
                </c:pt>
                <c:pt idx="13">
                  <c:v>42072</c:v>
                </c:pt>
                <c:pt idx="14">
                  <c:v>42079</c:v>
                </c:pt>
                <c:pt idx="15">
                  <c:v>42086</c:v>
                </c:pt>
                <c:pt idx="16">
                  <c:v>42093</c:v>
                </c:pt>
                <c:pt idx="17">
                  <c:v>42100</c:v>
                </c:pt>
                <c:pt idx="18">
                  <c:v>42107</c:v>
                </c:pt>
                <c:pt idx="19">
                  <c:v>42114</c:v>
                </c:pt>
                <c:pt idx="20">
                  <c:v>42121</c:v>
                </c:pt>
              </c:numCache>
            </c:numRef>
          </c:cat>
          <c:val>
            <c:numRef>
              <c:f>'precio minorista regiones'!$C$7:$C$27</c:f>
              <c:numCache>
                <c:formatCode>#,##0</c:formatCode>
                <c:ptCount val="21"/>
                <c:pt idx="0">
                  <c:v>1094</c:v>
                </c:pt>
                <c:pt idx="1">
                  <c:v>1076</c:v>
                </c:pt>
                <c:pt idx="2">
                  <c:v>1060</c:v>
                </c:pt>
                <c:pt idx="3">
                  <c:v>990</c:v>
                </c:pt>
                <c:pt idx="4">
                  <c:v>940</c:v>
                </c:pt>
                <c:pt idx="5">
                  <c:v>933</c:v>
                </c:pt>
                <c:pt idx="6">
                  <c:v>1030</c:v>
                </c:pt>
                <c:pt idx="7">
                  <c:v>973</c:v>
                </c:pt>
                <c:pt idx="8">
                  <c:v>1022</c:v>
                </c:pt>
                <c:pt idx="9">
                  <c:v>1022</c:v>
                </c:pt>
                <c:pt idx="10">
                  <c:v>989</c:v>
                </c:pt>
                <c:pt idx="11">
                  <c:v>946</c:v>
                </c:pt>
                <c:pt idx="12">
                  <c:v>989</c:v>
                </c:pt>
                <c:pt idx="13">
                  <c:v>886</c:v>
                </c:pt>
                <c:pt idx="14">
                  <c:v>1017</c:v>
                </c:pt>
                <c:pt idx="15">
                  <c:v>987</c:v>
                </c:pt>
                <c:pt idx="16">
                  <c:v>987</c:v>
                </c:pt>
                <c:pt idx="17">
                  <c:v>987</c:v>
                </c:pt>
                <c:pt idx="18">
                  <c:v>997</c:v>
                </c:pt>
                <c:pt idx="19">
                  <c:v>967</c:v>
                </c:pt>
                <c:pt idx="20">
                  <c:v>897</c:v>
                </c:pt>
              </c:numCache>
            </c:numRef>
          </c:val>
          <c:smooth val="0"/>
          <c:extLst>
            <c:ext xmlns:c16="http://schemas.microsoft.com/office/drawing/2014/chart" uri="{C3380CC4-5D6E-409C-BE32-E72D297353CC}">
              <c16:uniqueId val="{00000000-6CF8-463D-A756-89382752B595}"/>
            </c:ext>
          </c:extLst>
        </c:ser>
        <c:ser>
          <c:idx val="1"/>
          <c:order val="1"/>
          <c:tx>
            <c:strRef>
              <c:f>'precio minorista regiones'!$D$6</c:f>
              <c:strCache>
                <c:ptCount val="1"/>
                <c:pt idx="0">
                  <c:v>Coquimbo</c:v>
                </c:pt>
              </c:strCache>
            </c:strRef>
          </c:tx>
          <c:spPr>
            <a:ln w="28575" cap="rnd">
              <a:solidFill>
                <a:schemeClr val="accent2"/>
              </a:solidFill>
              <a:round/>
            </a:ln>
            <a:effectLst/>
          </c:spPr>
          <c:marker>
            <c:symbol val="none"/>
          </c:marker>
          <c:cat>
            <c:numRef>
              <c:f>'precio minorista regiones'!$B$7:$B$27</c:f>
              <c:numCache>
                <c:formatCode>dd/mm/yy;@</c:formatCode>
                <c:ptCount val="21"/>
                <c:pt idx="0">
                  <c:v>41981</c:v>
                </c:pt>
                <c:pt idx="1">
                  <c:v>41988</c:v>
                </c:pt>
                <c:pt idx="2">
                  <c:v>41995</c:v>
                </c:pt>
                <c:pt idx="3">
                  <c:v>42002</c:v>
                </c:pt>
                <c:pt idx="4">
                  <c:v>42009</c:v>
                </c:pt>
                <c:pt idx="5">
                  <c:v>42016</c:v>
                </c:pt>
                <c:pt idx="6">
                  <c:v>42023</c:v>
                </c:pt>
                <c:pt idx="7">
                  <c:v>42030</c:v>
                </c:pt>
                <c:pt idx="8">
                  <c:v>42037</c:v>
                </c:pt>
                <c:pt idx="9">
                  <c:v>42044</c:v>
                </c:pt>
                <c:pt idx="10">
                  <c:v>42051</c:v>
                </c:pt>
                <c:pt idx="11">
                  <c:v>42058</c:v>
                </c:pt>
                <c:pt idx="12">
                  <c:v>42065</c:v>
                </c:pt>
                <c:pt idx="13">
                  <c:v>42072</c:v>
                </c:pt>
                <c:pt idx="14">
                  <c:v>42079</c:v>
                </c:pt>
                <c:pt idx="15">
                  <c:v>42086</c:v>
                </c:pt>
                <c:pt idx="16">
                  <c:v>42093</c:v>
                </c:pt>
                <c:pt idx="17">
                  <c:v>42100</c:v>
                </c:pt>
                <c:pt idx="18">
                  <c:v>42107</c:v>
                </c:pt>
                <c:pt idx="19">
                  <c:v>42114</c:v>
                </c:pt>
                <c:pt idx="20">
                  <c:v>42121</c:v>
                </c:pt>
              </c:numCache>
            </c:numRef>
          </c:cat>
          <c:val>
            <c:numRef>
              <c:f>'precio minorista regiones'!$D$7:$D$27</c:f>
              <c:numCache>
                <c:formatCode>#,##0</c:formatCode>
                <c:ptCount val="21"/>
                <c:pt idx="0">
                  <c:v>1098</c:v>
                </c:pt>
                <c:pt idx="1">
                  <c:v>1091</c:v>
                </c:pt>
                <c:pt idx="2">
                  <c:v>1093</c:v>
                </c:pt>
                <c:pt idx="3">
                  <c:v>1098</c:v>
                </c:pt>
                <c:pt idx="4">
                  <c:v>1062</c:v>
                </c:pt>
                <c:pt idx="5">
                  <c:v>1086</c:v>
                </c:pt>
                <c:pt idx="6">
                  <c:v>1064</c:v>
                </c:pt>
                <c:pt idx="7">
                  <c:v>1002</c:v>
                </c:pt>
                <c:pt idx="8">
                  <c:v>1005</c:v>
                </c:pt>
                <c:pt idx="9">
                  <c:v>999</c:v>
                </c:pt>
                <c:pt idx="10">
                  <c:v>1001</c:v>
                </c:pt>
                <c:pt idx="11">
                  <c:v>1002</c:v>
                </c:pt>
                <c:pt idx="12">
                  <c:v>1001</c:v>
                </c:pt>
                <c:pt idx="13">
                  <c:v>976</c:v>
                </c:pt>
                <c:pt idx="14">
                  <c:v>999</c:v>
                </c:pt>
                <c:pt idx="15">
                  <c:v>994</c:v>
                </c:pt>
                <c:pt idx="16">
                  <c:v>987</c:v>
                </c:pt>
                <c:pt idx="17">
                  <c:v>971</c:v>
                </c:pt>
                <c:pt idx="18">
                  <c:v>1003</c:v>
                </c:pt>
                <c:pt idx="19">
                  <c:v>999</c:v>
                </c:pt>
                <c:pt idx="20">
                  <c:v>1006</c:v>
                </c:pt>
              </c:numCache>
            </c:numRef>
          </c:val>
          <c:smooth val="0"/>
          <c:extLst>
            <c:ext xmlns:c16="http://schemas.microsoft.com/office/drawing/2014/chart" uri="{C3380CC4-5D6E-409C-BE32-E72D297353CC}">
              <c16:uniqueId val="{00000001-6CF8-463D-A756-89382752B595}"/>
            </c:ext>
          </c:extLst>
        </c:ser>
        <c:ser>
          <c:idx val="2"/>
          <c:order val="2"/>
          <c:tx>
            <c:strRef>
              <c:f>'precio minorista regiones'!$E$6</c:f>
              <c:strCache>
                <c:ptCount val="1"/>
                <c:pt idx="0">
                  <c:v>Valparaíso</c:v>
                </c:pt>
              </c:strCache>
            </c:strRef>
          </c:tx>
          <c:spPr>
            <a:ln w="28575" cap="rnd">
              <a:solidFill>
                <a:schemeClr val="accent3"/>
              </a:solidFill>
              <a:round/>
            </a:ln>
            <a:effectLst/>
          </c:spPr>
          <c:marker>
            <c:symbol val="none"/>
          </c:marker>
          <c:cat>
            <c:numRef>
              <c:f>'precio minorista regiones'!$B$7:$B$27</c:f>
              <c:numCache>
                <c:formatCode>dd/mm/yy;@</c:formatCode>
                <c:ptCount val="21"/>
                <c:pt idx="0">
                  <c:v>41981</c:v>
                </c:pt>
                <c:pt idx="1">
                  <c:v>41988</c:v>
                </c:pt>
                <c:pt idx="2">
                  <c:v>41995</c:v>
                </c:pt>
                <c:pt idx="3">
                  <c:v>42002</c:v>
                </c:pt>
                <c:pt idx="4">
                  <c:v>42009</c:v>
                </c:pt>
                <c:pt idx="5">
                  <c:v>42016</c:v>
                </c:pt>
                <c:pt idx="6">
                  <c:v>42023</c:v>
                </c:pt>
                <c:pt idx="7">
                  <c:v>42030</c:v>
                </c:pt>
                <c:pt idx="8">
                  <c:v>42037</c:v>
                </c:pt>
                <c:pt idx="9">
                  <c:v>42044</c:v>
                </c:pt>
                <c:pt idx="10">
                  <c:v>42051</c:v>
                </c:pt>
                <c:pt idx="11">
                  <c:v>42058</c:v>
                </c:pt>
                <c:pt idx="12">
                  <c:v>42065</c:v>
                </c:pt>
                <c:pt idx="13">
                  <c:v>42072</c:v>
                </c:pt>
                <c:pt idx="14">
                  <c:v>42079</c:v>
                </c:pt>
                <c:pt idx="15">
                  <c:v>42086</c:v>
                </c:pt>
                <c:pt idx="16">
                  <c:v>42093</c:v>
                </c:pt>
                <c:pt idx="17">
                  <c:v>42100</c:v>
                </c:pt>
                <c:pt idx="18">
                  <c:v>42107</c:v>
                </c:pt>
                <c:pt idx="19">
                  <c:v>42114</c:v>
                </c:pt>
                <c:pt idx="20">
                  <c:v>42121</c:v>
                </c:pt>
              </c:numCache>
            </c:numRef>
          </c:cat>
          <c:val>
            <c:numRef>
              <c:f>'precio minorista regiones'!$E$7:$E$27</c:f>
              <c:numCache>
                <c:formatCode>#,##0</c:formatCode>
                <c:ptCount val="21"/>
                <c:pt idx="0">
                  <c:v>1055</c:v>
                </c:pt>
                <c:pt idx="1">
                  <c:v>1044.5</c:v>
                </c:pt>
                <c:pt idx="2">
                  <c:v>1081.5</c:v>
                </c:pt>
                <c:pt idx="3">
                  <c:v>1087</c:v>
                </c:pt>
                <c:pt idx="4">
                  <c:v>1001</c:v>
                </c:pt>
                <c:pt idx="5">
                  <c:v>1007</c:v>
                </c:pt>
                <c:pt idx="6">
                  <c:v>994</c:v>
                </c:pt>
                <c:pt idx="7">
                  <c:v>1003</c:v>
                </c:pt>
                <c:pt idx="8">
                  <c:v>993</c:v>
                </c:pt>
                <c:pt idx="9">
                  <c:v>1000</c:v>
                </c:pt>
                <c:pt idx="10">
                  <c:v>1016</c:v>
                </c:pt>
                <c:pt idx="11">
                  <c:v>1022</c:v>
                </c:pt>
                <c:pt idx="12">
                  <c:v>1023</c:v>
                </c:pt>
                <c:pt idx="13">
                  <c:v>1028</c:v>
                </c:pt>
                <c:pt idx="14">
                  <c:v>1033</c:v>
                </c:pt>
                <c:pt idx="15">
                  <c:v>1012.5</c:v>
                </c:pt>
                <c:pt idx="16">
                  <c:v>1001</c:v>
                </c:pt>
                <c:pt idx="17">
                  <c:v>999</c:v>
                </c:pt>
                <c:pt idx="18">
                  <c:v>1022</c:v>
                </c:pt>
                <c:pt idx="19">
                  <c:v>1044</c:v>
                </c:pt>
                <c:pt idx="20">
                  <c:v>850</c:v>
                </c:pt>
              </c:numCache>
            </c:numRef>
          </c:val>
          <c:smooth val="0"/>
          <c:extLst>
            <c:ext xmlns:c16="http://schemas.microsoft.com/office/drawing/2014/chart" uri="{C3380CC4-5D6E-409C-BE32-E72D297353CC}">
              <c16:uniqueId val="{00000002-6CF8-463D-A756-89382752B595}"/>
            </c:ext>
          </c:extLst>
        </c:ser>
        <c:ser>
          <c:idx val="3"/>
          <c:order val="3"/>
          <c:tx>
            <c:strRef>
              <c:f>'precio minorista regiones'!$F$6</c:f>
              <c:strCache>
                <c:ptCount val="1"/>
                <c:pt idx="0">
                  <c:v>RM</c:v>
                </c:pt>
              </c:strCache>
            </c:strRef>
          </c:tx>
          <c:spPr>
            <a:ln w="28575" cap="rnd">
              <a:solidFill>
                <a:schemeClr val="accent4"/>
              </a:solidFill>
              <a:round/>
            </a:ln>
            <a:effectLst/>
          </c:spPr>
          <c:marker>
            <c:symbol val="none"/>
          </c:marker>
          <c:cat>
            <c:numRef>
              <c:f>'precio minorista regiones'!$B$7:$B$27</c:f>
              <c:numCache>
                <c:formatCode>dd/mm/yy;@</c:formatCode>
                <c:ptCount val="21"/>
                <c:pt idx="0">
                  <c:v>41981</c:v>
                </c:pt>
                <c:pt idx="1">
                  <c:v>41988</c:v>
                </c:pt>
                <c:pt idx="2">
                  <c:v>41995</c:v>
                </c:pt>
                <c:pt idx="3">
                  <c:v>42002</c:v>
                </c:pt>
                <c:pt idx="4">
                  <c:v>42009</c:v>
                </c:pt>
                <c:pt idx="5">
                  <c:v>42016</c:v>
                </c:pt>
                <c:pt idx="6">
                  <c:v>42023</c:v>
                </c:pt>
                <c:pt idx="7">
                  <c:v>42030</c:v>
                </c:pt>
                <c:pt idx="8">
                  <c:v>42037</c:v>
                </c:pt>
                <c:pt idx="9">
                  <c:v>42044</c:v>
                </c:pt>
                <c:pt idx="10">
                  <c:v>42051</c:v>
                </c:pt>
                <c:pt idx="11">
                  <c:v>42058</c:v>
                </c:pt>
                <c:pt idx="12">
                  <c:v>42065</c:v>
                </c:pt>
                <c:pt idx="13">
                  <c:v>42072</c:v>
                </c:pt>
                <c:pt idx="14">
                  <c:v>42079</c:v>
                </c:pt>
                <c:pt idx="15">
                  <c:v>42086</c:v>
                </c:pt>
                <c:pt idx="16">
                  <c:v>42093</c:v>
                </c:pt>
                <c:pt idx="17">
                  <c:v>42100</c:v>
                </c:pt>
                <c:pt idx="18">
                  <c:v>42107</c:v>
                </c:pt>
                <c:pt idx="19">
                  <c:v>42114</c:v>
                </c:pt>
                <c:pt idx="20">
                  <c:v>42121</c:v>
                </c:pt>
              </c:numCache>
            </c:numRef>
          </c:cat>
          <c:val>
            <c:numRef>
              <c:f>'precio minorista regiones'!$F$7:$F$27</c:f>
              <c:numCache>
                <c:formatCode>#,##0</c:formatCode>
                <c:ptCount val="21"/>
                <c:pt idx="0">
                  <c:v>1088</c:v>
                </c:pt>
                <c:pt idx="1">
                  <c:v>1017.5</c:v>
                </c:pt>
                <c:pt idx="2">
                  <c:v>1041.5</c:v>
                </c:pt>
                <c:pt idx="3">
                  <c:v>1059</c:v>
                </c:pt>
                <c:pt idx="4">
                  <c:v>1244</c:v>
                </c:pt>
                <c:pt idx="5">
                  <c:v>1009</c:v>
                </c:pt>
                <c:pt idx="6">
                  <c:v>994</c:v>
                </c:pt>
                <c:pt idx="7">
                  <c:v>982</c:v>
                </c:pt>
                <c:pt idx="8">
                  <c:v>908</c:v>
                </c:pt>
                <c:pt idx="9">
                  <c:v>984</c:v>
                </c:pt>
                <c:pt idx="10">
                  <c:v>1025</c:v>
                </c:pt>
                <c:pt idx="11">
                  <c:v>1014</c:v>
                </c:pt>
                <c:pt idx="12">
                  <c:v>1011</c:v>
                </c:pt>
                <c:pt idx="13">
                  <c:v>974</c:v>
                </c:pt>
                <c:pt idx="14">
                  <c:v>1032</c:v>
                </c:pt>
                <c:pt idx="15">
                  <c:v>984.5</c:v>
                </c:pt>
                <c:pt idx="16">
                  <c:v>986</c:v>
                </c:pt>
                <c:pt idx="17">
                  <c:v>996</c:v>
                </c:pt>
                <c:pt idx="18">
                  <c:v>993</c:v>
                </c:pt>
                <c:pt idx="19">
                  <c:v>998</c:v>
                </c:pt>
                <c:pt idx="20">
                  <c:v>981</c:v>
                </c:pt>
              </c:numCache>
            </c:numRef>
          </c:val>
          <c:smooth val="0"/>
          <c:extLst>
            <c:ext xmlns:c16="http://schemas.microsoft.com/office/drawing/2014/chart" uri="{C3380CC4-5D6E-409C-BE32-E72D297353CC}">
              <c16:uniqueId val="{00000003-6CF8-463D-A756-89382752B595}"/>
            </c:ext>
          </c:extLst>
        </c:ser>
        <c:ser>
          <c:idx val="4"/>
          <c:order val="4"/>
          <c:tx>
            <c:strRef>
              <c:f>'precio minorista regiones'!$G$6</c:f>
              <c:strCache>
                <c:ptCount val="1"/>
                <c:pt idx="0">
                  <c:v>Maule</c:v>
                </c:pt>
              </c:strCache>
            </c:strRef>
          </c:tx>
          <c:spPr>
            <a:ln w="28575" cap="rnd">
              <a:solidFill>
                <a:schemeClr val="accent5"/>
              </a:solidFill>
              <a:round/>
            </a:ln>
            <a:effectLst/>
          </c:spPr>
          <c:marker>
            <c:symbol val="none"/>
          </c:marker>
          <c:cat>
            <c:numRef>
              <c:f>'precio minorista regiones'!$B$7:$B$27</c:f>
              <c:numCache>
                <c:formatCode>dd/mm/yy;@</c:formatCode>
                <c:ptCount val="21"/>
                <c:pt idx="0">
                  <c:v>41981</c:v>
                </c:pt>
                <c:pt idx="1">
                  <c:v>41988</c:v>
                </c:pt>
                <c:pt idx="2">
                  <c:v>41995</c:v>
                </c:pt>
                <c:pt idx="3">
                  <c:v>42002</c:v>
                </c:pt>
                <c:pt idx="4">
                  <c:v>42009</c:v>
                </c:pt>
                <c:pt idx="5">
                  <c:v>42016</c:v>
                </c:pt>
                <c:pt idx="6">
                  <c:v>42023</c:v>
                </c:pt>
                <c:pt idx="7">
                  <c:v>42030</c:v>
                </c:pt>
                <c:pt idx="8">
                  <c:v>42037</c:v>
                </c:pt>
                <c:pt idx="9">
                  <c:v>42044</c:v>
                </c:pt>
                <c:pt idx="10">
                  <c:v>42051</c:v>
                </c:pt>
                <c:pt idx="11">
                  <c:v>42058</c:v>
                </c:pt>
                <c:pt idx="12">
                  <c:v>42065</c:v>
                </c:pt>
                <c:pt idx="13">
                  <c:v>42072</c:v>
                </c:pt>
                <c:pt idx="14">
                  <c:v>42079</c:v>
                </c:pt>
                <c:pt idx="15">
                  <c:v>42086</c:v>
                </c:pt>
                <c:pt idx="16">
                  <c:v>42093</c:v>
                </c:pt>
                <c:pt idx="17">
                  <c:v>42100</c:v>
                </c:pt>
                <c:pt idx="18">
                  <c:v>42107</c:v>
                </c:pt>
                <c:pt idx="19">
                  <c:v>42114</c:v>
                </c:pt>
                <c:pt idx="20">
                  <c:v>42121</c:v>
                </c:pt>
              </c:numCache>
            </c:numRef>
          </c:cat>
          <c:val>
            <c:numRef>
              <c:f>'precio minorista regiones'!$G$7:$G$27</c:f>
              <c:numCache>
                <c:formatCode>#,##0</c:formatCode>
                <c:ptCount val="21"/>
                <c:pt idx="0">
                  <c:v>1034</c:v>
                </c:pt>
                <c:pt idx="1">
                  <c:v>1072.5</c:v>
                </c:pt>
                <c:pt idx="2">
                  <c:v>1027.5</c:v>
                </c:pt>
                <c:pt idx="3">
                  <c:v>1058</c:v>
                </c:pt>
                <c:pt idx="4">
                  <c:v>973</c:v>
                </c:pt>
                <c:pt idx="5">
                  <c:v>990</c:v>
                </c:pt>
                <c:pt idx="6">
                  <c:v>977</c:v>
                </c:pt>
                <c:pt idx="7">
                  <c:v>987</c:v>
                </c:pt>
                <c:pt idx="8">
                  <c:v>960</c:v>
                </c:pt>
                <c:pt idx="9">
                  <c:v>1044</c:v>
                </c:pt>
                <c:pt idx="10">
                  <c:v>989</c:v>
                </c:pt>
                <c:pt idx="11">
                  <c:v>991</c:v>
                </c:pt>
                <c:pt idx="12">
                  <c:v>985</c:v>
                </c:pt>
                <c:pt idx="13">
                  <c:v>990</c:v>
                </c:pt>
                <c:pt idx="14">
                  <c:v>959</c:v>
                </c:pt>
                <c:pt idx="15">
                  <c:v>965</c:v>
                </c:pt>
                <c:pt idx="16">
                  <c:v>959</c:v>
                </c:pt>
                <c:pt idx="17">
                  <c:v>985</c:v>
                </c:pt>
                <c:pt idx="18">
                  <c:v>965</c:v>
                </c:pt>
                <c:pt idx="19">
                  <c:v>946</c:v>
                </c:pt>
                <c:pt idx="20">
                  <c:v>959</c:v>
                </c:pt>
              </c:numCache>
            </c:numRef>
          </c:val>
          <c:smooth val="0"/>
          <c:extLst>
            <c:ext xmlns:c16="http://schemas.microsoft.com/office/drawing/2014/chart" uri="{C3380CC4-5D6E-409C-BE32-E72D297353CC}">
              <c16:uniqueId val="{00000004-6CF8-463D-A756-89382752B595}"/>
            </c:ext>
          </c:extLst>
        </c:ser>
        <c:ser>
          <c:idx val="5"/>
          <c:order val="5"/>
          <c:tx>
            <c:strRef>
              <c:f>'precio minorista regiones'!$H$6</c:f>
              <c:strCache>
                <c:ptCount val="1"/>
                <c:pt idx="0">
                  <c:v>Bío Bío</c:v>
                </c:pt>
              </c:strCache>
            </c:strRef>
          </c:tx>
          <c:spPr>
            <a:ln w="28575" cap="rnd">
              <a:solidFill>
                <a:schemeClr val="accent6"/>
              </a:solidFill>
              <a:round/>
            </a:ln>
            <a:effectLst/>
          </c:spPr>
          <c:marker>
            <c:symbol val="none"/>
          </c:marker>
          <c:cat>
            <c:numRef>
              <c:f>'precio minorista regiones'!$B$7:$B$27</c:f>
              <c:numCache>
                <c:formatCode>dd/mm/yy;@</c:formatCode>
                <c:ptCount val="21"/>
                <c:pt idx="0">
                  <c:v>41981</c:v>
                </c:pt>
                <c:pt idx="1">
                  <c:v>41988</c:v>
                </c:pt>
                <c:pt idx="2">
                  <c:v>41995</c:v>
                </c:pt>
                <c:pt idx="3">
                  <c:v>42002</c:v>
                </c:pt>
                <c:pt idx="4">
                  <c:v>42009</c:v>
                </c:pt>
                <c:pt idx="5">
                  <c:v>42016</c:v>
                </c:pt>
                <c:pt idx="6">
                  <c:v>42023</c:v>
                </c:pt>
                <c:pt idx="7">
                  <c:v>42030</c:v>
                </c:pt>
                <c:pt idx="8">
                  <c:v>42037</c:v>
                </c:pt>
                <c:pt idx="9">
                  <c:v>42044</c:v>
                </c:pt>
                <c:pt idx="10">
                  <c:v>42051</c:v>
                </c:pt>
                <c:pt idx="11">
                  <c:v>42058</c:v>
                </c:pt>
                <c:pt idx="12">
                  <c:v>42065</c:v>
                </c:pt>
                <c:pt idx="13">
                  <c:v>42072</c:v>
                </c:pt>
                <c:pt idx="14">
                  <c:v>42079</c:v>
                </c:pt>
                <c:pt idx="15">
                  <c:v>42086</c:v>
                </c:pt>
                <c:pt idx="16">
                  <c:v>42093</c:v>
                </c:pt>
                <c:pt idx="17">
                  <c:v>42100</c:v>
                </c:pt>
                <c:pt idx="18">
                  <c:v>42107</c:v>
                </c:pt>
                <c:pt idx="19">
                  <c:v>42114</c:v>
                </c:pt>
                <c:pt idx="20">
                  <c:v>42121</c:v>
                </c:pt>
              </c:numCache>
            </c:numRef>
          </c:cat>
          <c:val>
            <c:numRef>
              <c:f>'precio minorista regiones'!$H$7:$H$27</c:f>
              <c:numCache>
                <c:formatCode>#,##0</c:formatCode>
                <c:ptCount val="21"/>
                <c:pt idx="0">
                  <c:v>913</c:v>
                </c:pt>
                <c:pt idx="1">
                  <c:v>976</c:v>
                </c:pt>
                <c:pt idx="2">
                  <c:v>965.5</c:v>
                </c:pt>
                <c:pt idx="3">
                  <c:v>971</c:v>
                </c:pt>
                <c:pt idx="4">
                  <c:v>926</c:v>
                </c:pt>
                <c:pt idx="5">
                  <c:v>1020</c:v>
                </c:pt>
                <c:pt idx="6">
                  <c:v>973</c:v>
                </c:pt>
                <c:pt idx="7">
                  <c:v>916</c:v>
                </c:pt>
                <c:pt idx="8">
                  <c:v>932</c:v>
                </c:pt>
                <c:pt idx="9">
                  <c:v>930</c:v>
                </c:pt>
                <c:pt idx="10">
                  <c:v>939</c:v>
                </c:pt>
                <c:pt idx="11">
                  <c:v>933</c:v>
                </c:pt>
                <c:pt idx="12">
                  <c:v>883</c:v>
                </c:pt>
                <c:pt idx="13">
                  <c:v>946</c:v>
                </c:pt>
                <c:pt idx="14">
                  <c:v>887</c:v>
                </c:pt>
                <c:pt idx="15">
                  <c:v>943</c:v>
                </c:pt>
                <c:pt idx="16">
                  <c:v>878</c:v>
                </c:pt>
                <c:pt idx="17">
                  <c:v>954</c:v>
                </c:pt>
                <c:pt idx="18">
                  <c:v>881</c:v>
                </c:pt>
                <c:pt idx="19">
                  <c:v>901</c:v>
                </c:pt>
                <c:pt idx="20">
                  <c:v>980</c:v>
                </c:pt>
              </c:numCache>
            </c:numRef>
          </c:val>
          <c:smooth val="0"/>
          <c:extLst>
            <c:ext xmlns:c16="http://schemas.microsoft.com/office/drawing/2014/chart" uri="{C3380CC4-5D6E-409C-BE32-E72D297353CC}">
              <c16:uniqueId val="{00000005-6CF8-463D-A756-89382752B595}"/>
            </c:ext>
          </c:extLst>
        </c:ser>
        <c:ser>
          <c:idx val="6"/>
          <c:order val="6"/>
          <c:tx>
            <c:strRef>
              <c:f>'precio minorista regiones'!$I$6</c:f>
              <c:strCache>
                <c:ptCount val="1"/>
                <c:pt idx="0">
                  <c:v>La Araucanía</c:v>
                </c:pt>
              </c:strCache>
            </c:strRef>
          </c:tx>
          <c:spPr>
            <a:ln w="28575" cap="rnd">
              <a:solidFill>
                <a:schemeClr val="accent1">
                  <a:lumMod val="60000"/>
                </a:schemeClr>
              </a:solidFill>
              <a:round/>
            </a:ln>
            <a:effectLst/>
          </c:spPr>
          <c:marker>
            <c:symbol val="none"/>
          </c:marker>
          <c:cat>
            <c:numRef>
              <c:f>'precio minorista regiones'!$B$7:$B$27</c:f>
              <c:numCache>
                <c:formatCode>dd/mm/yy;@</c:formatCode>
                <c:ptCount val="21"/>
                <c:pt idx="0">
                  <c:v>41981</c:v>
                </c:pt>
                <c:pt idx="1">
                  <c:v>41988</c:v>
                </c:pt>
                <c:pt idx="2">
                  <c:v>41995</c:v>
                </c:pt>
                <c:pt idx="3">
                  <c:v>42002</c:v>
                </c:pt>
                <c:pt idx="4">
                  <c:v>42009</c:v>
                </c:pt>
                <c:pt idx="5">
                  <c:v>42016</c:v>
                </c:pt>
                <c:pt idx="6">
                  <c:v>42023</c:v>
                </c:pt>
                <c:pt idx="7">
                  <c:v>42030</c:v>
                </c:pt>
                <c:pt idx="8">
                  <c:v>42037</c:v>
                </c:pt>
                <c:pt idx="9">
                  <c:v>42044</c:v>
                </c:pt>
                <c:pt idx="10">
                  <c:v>42051</c:v>
                </c:pt>
                <c:pt idx="11">
                  <c:v>42058</c:v>
                </c:pt>
                <c:pt idx="12">
                  <c:v>42065</c:v>
                </c:pt>
                <c:pt idx="13">
                  <c:v>42072</c:v>
                </c:pt>
                <c:pt idx="14">
                  <c:v>42079</c:v>
                </c:pt>
                <c:pt idx="15">
                  <c:v>42086</c:v>
                </c:pt>
                <c:pt idx="16">
                  <c:v>42093</c:v>
                </c:pt>
                <c:pt idx="17">
                  <c:v>42100</c:v>
                </c:pt>
                <c:pt idx="18">
                  <c:v>42107</c:v>
                </c:pt>
                <c:pt idx="19">
                  <c:v>42114</c:v>
                </c:pt>
                <c:pt idx="20">
                  <c:v>42121</c:v>
                </c:pt>
              </c:numCache>
            </c:numRef>
          </c:cat>
          <c:val>
            <c:numRef>
              <c:f>'precio minorista regiones'!$I$7:$I$27</c:f>
              <c:numCache>
                <c:formatCode>#,##0</c:formatCode>
                <c:ptCount val="21"/>
                <c:pt idx="0">
                  <c:v>1126</c:v>
                </c:pt>
                <c:pt idx="1">
                  <c:v>971</c:v>
                </c:pt>
                <c:pt idx="2">
                  <c:v>1047</c:v>
                </c:pt>
                <c:pt idx="3">
                  <c:v>1092</c:v>
                </c:pt>
                <c:pt idx="4">
                  <c:v>892</c:v>
                </c:pt>
                <c:pt idx="5">
                  <c:v>1028</c:v>
                </c:pt>
                <c:pt idx="6">
                  <c:v>1085</c:v>
                </c:pt>
                <c:pt idx="7">
                  <c:v>963</c:v>
                </c:pt>
                <c:pt idx="8">
                  <c:v>1216</c:v>
                </c:pt>
                <c:pt idx="9">
                  <c:v>916</c:v>
                </c:pt>
                <c:pt idx="10">
                  <c:v>956</c:v>
                </c:pt>
                <c:pt idx="11">
                  <c:v>937</c:v>
                </c:pt>
                <c:pt idx="12">
                  <c:v>994</c:v>
                </c:pt>
                <c:pt idx="13">
                  <c:v>852</c:v>
                </c:pt>
                <c:pt idx="14">
                  <c:v>1018</c:v>
                </c:pt>
                <c:pt idx="15">
                  <c:v>974</c:v>
                </c:pt>
                <c:pt idx="16">
                  <c:v>969</c:v>
                </c:pt>
                <c:pt idx="17">
                  <c:v>951</c:v>
                </c:pt>
                <c:pt idx="18">
                  <c:v>953</c:v>
                </c:pt>
                <c:pt idx="19">
                  <c:v>942</c:v>
                </c:pt>
                <c:pt idx="20">
                  <c:v>909</c:v>
                </c:pt>
              </c:numCache>
            </c:numRef>
          </c:val>
          <c:smooth val="0"/>
          <c:extLst>
            <c:ext xmlns:c16="http://schemas.microsoft.com/office/drawing/2014/chart" uri="{C3380CC4-5D6E-409C-BE32-E72D297353CC}">
              <c16:uniqueId val="{00000006-6CF8-463D-A756-89382752B595}"/>
            </c:ext>
          </c:extLst>
        </c:ser>
        <c:ser>
          <c:idx val="7"/>
          <c:order val="7"/>
          <c:tx>
            <c:strRef>
              <c:f>'precio minorista regiones'!$J$6</c:f>
              <c:strCache>
                <c:ptCount val="1"/>
                <c:pt idx="0">
                  <c:v>Los Lagos</c:v>
                </c:pt>
              </c:strCache>
            </c:strRef>
          </c:tx>
          <c:marker>
            <c:symbol val="none"/>
          </c:marker>
          <c:cat>
            <c:numRef>
              <c:f>'precio minorista regiones'!$B$7:$B$27</c:f>
              <c:numCache>
                <c:formatCode>dd/mm/yy;@</c:formatCode>
                <c:ptCount val="21"/>
                <c:pt idx="0">
                  <c:v>41981</c:v>
                </c:pt>
                <c:pt idx="1">
                  <c:v>41988</c:v>
                </c:pt>
                <c:pt idx="2">
                  <c:v>41995</c:v>
                </c:pt>
                <c:pt idx="3">
                  <c:v>42002</c:v>
                </c:pt>
                <c:pt idx="4">
                  <c:v>42009</c:v>
                </c:pt>
                <c:pt idx="5">
                  <c:v>42016</c:v>
                </c:pt>
                <c:pt idx="6">
                  <c:v>42023</c:v>
                </c:pt>
                <c:pt idx="7">
                  <c:v>42030</c:v>
                </c:pt>
                <c:pt idx="8">
                  <c:v>42037</c:v>
                </c:pt>
                <c:pt idx="9">
                  <c:v>42044</c:v>
                </c:pt>
                <c:pt idx="10">
                  <c:v>42051</c:v>
                </c:pt>
                <c:pt idx="11">
                  <c:v>42058</c:v>
                </c:pt>
                <c:pt idx="12">
                  <c:v>42065</c:v>
                </c:pt>
                <c:pt idx="13">
                  <c:v>42072</c:v>
                </c:pt>
                <c:pt idx="14">
                  <c:v>42079</c:v>
                </c:pt>
                <c:pt idx="15">
                  <c:v>42086</c:v>
                </c:pt>
                <c:pt idx="16">
                  <c:v>42093</c:v>
                </c:pt>
                <c:pt idx="17">
                  <c:v>42100</c:v>
                </c:pt>
                <c:pt idx="18">
                  <c:v>42107</c:v>
                </c:pt>
                <c:pt idx="19">
                  <c:v>42114</c:v>
                </c:pt>
                <c:pt idx="20">
                  <c:v>42121</c:v>
                </c:pt>
              </c:numCache>
            </c:numRef>
          </c:cat>
          <c:val>
            <c:numRef>
              <c:f>'precio minorista regiones'!$J$7:$J$27</c:f>
              <c:numCache>
                <c:formatCode>#,##0</c:formatCode>
                <c:ptCount val="21"/>
                <c:pt idx="0">
                  <c:v>963.5</c:v>
                </c:pt>
                <c:pt idx="1">
                  <c:v>999</c:v>
                </c:pt>
                <c:pt idx="2">
                  <c:v>1118</c:v>
                </c:pt>
                <c:pt idx="3">
                  <c:v>1136</c:v>
                </c:pt>
                <c:pt idx="4">
                  <c:v>905</c:v>
                </c:pt>
                <c:pt idx="5">
                  <c:v>1000</c:v>
                </c:pt>
                <c:pt idx="6">
                  <c:v>996</c:v>
                </c:pt>
                <c:pt idx="7">
                  <c:v>983</c:v>
                </c:pt>
                <c:pt idx="8">
                  <c:v>953</c:v>
                </c:pt>
                <c:pt idx="9">
                  <c:v>956</c:v>
                </c:pt>
                <c:pt idx="10">
                  <c:v>968</c:v>
                </c:pt>
                <c:pt idx="11">
                  <c:v>969</c:v>
                </c:pt>
                <c:pt idx="12">
                  <c:v>994</c:v>
                </c:pt>
                <c:pt idx="13">
                  <c:v>897</c:v>
                </c:pt>
                <c:pt idx="14">
                  <c:v>971</c:v>
                </c:pt>
                <c:pt idx="15">
                  <c:v>972</c:v>
                </c:pt>
                <c:pt idx="16">
                  <c:v>912</c:v>
                </c:pt>
                <c:pt idx="17">
                  <c:v>925</c:v>
                </c:pt>
                <c:pt idx="18">
                  <c:v>950</c:v>
                </c:pt>
                <c:pt idx="19">
                  <c:v>944</c:v>
                </c:pt>
                <c:pt idx="20">
                  <c:v>926</c:v>
                </c:pt>
              </c:numCache>
            </c:numRef>
          </c:val>
          <c:smooth val="0"/>
          <c:extLst>
            <c:ext xmlns:c16="http://schemas.microsoft.com/office/drawing/2014/chart" uri="{C3380CC4-5D6E-409C-BE32-E72D297353CC}">
              <c16:uniqueId val="{00000007-6CF8-463D-A756-89382752B595}"/>
            </c:ext>
          </c:extLst>
        </c:ser>
        <c:dLbls>
          <c:showLegendKey val="0"/>
          <c:showVal val="0"/>
          <c:showCatName val="0"/>
          <c:showSerName val="0"/>
          <c:showPercent val="0"/>
          <c:showBubbleSize val="0"/>
        </c:dLbls>
        <c:smooth val="0"/>
        <c:axId val="-1317653104"/>
        <c:axId val="-1317661808"/>
      </c:lineChart>
      <c:dateAx>
        <c:axId val="-1317653104"/>
        <c:scaling>
          <c:orientation val="minMax"/>
        </c:scaling>
        <c:delete val="0"/>
        <c:axPos val="b"/>
        <c:numFmt formatCode="dd/mm"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CL"/>
          </a:p>
        </c:txPr>
        <c:crossAx val="-1317661808"/>
        <c:crosses val="autoZero"/>
        <c:auto val="1"/>
        <c:lblOffset val="100"/>
        <c:baseTimeUnit val="days"/>
      </c:dateAx>
      <c:valAx>
        <c:axId val="-13176618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vert="horz"/>
              <a:lstStyle/>
              <a:p>
                <a:pPr>
                  <a:defRPr sz="900"/>
                </a:pPr>
                <a:r>
                  <a:rPr lang="es-ES" sz="900" b="0">
                    <a:latin typeface="Arial" panose="020B0604020202020204" pitchFamily="34" charset="0"/>
                    <a:cs typeface="Arial" panose="020B0604020202020204" pitchFamily="34" charset="0"/>
                  </a:rPr>
                  <a:t>$ por kilo con IVA</a:t>
                </a:r>
              </a:p>
            </c:rich>
          </c:tx>
          <c:overlay val="0"/>
        </c:title>
        <c:numFmt formatCode="#,##0" sourceLinked="1"/>
        <c:majorTickMark val="none"/>
        <c:minorTickMark val="none"/>
        <c:tickLblPos val="nextTo"/>
        <c:spPr>
          <a:ln w="9525">
            <a:noFill/>
          </a:ln>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L"/>
          </a:p>
        </c:txPr>
        <c:crossAx val="-1317653104"/>
        <c:crosses val="autoZero"/>
        <c:crossBetween val="between"/>
      </c:valAx>
      <c:spPr>
        <a:noFill/>
        <a:ln w="25400">
          <a:noFill/>
        </a:ln>
      </c:spPr>
    </c:plotArea>
    <c:legend>
      <c:legendPos val="b"/>
      <c:layout>
        <c:manualLayout>
          <c:xMode val="edge"/>
          <c:yMode val="edge"/>
          <c:x val="0.16570580851306629"/>
          <c:y val="0.85158388220340375"/>
          <c:w val="0.72463785022041327"/>
          <c:h val="0.12395120421268091"/>
        </c:manualLayout>
      </c:layout>
      <c:overlay val="0"/>
      <c:spPr>
        <a:noFill/>
        <a:ln w="25400">
          <a:noFill/>
        </a:ln>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L" sz="900" b="1" i="0" baseline="0">
                <a:effectLst/>
                <a:latin typeface="Arial" panose="020B0604020202020204" pitchFamily="34" charset="0"/>
                <a:cs typeface="Arial" panose="020B0604020202020204" pitchFamily="34" charset="0"/>
              </a:rPr>
              <a:t>Gráfico 6. Precio semanal a consumidor de papa en ferias según región. </a:t>
            </a:r>
            <a:endParaRPr lang="es-CL" sz="900">
              <a:effectLst/>
              <a:latin typeface="Arial" panose="020B0604020202020204" pitchFamily="34" charset="0"/>
              <a:cs typeface="Arial" panose="020B0604020202020204" pitchFamily="34" charset="0"/>
            </a:endParaRPr>
          </a:p>
          <a:p>
            <a:pPr>
              <a:defRPr sz="9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L" sz="900" b="1" i="0" baseline="0">
                <a:effectLst/>
                <a:latin typeface="Arial" panose="020B0604020202020204" pitchFamily="34" charset="0"/>
                <a:cs typeface="Arial" panose="020B0604020202020204" pitchFamily="34" charset="0"/>
              </a:rPr>
              <a:t>Desde el</a:t>
            </a:r>
            <a:r>
              <a:rPr lang="es-CL" sz="900" b="1" i="0" u="none" strike="noStrike" baseline="0">
                <a:effectLst/>
              </a:rPr>
              <a:t> 10 de noviembre de 2014 al 30 de marzo </a:t>
            </a:r>
            <a:r>
              <a:rPr lang="es-CL" sz="900" b="1" i="0" baseline="0">
                <a:effectLst/>
                <a:latin typeface="Arial" panose="020B0604020202020204" pitchFamily="34" charset="0"/>
                <a:cs typeface="Arial" panose="020B0604020202020204" pitchFamily="34" charset="0"/>
              </a:rPr>
              <a:t>de 2015 ($/ kilo con IVA)</a:t>
            </a:r>
            <a:endParaRPr lang="es-CL" sz="900">
              <a:effectLst/>
              <a:latin typeface="Arial" panose="020B0604020202020204" pitchFamily="34" charset="0"/>
              <a:cs typeface="Arial" panose="020B0604020202020204" pitchFamily="34" charset="0"/>
            </a:endParaRPr>
          </a:p>
        </c:rich>
      </c:tx>
      <c:overlay val="0"/>
      <c:spPr>
        <a:noFill/>
        <a:ln w="25400">
          <a:noFill/>
        </a:ln>
      </c:spPr>
    </c:title>
    <c:autoTitleDeleted val="0"/>
    <c:plotArea>
      <c:layout>
        <c:manualLayout>
          <c:layoutTarget val="inner"/>
          <c:xMode val="edge"/>
          <c:yMode val="edge"/>
          <c:x val="0.10622137775494132"/>
          <c:y val="0.16642126789366052"/>
          <c:w val="0.86811516115349263"/>
          <c:h val="0.55973972706787856"/>
        </c:manualLayout>
      </c:layout>
      <c:lineChart>
        <c:grouping val="standard"/>
        <c:varyColors val="0"/>
        <c:ser>
          <c:idx val="0"/>
          <c:order val="0"/>
          <c:tx>
            <c:strRef>
              <c:f>'precio minorista regiones'!$K$6</c:f>
              <c:strCache>
                <c:ptCount val="1"/>
                <c:pt idx="0">
                  <c:v>Arica</c:v>
                </c:pt>
              </c:strCache>
            </c:strRef>
          </c:tx>
          <c:spPr>
            <a:ln w="28575" cap="rnd">
              <a:solidFill>
                <a:schemeClr val="accent1"/>
              </a:solidFill>
              <a:round/>
            </a:ln>
            <a:effectLst/>
          </c:spPr>
          <c:marker>
            <c:symbol val="none"/>
          </c:marker>
          <c:cat>
            <c:numRef>
              <c:f>'precio minorista regiones'!$B$7:$B$27</c:f>
              <c:numCache>
                <c:formatCode>dd/mm/yy;@</c:formatCode>
                <c:ptCount val="21"/>
                <c:pt idx="0">
                  <c:v>41981</c:v>
                </c:pt>
                <c:pt idx="1">
                  <c:v>41988</c:v>
                </c:pt>
                <c:pt idx="2">
                  <c:v>41995</c:v>
                </c:pt>
                <c:pt idx="3">
                  <c:v>42002</c:v>
                </c:pt>
                <c:pt idx="4">
                  <c:v>42009</c:v>
                </c:pt>
                <c:pt idx="5">
                  <c:v>42016</c:v>
                </c:pt>
                <c:pt idx="6">
                  <c:v>42023</c:v>
                </c:pt>
                <c:pt idx="7">
                  <c:v>42030</c:v>
                </c:pt>
                <c:pt idx="8">
                  <c:v>42037</c:v>
                </c:pt>
                <c:pt idx="9">
                  <c:v>42044</c:v>
                </c:pt>
                <c:pt idx="10">
                  <c:v>42051</c:v>
                </c:pt>
                <c:pt idx="11">
                  <c:v>42058</c:v>
                </c:pt>
                <c:pt idx="12">
                  <c:v>42065</c:v>
                </c:pt>
                <c:pt idx="13">
                  <c:v>42072</c:v>
                </c:pt>
                <c:pt idx="14">
                  <c:v>42079</c:v>
                </c:pt>
                <c:pt idx="15">
                  <c:v>42086</c:v>
                </c:pt>
                <c:pt idx="16">
                  <c:v>42093</c:v>
                </c:pt>
                <c:pt idx="17">
                  <c:v>42100</c:v>
                </c:pt>
                <c:pt idx="18">
                  <c:v>42107</c:v>
                </c:pt>
                <c:pt idx="19">
                  <c:v>42114</c:v>
                </c:pt>
                <c:pt idx="20">
                  <c:v>42121</c:v>
                </c:pt>
              </c:numCache>
            </c:numRef>
          </c:cat>
          <c:val>
            <c:numRef>
              <c:f>'precio minorista regiones'!$K$7:$K$27</c:f>
              <c:numCache>
                <c:formatCode>#,##0</c:formatCode>
                <c:ptCount val="21"/>
                <c:pt idx="0">
                  <c:v>467</c:v>
                </c:pt>
                <c:pt idx="1">
                  <c:v>475</c:v>
                </c:pt>
                <c:pt idx="2">
                  <c:v>500</c:v>
                </c:pt>
                <c:pt idx="3">
                  <c:v>490</c:v>
                </c:pt>
                <c:pt idx="4">
                  <c:v>500</c:v>
                </c:pt>
                <c:pt idx="5">
                  <c:v>490</c:v>
                </c:pt>
                <c:pt idx="6">
                  <c:v>550</c:v>
                </c:pt>
                <c:pt idx="7">
                  <c:v>525</c:v>
                </c:pt>
                <c:pt idx="8">
                  <c:v>550</c:v>
                </c:pt>
                <c:pt idx="9">
                  <c:v>475</c:v>
                </c:pt>
                <c:pt idx="10">
                  <c:v>525</c:v>
                </c:pt>
                <c:pt idx="11">
                  <c:v>575</c:v>
                </c:pt>
                <c:pt idx="12">
                  <c:v>515</c:v>
                </c:pt>
                <c:pt idx="13">
                  <c:v>515</c:v>
                </c:pt>
                <c:pt idx="14">
                  <c:v>500</c:v>
                </c:pt>
                <c:pt idx="15">
                  <c:v>550</c:v>
                </c:pt>
                <c:pt idx="16">
                  <c:v>500</c:v>
                </c:pt>
                <c:pt idx="17">
                  <c:v>533</c:v>
                </c:pt>
                <c:pt idx="18">
                  <c:v>570</c:v>
                </c:pt>
                <c:pt idx="19">
                  <c:v>525</c:v>
                </c:pt>
                <c:pt idx="20">
                  <c:v>527</c:v>
                </c:pt>
              </c:numCache>
            </c:numRef>
          </c:val>
          <c:smooth val="0"/>
          <c:extLst>
            <c:ext xmlns:c16="http://schemas.microsoft.com/office/drawing/2014/chart" uri="{C3380CC4-5D6E-409C-BE32-E72D297353CC}">
              <c16:uniqueId val="{00000000-50B6-4DEF-BF2C-D60EC9910768}"/>
            </c:ext>
          </c:extLst>
        </c:ser>
        <c:ser>
          <c:idx val="1"/>
          <c:order val="1"/>
          <c:tx>
            <c:strRef>
              <c:f>'precio minorista regiones'!$L$6</c:f>
              <c:strCache>
                <c:ptCount val="1"/>
                <c:pt idx="0">
                  <c:v>Coquimbo</c:v>
                </c:pt>
              </c:strCache>
            </c:strRef>
          </c:tx>
          <c:spPr>
            <a:ln w="28575" cap="rnd">
              <a:solidFill>
                <a:schemeClr val="accent2"/>
              </a:solidFill>
              <a:round/>
            </a:ln>
            <a:effectLst/>
          </c:spPr>
          <c:marker>
            <c:symbol val="none"/>
          </c:marker>
          <c:cat>
            <c:numRef>
              <c:f>'precio minorista regiones'!$B$7:$B$27</c:f>
              <c:numCache>
                <c:formatCode>dd/mm/yy;@</c:formatCode>
                <c:ptCount val="21"/>
                <c:pt idx="0">
                  <c:v>41981</c:v>
                </c:pt>
                <c:pt idx="1">
                  <c:v>41988</c:v>
                </c:pt>
                <c:pt idx="2">
                  <c:v>41995</c:v>
                </c:pt>
                <c:pt idx="3">
                  <c:v>42002</c:v>
                </c:pt>
                <c:pt idx="4">
                  <c:v>42009</c:v>
                </c:pt>
                <c:pt idx="5">
                  <c:v>42016</c:v>
                </c:pt>
                <c:pt idx="6">
                  <c:v>42023</c:v>
                </c:pt>
                <c:pt idx="7">
                  <c:v>42030</c:v>
                </c:pt>
                <c:pt idx="8">
                  <c:v>42037</c:v>
                </c:pt>
                <c:pt idx="9">
                  <c:v>42044</c:v>
                </c:pt>
                <c:pt idx="10">
                  <c:v>42051</c:v>
                </c:pt>
                <c:pt idx="11">
                  <c:v>42058</c:v>
                </c:pt>
                <c:pt idx="12">
                  <c:v>42065</c:v>
                </c:pt>
                <c:pt idx="13">
                  <c:v>42072</c:v>
                </c:pt>
                <c:pt idx="14">
                  <c:v>42079</c:v>
                </c:pt>
                <c:pt idx="15">
                  <c:v>42086</c:v>
                </c:pt>
                <c:pt idx="16">
                  <c:v>42093</c:v>
                </c:pt>
                <c:pt idx="17">
                  <c:v>42100</c:v>
                </c:pt>
                <c:pt idx="18">
                  <c:v>42107</c:v>
                </c:pt>
                <c:pt idx="19">
                  <c:v>42114</c:v>
                </c:pt>
                <c:pt idx="20">
                  <c:v>42121</c:v>
                </c:pt>
              </c:numCache>
            </c:numRef>
          </c:cat>
          <c:val>
            <c:numRef>
              <c:f>'precio minorista regiones'!$L$7:$L$27</c:f>
              <c:numCache>
                <c:formatCode>#,##0</c:formatCode>
                <c:ptCount val="21"/>
                <c:pt idx="0">
                  <c:v>478</c:v>
                </c:pt>
                <c:pt idx="1">
                  <c:v>467</c:v>
                </c:pt>
                <c:pt idx="2">
                  <c:v>465</c:v>
                </c:pt>
                <c:pt idx="3">
                  <c:v>458</c:v>
                </c:pt>
                <c:pt idx="4">
                  <c:v>471</c:v>
                </c:pt>
                <c:pt idx="5">
                  <c:v>476</c:v>
                </c:pt>
                <c:pt idx="6">
                  <c:v>478</c:v>
                </c:pt>
                <c:pt idx="7">
                  <c:v>488</c:v>
                </c:pt>
                <c:pt idx="8">
                  <c:v>484</c:v>
                </c:pt>
                <c:pt idx="9">
                  <c:v>465</c:v>
                </c:pt>
                <c:pt idx="10">
                  <c:v>483</c:v>
                </c:pt>
                <c:pt idx="11">
                  <c:v>467</c:v>
                </c:pt>
                <c:pt idx="12">
                  <c:v>490</c:v>
                </c:pt>
                <c:pt idx="13">
                  <c:v>494</c:v>
                </c:pt>
                <c:pt idx="14">
                  <c:v>484</c:v>
                </c:pt>
                <c:pt idx="15">
                  <c:v>498</c:v>
                </c:pt>
                <c:pt idx="16">
                  <c:v>504</c:v>
                </c:pt>
                <c:pt idx="17">
                  <c:v>519</c:v>
                </c:pt>
                <c:pt idx="18">
                  <c:v>548</c:v>
                </c:pt>
                <c:pt idx="19">
                  <c:v>544</c:v>
                </c:pt>
                <c:pt idx="20">
                  <c:v>539</c:v>
                </c:pt>
              </c:numCache>
            </c:numRef>
          </c:val>
          <c:smooth val="0"/>
          <c:extLst>
            <c:ext xmlns:c16="http://schemas.microsoft.com/office/drawing/2014/chart" uri="{C3380CC4-5D6E-409C-BE32-E72D297353CC}">
              <c16:uniqueId val="{00000001-50B6-4DEF-BF2C-D60EC9910768}"/>
            </c:ext>
          </c:extLst>
        </c:ser>
        <c:ser>
          <c:idx val="2"/>
          <c:order val="2"/>
          <c:tx>
            <c:strRef>
              <c:f>'precio minorista regiones'!$M$6</c:f>
              <c:strCache>
                <c:ptCount val="1"/>
                <c:pt idx="0">
                  <c:v>Valparaíso</c:v>
                </c:pt>
              </c:strCache>
            </c:strRef>
          </c:tx>
          <c:spPr>
            <a:ln w="28575" cap="rnd">
              <a:solidFill>
                <a:schemeClr val="accent3"/>
              </a:solidFill>
              <a:round/>
            </a:ln>
            <a:effectLst/>
          </c:spPr>
          <c:marker>
            <c:symbol val="none"/>
          </c:marker>
          <c:cat>
            <c:numRef>
              <c:f>'precio minorista regiones'!$B$7:$B$27</c:f>
              <c:numCache>
                <c:formatCode>dd/mm/yy;@</c:formatCode>
                <c:ptCount val="21"/>
                <c:pt idx="0">
                  <c:v>41981</c:v>
                </c:pt>
                <c:pt idx="1">
                  <c:v>41988</c:v>
                </c:pt>
                <c:pt idx="2">
                  <c:v>41995</c:v>
                </c:pt>
                <c:pt idx="3">
                  <c:v>42002</c:v>
                </c:pt>
                <c:pt idx="4">
                  <c:v>42009</c:v>
                </c:pt>
                <c:pt idx="5">
                  <c:v>42016</c:v>
                </c:pt>
                <c:pt idx="6">
                  <c:v>42023</c:v>
                </c:pt>
                <c:pt idx="7">
                  <c:v>42030</c:v>
                </c:pt>
                <c:pt idx="8">
                  <c:v>42037</c:v>
                </c:pt>
                <c:pt idx="9">
                  <c:v>42044</c:v>
                </c:pt>
                <c:pt idx="10">
                  <c:v>42051</c:v>
                </c:pt>
                <c:pt idx="11">
                  <c:v>42058</c:v>
                </c:pt>
                <c:pt idx="12">
                  <c:v>42065</c:v>
                </c:pt>
                <c:pt idx="13">
                  <c:v>42072</c:v>
                </c:pt>
                <c:pt idx="14">
                  <c:v>42079</c:v>
                </c:pt>
                <c:pt idx="15">
                  <c:v>42086</c:v>
                </c:pt>
                <c:pt idx="16">
                  <c:v>42093</c:v>
                </c:pt>
                <c:pt idx="17">
                  <c:v>42100</c:v>
                </c:pt>
                <c:pt idx="18">
                  <c:v>42107</c:v>
                </c:pt>
                <c:pt idx="19">
                  <c:v>42114</c:v>
                </c:pt>
                <c:pt idx="20">
                  <c:v>42121</c:v>
                </c:pt>
              </c:numCache>
            </c:numRef>
          </c:cat>
          <c:val>
            <c:numRef>
              <c:f>'precio minorista regiones'!$M$7:$M$27</c:f>
              <c:numCache>
                <c:formatCode>#,##0</c:formatCode>
                <c:ptCount val="21"/>
                <c:pt idx="0">
                  <c:v>344</c:v>
                </c:pt>
                <c:pt idx="1">
                  <c:v>346</c:v>
                </c:pt>
                <c:pt idx="2">
                  <c:v>275</c:v>
                </c:pt>
                <c:pt idx="3">
                  <c:v>342</c:v>
                </c:pt>
                <c:pt idx="4">
                  <c:v>394</c:v>
                </c:pt>
                <c:pt idx="5">
                  <c:v>375</c:v>
                </c:pt>
                <c:pt idx="6">
                  <c:v>392</c:v>
                </c:pt>
                <c:pt idx="7">
                  <c:v>358</c:v>
                </c:pt>
                <c:pt idx="8">
                  <c:v>358</c:v>
                </c:pt>
                <c:pt idx="9">
                  <c:v>358</c:v>
                </c:pt>
                <c:pt idx="10">
                  <c:v>358</c:v>
                </c:pt>
                <c:pt idx="11">
                  <c:v>357</c:v>
                </c:pt>
                <c:pt idx="12">
                  <c:v>358</c:v>
                </c:pt>
                <c:pt idx="13">
                  <c:v>355</c:v>
                </c:pt>
                <c:pt idx="14">
                  <c:v>355</c:v>
                </c:pt>
                <c:pt idx="15">
                  <c:v>396</c:v>
                </c:pt>
                <c:pt idx="16">
                  <c:v>375</c:v>
                </c:pt>
                <c:pt idx="17">
                  <c:v>413</c:v>
                </c:pt>
                <c:pt idx="18">
                  <c:v>444</c:v>
                </c:pt>
                <c:pt idx="19">
                  <c:v>408</c:v>
                </c:pt>
                <c:pt idx="20">
                  <c:v>392</c:v>
                </c:pt>
              </c:numCache>
            </c:numRef>
          </c:val>
          <c:smooth val="0"/>
          <c:extLst>
            <c:ext xmlns:c16="http://schemas.microsoft.com/office/drawing/2014/chart" uri="{C3380CC4-5D6E-409C-BE32-E72D297353CC}">
              <c16:uniqueId val="{00000002-50B6-4DEF-BF2C-D60EC9910768}"/>
            </c:ext>
          </c:extLst>
        </c:ser>
        <c:ser>
          <c:idx val="3"/>
          <c:order val="3"/>
          <c:tx>
            <c:strRef>
              <c:f>'precio minorista regiones'!$N$6</c:f>
              <c:strCache>
                <c:ptCount val="1"/>
                <c:pt idx="0">
                  <c:v>RM</c:v>
                </c:pt>
              </c:strCache>
            </c:strRef>
          </c:tx>
          <c:spPr>
            <a:ln w="28575" cap="rnd">
              <a:solidFill>
                <a:schemeClr val="accent4"/>
              </a:solidFill>
              <a:round/>
            </a:ln>
            <a:effectLst/>
          </c:spPr>
          <c:marker>
            <c:symbol val="none"/>
          </c:marker>
          <c:cat>
            <c:numRef>
              <c:f>'precio minorista regiones'!$B$7:$B$27</c:f>
              <c:numCache>
                <c:formatCode>dd/mm/yy;@</c:formatCode>
                <c:ptCount val="21"/>
                <c:pt idx="0">
                  <c:v>41981</c:v>
                </c:pt>
                <c:pt idx="1">
                  <c:v>41988</c:v>
                </c:pt>
                <c:pt idx="2">
                  <c:v>41995</c:v>
                </c:pt>
                <c:pt idx="3">
                  <c:v>42002</c:v>
                </c:pt>
                <c:pt idx="4">
                  <c:v>42009</c:v>
                </c:pt>
                <c:pt idx="5">
                  <c:v>42016</c:v>
                </c:pt>
                <c:pt idx="6">
                  <c:v>42023</c:v>
                </c:pt>
                <c:pt idx="7">
                  <c:v>42030</c:v>
                </c:pt>
                <c:pt idx="8">
                  <c:v>42037</c:v>
                </c:pt>
                <c:pt idx="9">
                  <c:v>42044</c:v>
                </c:pt>
                <c:pt idx="10">
                  <c:v>42051</c:v>
                </c:pt>
                <c:pt idx="11">
                  <c:v>42058</c:v>
                </c:pt>
                <c:pt idx="12">
                  <c:v>42065</c:v>
                </c:pt>
                <c:pt idx="13">
                  <c:v>42072</c:v>
                </c:pt>
                <c:pt idx="14">
                  <c:v>42079</c:v>
                </c:pt>
                <c:pt idx="15">
                  <c:v>42086</c:v>
                </c:pt>
                <c:pt idx="16">
                  <c:v>42093</c:v>
                </c:pt>
                <c:pt idx="17">
                  <c:v>42100</c:v>
                </c:pt>
                <c:pt idx="18">
                  <c:v>42107</c:v>
                </c:pt>
                <c:pt idx="19">
                  <c:v>42114</c:v>
                </c:pt>
                <c:pt idx="20">
                  <c:v>42121</c:v>
                </c:pt>
              </c:numCache>
            </c:numRef>
          </c:cat>
          <c:val>
            <c:numRef>
              <c:f>'precio minorista regiones'!$N$7:$N$27</c:f>
              <c:numCache>
                <c:formatCode>#,##0</c:formatCode>
                <c:ptCount val="21"/>
                <c:pt idx="0">
                  <c:v>395</c:v>
                </c:pt>
                <c:pt idx="1">
                  <c:v>366</c:v>
                </c:pt>
                <c:pt idx="2">
                  <c:v>452</c:v>
                </c:pt>
                <c:pt idx="3">
                  <c:v>495.5</c:v>
                </c:pt>
                <c:pt idx="4">
                  <c:v>432</c:v>
                </c:pt>
                <c:pt idx="5">
                  <c:v>430</c:v>
                </c:pt>
                <c:pt idx="6">
                  <c:v>415</c:v>
                </c:pt>
                <c:pt idx="7">
                  <c:v>396</c:v>
                </c:pt>
                <c:pt idx="8">
                  <c:v>408</c:v>
                </c:pt>
                <c:pt idx="9">
                  <c:v>384</c:v>
                </c:pt>
                <c:pt idx="10">
                  <c:v>405</c:v>
                </c:pt>
                <c:pt idx="11">
                  <c:v>434</c:v>
                </c:pt>
                <c:pt idx="12">
                  <c:v>439</c:v>
                </c:pt>
                <c:pt idx="13">
                  <c:v>444</c:v>
                </c:pt>
                <c:pt idx="14">
                  <c:v>442</c:v>
                </c:pt>
                <c:pt idx="15">
                  <c:v>451</c:v>
                </c:pt>
                <c:pt idx="16">
                  <c:v>451</c:v>
                </c:pt>
                <c:pt idx="17">
                  <c:v>519</c:v>
                </c:pt>
                <c:pt idx="18">
                  <c:v>476</c:v>
                </c:pt>
                <c:pt idx="19">
                  <c:v>488</c:v>
                </c:pt>
                <c:pt idx="20">
                  <c:v>475</c:v>
                </c:pt>
              </c:numCache>
            </c:numRef>
          </c:val>
          <c:smooth val="0"/>
          <c:extLst>
            <c:ext xmlns:c16="http://schemas.microsoft.com/office/drawing/2014/chart" uri="{C3380CC4-5D6E-409C-BE32-E72D297353CC}">
              <c16:uniqueId val="{00000003-50B6-4DEF-BF2C-D60EC9910768}"/>
            </c:ext>
          </c:extLst>
        </c:ser>
        <c:ser>
          <c:idx val="4"/>
          <c:order val="4"/>
          <c:tx>
            <c:strRef>
              <c:f>'precio minorista regiones'!$O$6</c:f>
              <c:strCache>
                <c:ptCount val="1"/>
                <c:pt idx="0">
                  <c:v>Maule</c:v>
                </c:pt>
              </c:strCache>
            </c:strRef>
          </c:tx>
          <c:spPr>
            <a:ln w="28575" cap="rnd">
              <a:solidFill>
                <a:schemeClr val="accent5"/>
              </a:solidFill>
              <a:round/>
            </a:ln>
            <a:effectLst/>
          </c:spPr>
          <c:marker>
            <c:symbol val="none"/>
          </c:marker>
          <c:cat>
            <c:numRef>
              <c:f>'precio minorista regiones'!$B$7:$B$27</c:f>
              <c:numCache>
                <c:formatCode>dd/mm/yy;@</c:formatCode>
                <c:ptCount val="21"/>
                <c:pt idx="0">
                  <c:v>41981</c:v>
                </c:pt>
                <c:pt idx="1">
                  <c:v>41988</c:v>
                </c:pt>
                <c:pt idx="2">
                  <c:v>41995</c:v>
                </c:pt>
                <c:pt idx="3">
                  <c:v>42002</c:v>
                </c:pt>
                <c:pt idx="4">
                  <c:v>42009</c:v>
                </c:pt>
                <c:pt idx="5">
                  <c:v>42016</c:v>
                </c:pt>
                <c:pt idx="6">
                  <c:v>42023</c:v>
                </c:pt>
                <c:pt idx="7">
                  <c:v>42030</c:v>
                </c:pt>
                <c:pt idx="8">
                  <c:v>42037</c:v>
                </c:pt>
                <c:pt idx="9">
                  <c:v>42044</c:v>
                </c:pt>
                <c:pt idx="10">
                  <c:v>42051</c:v>
                </c:pt>
                <c:pt idx="11">
                  <c:v>42058</c:v>
                </c:pt>
                <c:pt idx="12">
                  <c:v>42065</c:v>
                </c:pt>
                <c:pt idx="13">
                  <c:v>42072</c:v>
                </c:pt>
                <c:pt idx="14">
                  <c:v>42079</c:v>
                </c:pt>
                <c:pt idx="15">
                  <c:v>42086</c:v>
                </c:pt>
                <c:pt idx="16">
                  <c:v>42093</c:v>
                </c:pt>
                <c:pt idx="17">
                  <c:v>42100</c:v>
                </c:pt>
                <c:pt idx="18">
                  <c:v>42107</c:v>
                </c:pt>
                <c:pt idx="19">
                  <c:v>42114</c:v>
                </c:pt>
                <c:pt idx="20">
                  <c:v>42121</c:v>
                </c:pt>
              </c:numCache>
            </c:numRef>
          </c:cat>
          <c:val>
            <c:numRef>
              <c:f>'precio minorista regiones'!$O$7:$O$27</c:f>
              <c:numCache>
                <c:formatCode>#,##0</c:formatCode>
                <c:ptCount val="21"/>
                <c:pt idx="0">
                  <c:v>412.5</c:v>
                </c:pt>
                <c:pt idx="1">
                  <c:v>375</c:v>
                </c:pt>
                <c:pt idx="2">
                  <c:v>375</c:v>
                </c:pt>
                <c:pt idx="3">
                  <c:v>388</c:v>
                </c:pt>
                <c:pt idx="4">
                  <c:v>426</c:v>
                </c:pt>
                <c:pt idx="5">
                  <c:v>417</c:v>
                </c:pt>
                <c:pt idx="6">
                  <c:v>401</c:v>
                </c:pt>
                <c:pt idx="7">
                  <c:v>385</c:v>
                </c:pt>
                <c:pt idx="8">
                  <c:v>358</c:v>
                </c:pt>
                <c:pt idx="9">
                  <c:v>400</c:v>
                </c:pt>
                <c:pt idx="10">
                  <c:v>406</c:v>
                </c:pt>
                <c:pt idx="11">
                  <c:v>400</c:v>
                </c:pt>
                <c:pt idx="12">
                  <c:v>400</c:v>
                </c:pt>
                <c:pt idx="13">
                  <c:v>403</c:v>
                </c:pt>
                <c:pt idx="14">
                  <c:v>425</c:v>
                </c:pt>
                <c:pt idx="15">
                  <c:v>392</c:v>
                </c:pt>
                <c:pt idx="16">
                  <c:v>413</c:v>
                </c:pt>
                <c:pt idx="17">
                  <c:v>425</c:v>
                </c:pt>
                <c:pt idx="18">
                  <c:v>432</c:v>
                </c:pt>
                <c:pt idx="19">
                  <c:v>442</c:v>
                </c:pt>
                <c:pt idx="20">
                  <c:v>483</c:v>
                </c:pt>
              </c:numCache>
            </c:numRef>
          </c:val>
          <c:smooth val="0"/>
          <c:extLst>
            <c:ext xmlns:c16="http://schemas.microsoft.com/office/drawing/2014/chart" uri="{C3380CC4-5D6E-409C-BE32-E72D297353CC}">
              <c16:uniqueId val="{00000004-50B6-4DEF-BF2C-D60EC9910768}"/>
            </c:ext>
          </c:extLst>
        </c:ser>
        <c:ser>
          <c:idx val="5"/>
          <c:order val="5"/>
          <c:tx>
            <c:strRef>
              <c:f>'precio minorista regiones'!$P$6</c:f>
              <c:strCache>
                <c:ptCount val="1"/>
                <c:pt idx="0">
                  <c:v>Bío Bío</c:v>
                </c:pt>
              </c:strCache>
            </c:strRef>
          </c:tx>
          <c:spPr>
            <a:ln w="28575" cap="rnd">
              <a:solidFill>
                <a:schemeClr val="accent6"/>
              </a:solidFill>
              <a:round/>
            </a:ln>
            <a:effectLst/>
          </c:spPr>
          <c:marker>
            <c:symbol val="none"/>
          </c:marker>
          <c:cat>
            <c:numRef>
              <c:f>'precio minorista regiones'!$B$7:$B$27</c:f>
              <c:numCache>
                <c:formatCode>dd/mm/yy;@</c:formatCode>
                <c:ptCount val="21"/>
                <c:pt idx="0">
                  <c:v>41981</c:v>
                </c:pt>
                <c:pt idx="1">
                  <c:v>41988</c:v>
                </c:pt>
                <c:pt idx="2">
                  <c:v>41995</c:v>
                </c:pt>
                <c:pt idx="3">
                  <c:v>42002</c:v>
                </c:pt>
                <c:pt idx="4">
                  <c:v>42009</c:v>
                </c:pt>
                <c:pt idx="5">
                  <c:v>42016</c:v>
                </c:pt>
                <c:pt idx="6">
                  <c:v>42023</c:v>
                </c:pt>
                <c:pt idx="7">
                  <c:v>42030</c:v>
                </c:pt>
                <c:pt idx="8">
                  <c:v>42037</c:v>
                </c:pt>
                <c:pt idx="9">
                  <c:v>42044</c:v>
                </c:pt>
                <c:pt idx="10">
                  <c:v>42051</c:v>
                </c:pt>
                <c:pt idx="11">
                  <c:v>42058</c:v>
                </c:pt>
                <c:pt idx="12">
                  <c:v>42065</c:v>
                </c:pt>
                <c:pt idx="13">
                  <c:v>42072</c:v>
                </c:pt>
                <c:pt idx="14">
                  <c:v>42079</c:v>
                </c:pt>
                <c:pt idx="15">
                  <c:v>42086</c:v>
                </c:pt>
                <c:pt idx="16">
                  <c:v>42093</c:v>
                </c:pt>
                <c:pt idx="17">
                  <c:v>42100</c:v>
                </c:pt>
                <c:pt idx="18">
                  <c:v>42107</c:v>
                </c:pt>
                <c:pt idx="19">
                  <c:v>42114</c:v>
                </c:pt>
                <c:pt idx="20">
                  <c:v>42121</c:v>
                </c:pt>
              </c:numCache>
            </c:numRef>
          </c:cat>
          <c:val>
            <c:numRef>
              <c:f>'precio minorista regiones'!$P$7:$P$27</c:f>
              <c:numCache>
                <c:formatCode>#,##0</c:formatCode>
                <c:ptCount val="21"/>
                <c:pt idx="0">
                  <c:v>325.5</c:v>
                </c:pt>
                <c:pt idx="1">
                  <c:v>283</c:v>
                </c:pt>
                <c:pt idx="2">
                  <c:v>287.5</c:v>
                </c:pt>
                <c:pt idx="3">
                  <c:v>287.5</c:v>
                </c:pt>
                <c:pt idx="4">
                  <c:v>413</c:v>
                </c:pt>
                <c:pt idx="5">
                  <c:v>386</c:v>
                </c:pt>
                <c:pt idx="6">
                  <c:v>368</c:v>
                </c:pt>
                <c:pt idx="7">
                  <c:v>355</c:v>
                </c:pt>
                <c:pt idx="8">
                  <c:v>362</c:v>
                </c:pt>
                <c:pt idx="9">
                  <c:v>380</c:v>
                </c:pt>
                <c:pt idx="10">
                  <c:v>376</c:v>
                </c:pt>
                <c:pt idx="11">
                  <c:v>371</c:v>
                </c:pt>
                <c:pt idx="12">
                  <c:v>377</c:v>
                </c:pt>
                <c:pt idx="13">
                  <c:v>373</c:v>
                </c:pt>
                <c:pt idx="14">
                  <c:v>382</c:v>
                </c:pt>
                <c:pt idx="15">
                  <c:v>386</c:v>
                </c:pt>
                <c:pt idx="16">
                  <c:v>381</c:v>
                </c:pt>
                <c:pt idx="17">
                  <c:v>376</c:v>
                </c:pt>
                <c:pt idx="18">
                  <c:v>376</c:v>
                </c:pt>
                <c:pt idx="19">
                  <c:v>369</c:v>
                </c:pt>
                <c:pt idx="20">
                  <c:v>375</c:v>
                </c:pt>
              </c:numCache>
            </c:numRef>
          </c:val>
          <c:smooth val="0"/>
          <c:extLst>
            <c:ext xmlns:c16="http://schemas.microsoft.com/office/drawing/2014/chart" uri="{C3380CC4-5D6E-409C-BE32-E72D297353CC}">
              <c16:uniqueId val="{00000005-50B6-4DEF-BF2C-D60EC9910768}"/>
            </c:ext>
          </c:extLst>
        </c:ser>
        <c:ser>
          <c:idx val="6"/>
          <c:order val="6"/>
          <c:tx>
            <c:strRef>
              <c:f>'precio minorista regiones'!$Q$6</c:f>
              <c:strCache>
                <c:ptCount val="1"/>
                <c:pt idx="0">
                  <c:v>La Araucanía</c:v>
                </c:pt>
              </c:strCache>
            </c:strRef>
          </c:tx>
          <c:spPr>
            <a:ln w="28575" cap="rnd">
              <a:solidFill>
                <a:schemeClr val="accent1">
                  <a:lumMod val="60000"/>
                </a:schemeClr>
              </a:solidFill>
              <a:round/>
            </a:ln>
            <a:effectLst/>
          </c:spPr>
          <c:marker>
            <c:symbol val="none"/>
          </c:marker>
          <c:cat>
            <c:numRef>
              <c:f>'precio minorista regiones'!$B$7:$B$27</c:f>
              <c:numCache>
                <c:formatCode>dd/mm/yy;@</c:formatCode>
                <c:ptCount val="21"/>
                <c:pt idx="0">
                  <c:v>41981</c:v>
                </c:pt>
                <c:pt idx="1">
                  <c:v>41988</c:v>
                </c:pt>
                <c:pt idx="2">
                  <c:v>41995</c:v>
                </c:pt>
                <c:pt idx="3">
                  <c:v>42002</c:v>
                </c:pt>
                <c:pt idx="4">
                  <c:v>42009</c:v>
                </c:pt>
                <c:pt idx="5">
                  <c:v>42016</c:v>
                </c:pt>
                <c:pt idx="6">
                  <c:v>42023</c:v>
                </c:pt>
                <c:pt idx="7">
                  <c:v>42030</c:v>
                </c:pt>
                <c:pt idx="8">
                  <c:v>42037</c:v>
                </c:pt>
                <c:pt idx="9">
                  <c:v>42044</c:v>
                </c:pt>
                <c:pt idx="10">
                  <c:v>42051</c:v>
                </c:pt>
                <c:pt idx="11">
                  <c:v>42058</c:v>
                </c:pt>
                <c:pt idx="12">
                  <c:v>42065</c:v>
                </c:pt>
                <c:pt idx="13">
                  <c:v>42072</c:v>
                </c:pt>
                <c:pt idx="14">
                  <c:v>42079</c:v>
                </c:pt>
                <c:pt idx="15">
                  <c:v>42086</c:v>
                </c:pt>
                <c:pt idx="16">
                  <c:v>42093</c:v>
                </c:pt>
                <c:pt idx="17">
                  <c:v>42100</c:v>
                </c:pt>
                <c:pt idx="18">
                  <c:v>42107</c:v>
                </c:pt>
                <c:pt idx="19">
                  <c:v>42114</c:v>
                </c:pt>
                <c:pt idx="20">
                  <c:v>42121</c:v>
                </c:pt>
              </c:numCache>
            </c:numRef>
          </c:cat>
          <c:val>
            <c:numRef>
              <c:f>'precio minorista regiones'!$Q$7:$Q$27</c:f>
              <c:numCache>
                <c:formatCode>#,##0</c:formatCode>
                <c:ptCount val="21"/>
                <c:pt idx="0">
                  <c:v>378</c:v>
                </c:pt>
                <c:pt idx="1">
                  <c:v>373</c:v>
                </c:pt>
                <c:pt idx="2">
                  <c:v>396</c:v>
                </c:pt>
                <c:pt idx="3">
                  <c:v>387.5</c:v>
                </c:pt>
                <c:pt idx="4">
                  <c:v>342</c:v>
                </c:pt>
                <c:pt idx="5">
                  <c:v>406</c:v>
                </c:pt>
                <c:pt idx="6">
                  <c:v>367</c:v>
                </c:pt>
                <c:pt idx="7">
                  <c:v>373</c:v>
                </c:pt>
                <c:pt idx="8">
                  <c:v>379</c:v>
                </c:pt>
                <c:pt idx="9">
                  <c:v>368</c:v>
                </c:pt>
                <c:pt idx="10">
                  <c:v>397</c:v>
                </c:pt>
                <c:pt idx="11">
                  <c:v>368</c:v>
                </c:pt>
                <c:pt idx="12">
                  <c:v>400</c:v>
                </c:pt>
                <c:pt idx="13">
                  <c:v>350</c:v>
                </c:pt>
                <c:pt idx="14">
                  <c:v>396</c:v>
                </c:pt>
                <c:pt idx="15">
                  <c:v>338</c:v>
                </c:pt>
                <c:pt idx="16">
                  <c:v>413</c:v>
                </c:pt>
                <c:pt idx="17">
                  <c:v>309</c:v>
                </c:pt>
                <c:pt idx="18">
                  <c:v>420</c:v>
                </c:pt>
                <c:pt idx="19">
                  <c:v>375</c:v>
                </c:pt>
                <c:pt idx="20">
                  <c:v>375</c:v>
                </c:pt>
              </c:numCache>
            </c:numRef>
          </c:val>
          <c:smooth val="0"/>
          <c:extLst>
            <c:ext xmlns:c16="http://schemas.microsoft.com/office/drawing/2014/chart" uri="{C3380CC4-5D6E-409C-BE32-E72D297353CC}">
              <c16:uniqueId val="{00000006-50B6-4DEF-BF2C-D60EC9910768}"/>
            </c:ext>
          </c:extLst>
        </c:ser>
        <c:ser>
          <c:idx val="7"/>
          <c:order val="7"/>
          <c:tx>
            <c:strRef>
              <c:f>'precio minorista regiones'!$R$6</c:f>
              <c:strCache>
                <c:ptCount val="1"/>
                <c:pt idx="0">
                  <c:v>Los Lagos</c:v>
                </c:pt>
              </c:strCache>
            </c:strRef>
          </c:tx>
          <c:marker>
            <c:symbol val="none"/>
          </c:marker>
          <c:cat>
            <c:numRef>
              <c:f>'precio minorista regiones'!$B$7:$B$27</c:f>
              <c:numCache>
                <c:formatCode>dd/mm/yy;@</c:formatCode>
                <c:ptCount val="21"/>
                <c:pt idx="0">
                  <c:v>41981</c:v>
                </c:pt>
                <c:pt idx="1">
                  <c:v>41988</c:v>
                </c:pt>
                <c:pt idx="2">
                  <c:v>41995</c:v>
                </c:pt>
                <c:pt idx="3">
                  <c:v>42002</c:v>
                </c:pt>
                <c:pt idx="4">
                  <c:v>42009</c:v>
                </c:pt>
                <c:pt idx="5">
                  <c:v>42016</c:v>
                </c:pt>
                <c:pt idx="6">
                  <c:v>42023</c:v>
                </c:pt>
                <c:pt idx="7">
                  <c:v>42030</c:v>
                </c:pt>
                <c:pt idx="8">
                  <c:v>42037</c:v>
                </c:pt>
                <c:pt idx="9">
                  <c:v>42044</c:v>
                </c:pt>
                <c:pt idx="10">
                  <c:v>42051</c:v>
                </c:pt>
                <c:pt idx="11">
                  <c:v>42058</c:v>
                </c:pt>
                <c:pt idx="12">
                  <c:v>42065</c:v>
                </c:pt>
                <c:pt idx="13">
                  <c:v>42072</c:v>
                </c:pt>
                <c:pt idx="14">
                  <c:v>42079</c:v>
                </c:pt>
                <c:pt idx="15">
                  <c:v>42086</c:v>
                </c:pt>
                <c:pt idx="16">
                  <c:v>42093</c:v>
                </c:pt>
                <c:pt idx="17">
                  <c:v>42100</c:v>
                </c:pt>
                <c:pt idx="18">
                  <c:v>42107</c:v>
                </c:pt>
                <c:pt idx="19">
                  <c:v>42114</c:v>
                </c:pt>
                <c:pt idx="20">
                  <c:v>42121</c:v>
                </c:pt>
              </c:numCache>
            </c:numRef>
          </c:cat>
          <c:val>
            <c:numRef>
              <c:f>'precio minorista regiones'!$R$7:$R$27</c:f>
              <c:numCache>
                <c:formatCode>#,##0</c:formatCode>
                <c:ptCount val="21"/>
                <c:pt idx="0">
                  <c:v>550</c:v>
                </c:pt>
                <c:pt idx="1">
                  <c:v>350</c:v>
                </c:pt>
                <c:pt idx="2">
                  <c:v>375</c:v>
                </c:pt>
                <c:pt idx="3">
                  <c:v>438</c:v>
                </c:pt>
                <c:pt idx="4">
                  <c:v>413</c:v>
                </c:pt>
                <c:pt idx="5">
                  <c:v>420</c:v>
                </c:pt>
                <c:pt idx="6">
                  <c:v>425</c:v>
                </c:pt>
                <c:pt idx="7">
                  <c:v>550</c:v>
                </c:pt>
                <c:pt idx="8">
                  <c:v>525</c:v>
                </c:pt>
                <c:pt idx="9">
                  <c:v>358</c:v>
                </c:pt>
                <c:pt idx="10">
                  <c:v>353</c:v>
                </c:pt>
                <c:pt idx="11">
                  <c:v>375</c:v>
                </c:pt>
                <c:pt idx="12">
                  <c:v>375</c:v>
                </c:pt>
                <c:pt idx="13">
                  <c:v>375</c:v>
                </c:pt>
                <c:pt idx="14">
                  <c:v>300</c:v>
                </c:pt>
                <c:pt idx="15">
                  <c:v>413</c:v>
                </c:pt>
                <c:pt idx="16">
                  <c:v>400</c:v>
                </c:pt>
                <c:pt idx="17">
                  <c:v>400</c:v>
                </c:pt>
                <c:pt idx="18">
                  <c:v>463</c:v>
                </c:pt>
                <c:pt idx="19">
                  <c:v>370</c:v>
                </c:pt>
                <c:pt idx="20">
                  <c:v>408</c:v>
                </c:pt>
              </c:numCache>
            </c:numRef>
          </c:val>
          <c:smooth val="0"/>
          <c:extLst>
            <c:ext xmlns:c16="http://schemas.microsoft.com/office/drawing/2014/chart" uri="{C3380CC4-5D6E-409C-BE32-E72D297353CC}">
              <c16:uniqueId val="{00000007-50B6-4DEF-BF2C-D60EC9910768}"/>
            </c:ext>
          </c:extLst>
        </c:ser>
        <c:dLbls>
          <c:showLegendKey val="0"/>
          <c:showVal val="0"/>
          <c:showCatName val="0"/>
          <c:showSerName val="0"/>
          <c:showPercent val="0"/>
          <c:showBubbleSize val="0"/>
        </c:dLbls>
        <c:smooth val="0"/>
        <c:axId val="-1317662352"/>
        <c:axId val="-1317661264"/>
      </c:lineChart>
      <c:dateAx>
        <c:axId val="-1317662352"/>
        <c:scaling>
          <c:orientation val="minMax"/>
        </c:scaling>
        <c:delete val="0"/>
        <c:axPos val="b"/>
        <c:numFmt formatCode="dd/mm"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CL"/>
          </a:p>
        </c:txPr>
        <c:crossAx val="-1317661264"/>
        <c:crosses val="autoZero"/>
        <c:auto val="1"/>
        <c:lblOffset val="100"/>
        <c:baseTimeUnit val="days"/>
      </c:dateAx>
      <c:valAx>
        <c:axId val="-13176612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vert="horz"/>
              <a:lstStyle/>
              <a:p>
                <a:pPr>
                  <a:defRPr sz="900"/>
                </a:pPr>
                <a:r>
                  <a:rPr lang="es-ES" sz="900" b="0">
                    <a:latin typeface="Arial" panose="020B0604020202020204" pitchFamily="34" charset="0"/>
                    <a:cs typeface="Arial" panose="020B0604020202020204" pitchFamily="34" charset="0"/>
                  </a:rPr>
                  <a:t>$</a:t>
                </a:r>
                <a:r>
                  <a:rPr lang="es-ES" sz="900" b="0" baseline="0">
                    <a:latin typeface="Arial" panose="020B0604020202020204" pitchFamily="34" charset="0"/>
                    <a:cs typeface="Arial" panose="020B0604020202020204" pitchFamily="34" charset="0"/>
                  </a:rPr>
                  <a:t> por kilo con IVA</a:t>
                </a:r>
                <a:endParaRPr lang="es-ES" sz="900" b="0">
                  <a:latin typeface="Arial" panose="020B0604020202020204" pitchFamily="34" charset="0"/>
                  <a:cs typeface="Arial" panose="020B0604020202020204" pitchFamily="34" charset="0"/>
                </a:endParaRPr>
              </a:p>
            </c:rich>
          </c:tx>
          <c:overlay val="0"/>
        </c:title>
        <c:numFmt formatCode="#,##0" sourceLinked="1"/>
        <c:majorTickMark val="none"/>
        <c:minorTickMark val="none"/>
        <c:tickLblPos val="nextTo"/>
        <c:spPr>
          <a:ln w="9525">
            <a:noFill/>
          </a:ln>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L"/>
          </a:p>
        </c:txPr>
        <c:crossAx val="-1317662352"/>
        <c:crosses val="autoZero"/>
        <c:crossBetween val="between"/>
      </c:valAx>
      <c:spPr>
        <a:noFill/>
        <a:ln w="25400">
          <a:noFill/>
        </a:ln>
      </c:spPr>
    </c:plotArea>
    <c:legend>
      <c:legendPos val="b"/>
      <c:layout>
        <c:manualLayout>
          <c:xMode val="edge"/>
          <c:yMode val="edge"/>
          <c:x val="0.16076956066766163"/>
          <c:y val="0.85112860892388453"/>
          <c:w val="0.7047118865043831"/>
          <c:h val="0.12433161943085191"/>
        </c:manualLayout>
      </c:layout>
      <c:overlay val="0"/>
      <c:spPr>
        <a:noFill/>
        <a:ln w="25400">
          <a:noFill/>
        </a:ln>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Arial"/>
                <a:ea typeface="Arial"/>
                <a:cs typeface="Arial"/>
              </a:defRPr>
            </a:pPr>
            <a:r>
              <a:rPr lang="es-CL" sz="900"/>
              <a:t>Gráfico 7. Evolución de la superficie y producción de papa</a:t>
            </a:r>
          </a:p>
        </c:rich>
      </c:tx>
      <c:overlay val="0"/>
      <c:spPr>
        <a:noFill/>
        <a:ln w="25400">
          <a:noFill/>
        </a:ln>
      </c:spPr>
    </c:title>
    <c:autoTitleDeleted val="0"/>
    <c:plotArea>
      <c:layout/>
      <c:lineChart>
        <c:grouping val="standard"/>
        <c:varyColors val="0"/>
        <c:ser>
          <c:idx val="0"/>
          <c:order val="0"/>
          <c:tx>
            <c:strRef>
              <c:f>'sup, prod y rend'!$D$5:$D$6</c:f>
              <c:strCache>
                <c:ptCount val="2"/>
                <c:pt idx="0">
                  <c:v>Superficie (ha)</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'sup, prod y rend'!$C$7:$C$21</c:f>
              <c:strCache>
                <c:ptCount val="15"/>
                <c:pt idx="0">
                  <c:v>2000/01</c:v>
                </c:pt>
                <c:pt idx="1">
                  <c:v>2001/02</c:v>
                </c:pt>
                <c:pt idx="2">
                  <c:v>2002/03</c:v>
                </c:pt>
                <c:pt idx="3">
                  <c:v>2003/04</c:v>
                </c:pt>
                <c:pt idx="4">
                  <c:v>2004/05</c:v>
                </c:pt>
                <c:pt idx="5">
                  <c:v>2005/06</c:v>
                </c:pt>
                <c:pt idx="6">
                  <c:v>2006/07</c:v>
                </c:pt>
                <c:pt idx="7">
                  <c:v>2007/08</c:v>
                </c:pt>
                <c:pt idx="8">
                  <c:v>2008/09</c:v>
                </c:pt>
                <c:pt idx="9">
                  <c:v>2009/10</c:v>
                </c:pt>
                <c:pt idx="10">
                  <c:v>2010/11</c:v>
                </c:pt>
                <c:pt idx="11">
                  <c:v>2011/12</c:v>
                </c:pt>
                <c:pt idx="12">
                  <c:v>2012/13</c:v>
                </c:pt>
                <c:pt idx="13">
                  <c:v>2013/14</c:v>
                </c:pt>
                <c:pt idx="14">
                  <c:v>2014/15*</c:v>
                </c:pt>
              </c:strCache>
            </c:strRef>
          </c:cat>
          <c:val>
            <c:numRef>
              <c:f>'sup, prod y rend'!$D$7:$D$21</c:f>
              <c:numCache>
                <c:formatCode>#,##0</c:formatCode>
                <c:ptCount val="15"/>
                <c:pt idx="0">
                  <c:v>63110</c:v>
                </c:pt>
                <c:pt idx="1">
                  <c:v>61360</c:v>
                </c:pt>
                <c:pt idx="2">
                  <c:v>56000</c:v>
                </c:pt>
                <c:pt idx="3">
                  <c:v>59560</c:v>
                </c:pt>
                <c:pt idx="4">
                  <c:v>55620</c:v>
                </c:pt>
                <c:pt idx="5">
                  <c:v>63200</c:v>
                </c:pt>
                <c:pt idx="6">
                  <c:v>54145</c:v>
                </c:pt>
                <c:pt idx="7">
                  <c:v>55976</c:v>
                </c:pt>
                <c:pt idx="8">
                  <c:v>45078</c:v>
                </c:pt>
                <c:pt idx="9">
                  <c:v>50771</c:v>
                </c:pt>
                <c:pt idx="10">
                  <c:v>53653</c:v>
                </c:pt>
                <c:pt idx="11">
                  <c:v>41534</c:v>
                </c:pt>
                <c:pt idx="12">
                  <c:v>49576</c:v>
                </c:pt>
                <c:pt idx="13">
                  <c:v>48965</c:v>
                </c:pt>
                <c:pt idx="14">
                  <c:v>50526.337967409301</c:v>
                </c:pt>
              </c:numCache>
            </c:numRef>
          </c:val>
          <c:smooth val="0"/>
          <c:extLst>
            <c:ext xmlns:c16="http://schemas.microsoft.com/office/drawing/2014/chart" uri="{C3380CC4-5D6E-409C-BE32-E72D297353CC}">
              <c16:uniqueId val="{00000000-5B6D-41AB-8C8B-63F94145D95E}"/>
            </c:ext>
          </c:extLst>
        </c:ser>
        <c:dLbls>
          <c:showLegendKey val="0"/>
          <c:showVal val="0"/>
          <c:showCatName val="0"/>
          <c:showSerName val="0"/>
          <c:showPercent val="0"/>
          <c:showBubbleSize val="0"/>
        </c:dLbls>
        <c:marker val="1"/>
        <c:smooth val="0"/>
        <c:axId val="-1317659088"/>
        <c:axId val="-1317657456"/>
      </c:lineChart>
      <c:lineChart>
        <c:grouping val="standard"/>
        <c:varyColors val="0"/>
        <c:ser>
          <c:idx val="1"/>
          <c:order val="1"/>
          <c:tx>
            <c:strRef>
              <c:f>'sup, prod y rend'!$E$5:$E$6</c:f>
              <c:strCache>
                <c:ptCount val="2"/>
                <c:pt idx="0">
                  <c:v>Producción (ton)</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'sup, prod y rend'!$C$7:$C$21</c:f>
              <c:strCache>
                <c:ptCount val="15"/>
                <c:pt idx="0">
                  <c:v>2000/01</c:v>
                </c:pt>
                <c:pt idx="1">
                  <c:v>2001/02</c:v>
                </c:pt>
                <c:pt idx="2">
                  <c:v>2002/03</c:v>
                </c:pt>
                <c:pt idx="3">
                  <c:v>2003/04</c:v>
                </c:pt>
                <c:pt idx="4">
                  <c:v>2004/05</c:v>
                </c:pt>
                <c:pt idx="5">
                  <c:v>2005/06</c:v>
                </c:pt>
                <c:pt idx="6">
                  <c:v>2006/07</c:v>
                </c:pt>
                <c:pt idx="7">
                  <c:v>2007/08</c:v>
                </c:pt>
                <c:pt idx="8">
                  <c:v>2008/09</c:v>
                </c:pt>
                <c:pt idx="9">
                  <c:v>2009/10</c:v>
                </c:pt>
                <c:pt idx="10">
                  <c:v>2010/11</c:v>
                </c:pt>
                <c:pt idx="11">
                  <c:v>2011/12</c:v>
                </c:pt>
                <c:pt idx="12">
                  <c:v>2012/13</c:v>
                </c:pt>
                <c:pt idx="13">
                  <c:v>2013/14</c:v>
                </c:pt>
                <c:pt idx="14">
                  <c:v>2014/15*</c:v>
                </c:pt>
              </c:strCache>
            </c:strRef>
          </c:cat>
          <c:val>
            <c:numRef>
              <c:f>'sup, prod y rend'!$E$7:$E$21</c:f>
              <c:numCache>
                <c:formatCode>#,##0</c:formatCode>
                <c:ptCount val="15"/>
                <c:pt idx="0">
                  <c:v>1210044.3</c:v>
                </c:pt>
                <c:pt idx="1">
                  <c:v>1303267.5</c:v>
                </c:pt>
                <c:pt idx="2">
                  <c:v>1093728.3999999999</c:v>
                </c:pt>
                <c:pt idx="3">
                  <c:v>1144170</c:v>
                </c:pt>
                <c:pt idx="4">
                  <c:v>1115735.7</c:v>
                </c:pt>
                <c:pt idx="5">
                  <c:v>1391378.2</c:v>
                </c:pt>
                <c:pt idx="6">
                  <c:v>834859.9</c:v>
                </c:pt>
                <c:pt idx="7">
                  <c:v>965939.5</c:v>
                </c:pt>
                <c:pt idx="8">
                  <c:v>924548.1</c:v>
                </c:pt>
                <c:pt idx="9">
                  <c:v>1081349.2</c:v>
                </c:pt>
                <c:pt idx="10">
                  <c:v>1676444</c:v>
                </c:pt>
                <c:pt idx="11">
                  <c:v>1093452</c:v>
                </c:pt>
                <c:pt idx="12">
                  <c:v>1159022.1000000001</c:v>
                </c:pt>
                <c:pt idx="13">
                  <c:v>1061324.9400000002</c:v>
                </c:pt>
                <c:pt idx="14">
                  <c:v>910989.87355238979</c:v>
                </c:pt>
              </c:numCache>
            </c:numRef>
          </c:val>
          <c:smooth val="0"/>
          <c:extLst>
            <c:ext xmlns:c16="http://schemas.microsoft.com/office/drawing/2014/chart" uri="{C3380CC4-5D6E-409C-BE32-E72D297353CC}">
              <c16:uniqueId val="{00000001-5B6D-41AB-8C8B-63F94145D95E}"/>
            </c:ext>
          </c:extLst>
        </c:ser>
        <c:dLbls>
          <c:showLegendKey val="0"/>
          <c:showVal val="0"/>
          <c:showCatName val="0"/>
          <c:showSerName val="0"/>
          <c:showPercent val="0"/>
          <c:showBubbleSize val="0"/>
        </c:dLbls>
        <c:marker val="1"/>
        <c:smooth val="0"/>
        <c:axId val="-1317662896"/>
        <c:axId val="-1317659632"/>
      </c:lineChart>
      <c:catAx>
        <c:axId val="-13176590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vert="horz"/>
          <a:lstStyle/>
          <a:p>
            <a:pPr>
              <a:defRPr sz="900" b="0" i="0" u="none" strike="noStrike" baseline="0">
                <a:solidFill>
                  <a:srgbClr val="000000"/>
                </a:solidFill>
                <a:latin typeface="Arial"/>
                <a:ea typeface="Arial"/>
                <a:cs typeface="Arial"/>
              </a:defRPr>
            </a:pPr>
            <a:endParaRPr lang="es-CL"/>
          </a:p>
        </c:txPr>
        <c:crossAx val="-1317657456"/>
        <c:crosses val="autoZero"/>
        <c:auto val="1"/>
        <c:lblAlgn val="ctr"/>
        <c:lblOffset val="100"/>
        <c:noMultiLvlLbl val="0"/>
      </c:catAx>
      <c:valAx>
        <c:axId val="-1317657456"/>
        <c:scaling>
          <c:orientation val="minMax"/>
        </c:scaling>
        <c:delete val="0"/>
        <c:axPos val="l"/>
        <c:majorGridlines>
          <c:spPr>
            <a:ln w="9525" cap="flat" cmpd="sng" algn="ctr">
              <a:solidFill>
                <a:schemeClr val="tx1">
                  <a:lumMod val="15000"/>
                  <a:lumOff val="85000"/>
                </a:schemeClr>
              </a:solidFill>
              <a:round/>
            </a:ln>
            <a:effectLst/>
          </c:spPr>
        </c:majorGridlines>
        <c:title>
          <c:tx>
            <c:rich>
              <a:bodyPr/>
              <a:lstStyle/>
              <a:p>
                <a:pPr>
                  <a:defRPr sz="900" b="0" i="0" u="none" strike="noStrike" baseline="0">
                    <a:solidFill>
                      <a:srgbClr val="000000"/>
                    </a:solidFill>
                    <a:latin typeface="Arial"/>
                    <a:ea typeface="Arial"/>
                    <a:cs typeface="Arial"/>
                  </a:defRPr>
                </a:pPr>
                <a:r>
                  <a:rPr lang="es-CL" sz="900"/>
                  <a:t>Superficie (ha)</a:t>
                </a:r>
              </a:p>
            </c:rich>
          </c:tx>
          <c:layout>
            <c:manualLayout>
              <c:xMode val="edge"/>
              <c:yMode val="edge"/>
              <c:x val="1.7170510690994543E-2"/>
              <c:y val="0.32110751408063382"/>
            </c:manualLayout>
          </c:layout>
          <c:overlay val="0"/>
          <c:spPr>
            <a:noFill/>
            <a:ln w="25400">
              <a:noFill/>
            </a:ln>
          </c:spPr>
        </c:title>
        <c:numFmt formatCode="#,##0" sourceLinked="1"/>
        <c:majorTickMark val="none"/>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es-CL"/>
          </a:p>
        </c:txPr>
        <c:crossAx val="-1317659088"/>
        <c:crosses val="autoZero"/>
        <c:crossBetween val="between"/>
      </c:valAx>
      <c:catAx>
        <c:axId val="-1317662896"/>
        <c:scaling>
          <c:orientation val="minMax"/>
        </c:scaling>
        <c:delete val="1"/>
        <c:axPos val="b"/>
        <c:numFmt formatCode="General" sourceLinked="1"/>
        <c:majorTickMark val="out"/>
        <c:minorTickMark val="none"/>
        <c:tickLblPos val="nextTo"/>
        <c:crossAx val="-1317659632"/>
        <c:crosses val="autoZero"/>
        <c:auto val="1"/>
        <c:lblAlgn val="ctr"/>
        <c:lblOffset val="100"/>
        <c:noMultiLvlLbl val="0"/>
      </c:catAx>
      <c:valAx>
        <c:axId val="-1317659632"/>
        <c:scaling>
          <c:orientation val="minMax"/>
        </c:scaling>
        <c:delete val="0"/>
        <c:axPos val="r"/>
        <c:title>
          <c:tx>
            <c:rich>
              <a:bodyPr/>
              <a:lstStyle/>
              <a:p>
                <a:pPr>
                  <a:defRPr sz="900" b="0" i="0" u="none" strike="noStrike" baseline="0">
                    <a:solidFill>
                      <a:srgbClr val="000000"/>
                    </a:solidFill>
                    <a:latin typeface="Arial"/>
                    <a:ea typeface="Arial"/>
                    <a:cs typeface="Arial"/>
                  </a:defRPr>
                </a:pPr>
                <a:r>
                  <a:rPr lang="es-CL" sz="900"/>
                  <a:t>Producción (ton)</a:t>
                </a:r>
              </a:p>
            </c:rich>
          </c:tx>
          <c:overlay val="0"/>
          <c:spPr>
            <a:noFill/>
            <a:ln w="25400">
              <a:noFill/>
            </a:ln>
          </c:spPr>
        </c:title>
        <c:numFmt formatCode="#,##0"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es-CL"/>
          </a:p>
        </c:txPr>
        <c:crossAx val="-1317662896"/>
        <c:crosses val="max"/>
        <c:crossBetween val="between"/>
      </c:valAx>
      <c:spPr>
        <a:noFill/>
        <a:ln w="25400">
          <a:noFill/>
        </a:ln>
      </c:spPr>
    </c:plotArea>
    <c:legend>
      <c:legendPos val="b"/>
      <c:layout>
        <c:manualLayout>
          <c:xMode val="edge"/>
          <c:yMode val="edge"/>
          <c:x val="0.24569465048752964"/>
          <c:y val="0.898277741807473"/>
          <c:w val="0.51006800478442593"/>
          <c:h val="9.2120553896280155E-2"/>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 l="0.7" r="0.7" t="0.75" header="0.3" footer="0.3"/>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s-CL"/>
              <a:t>Gráfico 8. Superficie regional de papa entre las regiones de Coquimbo y Los Lagos (hectáreas)</a:t>
            </a:r>
          </a:p>
        </c:rich>
      </c:tx>
      <c:overlay val="0"/>
      <c:spPr>
        <a:noFill/>
        <a:ln w="25400">
          <a:noFill/>
        </a:ln>
      </c:spPr>
    </c:title>
    <c:autoTitleDeleted val="0"/>
    <c:plotArea>
      <c:layout>
        <c:manualLayout>
          <c:layoutTarget val="inner"/>
          <c:xMode val="edge"/>
          <c:yMode val="edge"/>
          <c:x val="0.10334840464506168"/>
          <c:y val="0.11430360024872667"/>
          <c:w val="0.8766788309427731"/>
          <c:h val="0.72217062929245646"/>
        </c:manualLayout>
      </c:layout>
      <c:barChart>
        <c:barDir val="col"/>
        <c:grouping val="clustered"/>
        <c:varyColors val="0"/>
        <c:ser>
          <c:idx val="0"/>
          <c:order val="0"/>
          <c:tx>
            <c:strRef>
              <c:f>'sup región'!$B$19</c:f>
              <c:strCache>
                <c:ptCount val="1"/>
                <c:pt idx="0">
                  <c:v>2012/13</c:v>
                </c:pt>
              </c:strCache>
            </c:strRef>
          </c:tx>
          <c:spPr>
            <a:solidFill>
              <a:srgbClr val="4F81BD"/>
            </a:solidFill>
            <a:ln w="25400">
              <a:noFill/>
            </a:ln>
          </c:spPr>
          <c:invertIfNegative val="0"/>
          <c:cat>
            <c:strRef>
              <c:f>'sup región'!$C$7:$K$7</c:f>
              <c:strCache>
                <c:ptCount val="9"/>
                <c:pt idx="0">
                  <c:v>Coquimbo</c:v>
                </c:pt>
                <c:pt idx="1">
                  <c:v>Valparaíso</c:v>
                </c:pt>
                <c:pt idx="2">
                  <c:v>Metropolitana</c:v>
                </c:pt>
                <c:pt idx="3">
                  <c:v>O´Higgins</c:v>
                </c:pt>
                <c:pt idx="4">
                  <c:v>Maule</c:v>
                </c:pt>
                <c:pt idx="5">
                  <c:v>Bío Bío</c:v>
                </c:pt>
                <c:pt idx="6">
                  <c:v>La Araucanía</c:v>
                </c:pt>
                <c:pt idx="7">
                  <c:v>Los Ríos</c:v>
                </c:pt>
                <c:pt idx="8">
                  <c:v>Los Lagos</c:v>
                </c:pt>
              </c:strCache>
            </c:strRef>
          </c:cat>
          <c:val>
            <c:numRef>
              <c:f>'sup región'!$C$19:$K$19</c:f>
              <c:numCache>
                <c:formatCode>#,##0</c:formatCode>
                <c:ptCount val="9"/>
                <c:pt idx="0">
                  <c:v>2546</c:v>
                </c:pt>
                <c:pt idx="1">
                  <c:v>1103</c:v>
                </c:pt>
                <c:pt idx="2">
                  <c:v>5104</c:v>
                </c:pt>
                <c:pt idx="3">
                  <c:v>942</c:v>
                </c:pt>
                <c:pt idx="4">
                  <c:v>3017</c:v>
                </c:pt>
                <c:pt idx="5">
                  <c:v>8372</c:v>
                </c:pt>
                <c:pt idx="6">
                  <c:v>14459</c:v>
                </c:pt>
                <c:pt idx="7">
                  <c:v>3334</c:v>
                </c:pt>
                <c:pt idx="8">
                  <c:v>10012</c:v>
                </c:pt>
              </c:numCache>
            </c:numRef>
          </c:val>
          <c:extLst>
            <c:ext xmlns:c16="http://schemas.microsoft.com/office/drawing/2014/chart" uri="{C3380CC4-5D6E-409C-BE32-E72D297353CC}">
              <c16:uniqueId val="{00000000-1377-4DD8-A803-516F814936CF}"/>
            </c:ext>
          </c:extLst>
        </c:ser>
        <c:ser>
          <c:idx val="1"/>
          <c:order val="1"/>
          <c:tx>
            <c:strRef>
              <c:f>'sup región'!$B$20</c:f>
              <c:strCache>
                <c:ptCount val="1"/>
                <c:pt idx="0">
                  <c:v>2013/14</c:v>
                </c:pt>
              </c:strCache>
            </c:strRef>
          </c:tx>
          <c:spPr>
            <a:solidFill>
              <a:srgbClr val="C0504D"/>
            </a:solidFill>
            <a:ln w="25400">
              <a:noFill/>
            </a:ln>
          </c:spPr>
          <c:invertIfNegative val="0"/>
          <c:cat>
            <c:strRef>
              <c:f>'sup región'!$C$7:$K$7</c:f>
              <c:strCache>
                <c:ptCount val="9"/>
                <c:pt idx="0">
                  <c:v>Coquimbo</c:v>
                </c:pt>
                <c:pt idx="1">
                  <c:v>Valparaíso</c:v>
                </c:pt>
                <c:pt idx="2">
                  <c:v>Metropolitana</c:v>
                </c:pt>
                <c:pt idx="3">
                  <c:v>O´Higgins</c:v>
                </c:pt>
                <c:pt idx="4">
                  <c:v>Maule</c:v>
                </c:pt>
                <c:pt idx="5">
                  <c:v>Bío Bío</c:v>
                </c:pt>
                <c:pt idx="6">
                  <c:v>La Araucanía</c:v>
                </c:pt>
                <c:pt idx="7">
                  <c:v>Los Ríos</c:v>
                </c:pt>
                <c:pt idx="8">
                  <c:v>Los Lagos</c:v>
                </c:pt>
              </c:strCache>
            </c:strRef>
          </c:cat>
          <c:val>
            <c:numRef>
              <c:f>'sup región'!$C$20:$K$20</c:f>
              <c:numCache>
                <c:formatCode>#,##0</c:formatCode>
                <c:ptCount val="9"/>
                <c:pt idx="0">
                  <c:v>2197</c:v>
                </c:pt>
                <c:pt idx="1">
                  <c:v>1480</c:v>
                </c:pt>
                <c:pt idx="2">
                  <c:v>3299</c:v>
                </c:pt>
                <c:pt idx="3">
                  <c:v>1394</c:v>
                </c:pt>
                <c:pt idx="4">
                  <c:v>3557</c:v>
                </c:pt>
                <c:pt idx="5">
                  <c:v>8532</c:v>
                </c:pt>
                <c:pt idx="6">
                  <c:v>13054</c:v>
                </c:pt>
                <c:pt idx="7">
                  <c:v>4007</c:v>
                </c:pt>
                <c:pt idx="8">
                  <c:v>10758</c:v>
                </c:pt>
              </c:numCache>
            </c:numRef>
          </c:val>
          <c:extLst>
            <c:ext xmlns:c16="http://schemas.microsoft.com/office/drawing/2014/chart" uri="{C3380CC4-5D6E-409C-BE32-E72D297353CC}">
              <c16:uniqueId val="{00000001-1377-4DD8-A803-516F814936CF}"/>
            </c:ext>
          </c:extLst>
        </c:ser>
        <c:ser>
          <c:idx val="2"/>
          <c:order val="2"/>
          <c:tx>
            <c:strRef>
              <c:f>'sup región'!$B$21</c:f>
              <c:strCache>
                <c:ptCount val="1"/>
                <c:pt idx="0">
                  <c:v>2014/15</c:v>
                </c:pt>
              </c:strCache>
            </c:strRef>
          </c:tx>
          <c:spPr>
            <a:solidFill>
              <a:srgbClr val="9BBB59"/>
            </a:solidFill>
            <a:ln w="25400">
              <a:noFill/>
            </a:ln>
          </c:spPr>
          <c:invertIfNegative val="0"/>
          <c:cat>
            <c:strRef>
              <c:f>'sup región'!$C$7:$K$7</c:f>
              <c:strCache>
                <c:ptCount val="9"/>
                <c:pt idx="0">
                  <c:v>Coquimbo</c:v>
                </c:pt>
                <c:pt idx="1">
                  <c:v>Valparaíso</c:v>
                </c:pt>
                <c:pt idx="2">
                  <c:v>Metropolitana</c:v>
                </c:pt>
                <c:pt idx="3">
                  <c:v>O´Higgins</c:v>
                </c:pt>
                <c:pt idx="4">
                  <c:v>Maule</c:v>
                </c:pt>
                <c:pt idx="5">
                  <c:v>Bío Bío</c:v>
                </c:pt>
                <c:pt idx="6">
                  <c:v>La Araucanía</c:v>
                </c:pt>
                <c:pt idx="7">
                  <c:v>Los Ríos</c:v>
                </c:pt>
                <c:pt idx="8">
                  <c:v>Los Lagos</c:v>
                </c:pt>
              </c:strCache>
            </c:strRef>
          </c:cat>
          <c:val>
            <c:numRef>
              <c:f>'sup región'!$C$21:$K$21</c:f>
              <c:numCache>
                <c:formatCode>#,##0</c:formatCode>
                <c:ptCount val="9"/>
                <c:pt idx="0">
                  <c:v>1874.8517657009927</c:v>
                </c:pt>
                <c:pt idx="1">
                  <c:v>1451.3199862357419</c:v>
                </c:pt>
                <c:pt idx="2">
                  <c:v>4939.8094869007145</c:v>
                </c:pt>
                <c:pt idx="3">
                  <c:v>2047.8950515475051</c:v>
                </c:pt>
                <c:pt idx="4">
                  <c:v>3593.5396570323278</c:v>
                </c:pt>
                <c:pt idx="5">
                  <c:v>8685.4599664461075</c:v>
                </c:pt>
                <c:pt idx="6">
                  <c:v>16788.425585779605</c:v>
                </c:pt>
                <c:pt idx="7">
                  <c:v>3490.6066401256444</c:v>
                </c:pt>
                <c:pt idx="8">
                  <c:v>6967.4298276406953</c:v>
                </c:pt>
              </c:numCache>
            </c:numRef>
          </c:val>
          <c:extLst>
            <c:ext xmlns:c16="http://schemas.microsoft.com/office/drawing/2014/chart" uri="{C3380CC4-5D6E-409C-BE32-E72D297353CC}">
              <c16:uniqueId val="{00000002-1377-4DD8-A803-516F814936CF}"/>
            </c:ext>
          </c:extLst>
        </c:ser>
        <c:dLbls>
          <c:showLegendKey val="0"/>
          <c:showVal val="0"/>
          <c:showCatName val="0"/>
          <c:showSerName val="0"/>
          <c:showPercent val="0"/>
          <c:showBubbleSize val="0"/>
        </c:dLbls>
        <c:gapWidth val="219"/>
        <c:overlap val="-27"/>
        <c:axId val="-1317656912"/>
        <c:axId val="-1317650928"/>
      </c:barChart>
      <c:catAx>
        <c:axId val="-13176569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000000"/>
                </a:solidFill>
                <a:latin typeface="Arial" panose="020B0604020202020204" pitchFamily="34" charset="0"/>
                <a:ea typeface="Calibri"/>
                <a:cs typeface="Arial" panose="020B0604020202020204" pitchFamily="34" charset="0"/>
              </a:defRPr>
            </a:pPr>
            <a:endParaRPr lang="es-CL"/>
          </a:p>
        </c:txPr>
        <c:crossAx val="-1317650928"/>
        <c:crosses val="autoZero"/>
        <c:auto val="1"/>
        <c:lblAlgn val="ctr"/>
        <c:lblOffset val="100"/>
        <c:noMultiLvlLbl val="0"/>
      </c:catAx>
      <c:valAx>
        <c:axId val="-1317650928"/>
        <c:scaling>
          <c:orientation val="minMax"/>
        </c:scaling>
        <c:delete val="0"/>
        <c:axPos val="l"/>
        <c:majorGridlines>
          <c:spPr>
            <a:ln w="9525" cap="flat" cmpd="sng" algn="ctr">
              <a:solidFill>
                <a:schemeClr val="tx1">
                  <a:lumMod val="15000"/>
                  <a:lumOff val="85000"/>
                </a:schemeClr>
              </a:solidFill>
              <a:round/>
            </a:ln>
            <a:effectLst/>
          </c:spPr>
        </c:majorGridlines>
        <c:title>
          <c:tx>
            <c:rich>
              <a:bodyPr/>
              <a:lstStyle/>
              <a:p>
                <a:pPr>
                  <a:defRPr sz="1000" b="0" i="0" u="none" strike="noStrike" baseline="0">
                    <a:solidFill>
                      <a:srgbClr val="000000"/>
                    </a:solidFill>
                    <a:latin typeface="Arial"/>
                    <a:ea typeface="Arial"/>
                    <a:cs typeface="Arial"/>
                  </a:defRPr>
                </a:pPr>
                <a:r>
                  <a:rPr lang="es-CL"/>
                  <a:t>Hectáreas</a:t>
                </a:r>
              </a:p>
            </c:rich>
          </c:tx>
          <c:overlay val="0"/>
        </c:title>
        <c:numFmt formatCode="#,##0" sourceLinked="1"/>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CL"/>
          </a:p>
        </c:txPr>
        <c:crossAx val="-1317656912"/>
        <c:crosses val="autoZero"/>
        <c:crossBetween val="between"/>
      </c:valAx>
      <c:spPr>
        <a:noFill/>
        <a:ln w="25400">
          <a:noFill/>
        </a:ln>
      </c:spPr>
    </c:plotArea>
    <c:legend>
      <c:legendPos val="b"/>
      <c:overlay val="0"/>
      <c:spPr>
        <a:noFill/>
        <a:ln w="25400">
          <a:noFill/>
        </a:ln>
      </c:spPr>
      <c:txPr>
        <a:bodyPr/>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s-CL"/>
              <a:t>Gráfico 9. Producción regional de papa entre las regiones de Coquimbo y Los Lagos (toneladas)</a:t>
            </a:r>
          </a:p>
        </c:rich>
      </c:tx>
      <c:overlay val="0"/>
      <c:spPr>
        <a:noFill/>
        <a:ln w="25400">
          <a:noFill/>
        </a:ln>
      </c:spPr>
    </c:title>
    <c:autoTitleDeleted val="0"/>
    <c:plotArea>
      <c:layout>
        <c:manualLayout>
          <c:layoutTarget val="inner"/>
          <c:xMode val="edge"/>
          <c:yMode val="edge"/>
          <c:x val="0.11554180192493504"/>
          <c:y val="0.11055863269329728"/>
          <c:w val="0.86616551434980504"/>
          <c:h val="0.72773309617785775"/>
        </c:manualLayout>
      </c:layout>
      <c:barChart>
        <c:barDir val="col"/>
        <c:grouping val="clustered"/>
        <c:varyColors val="0"/>
        <c:ser>
          <c:idx val="0"/>
          <c:order val="0"/>
          <c:tx>
            <c:strRef>
              <c:f>'prod región'!$B$18</c:f>
              <c:strCache>
                <c:ptCount val="1"/>
                <c:pt idx="0">
                  <c:v>2011/12</c:v>
                </c:pt>
              </c:strCache>
            </c:strRef>
          </c:tx>
          <c:spPr>
            <a:solidFill>
              <a:srgbClr val="4F81BD"/>
            </a:solidFill>
            <a:ln w="25400">
              <a:noFill/>
            </a:ln>
          </c:spPr>
          <c:invertIfNegative val="0"/>
          <c:cat>
            <c:strRef>
              <c:f>'prod región'!$C$7:$K$7</c:f>
              <c:strCache>
                <c:ptCount val="9"/>
                <c:pt idx="0">
                  <c:v>Coquimbo</c:v>
                </c:pt>
                <c:pt idx="1">
                  <c:v>Valparaíso</c:v>
                </c:pt>
                <c:pt idx="2">
                  <c:v>Metropolitana</c:v>
                </c:pt>
                <c:pt idx="3">
                  <c:v>O´Higgins</c:v>
                </c:pt>
                <c:pt idx="4">
                  <c:v>Maule</c:v>
                </c:pt>
                <c:pt idx="5">
                  <c:v>Bío Bío</c:v>
                </c:pt>
                <c:pt idx="6">
                  <c:v>La Araucanía</c:v>
                </c:pt>
                <c:pt idx="7">
                  <c:v>Los Ríos</c:v>
                </c:pt>
                <c:pt idx="8">
                  <c:v>Los Lagos</c:v>
                </c:pt>
              </c:strCache>
            </c:strRef>
          </c:cat>
          <c:val>
            <c:numRef>
              <c:f>'prod región'!$C$18:$K$18</c:f>
              <c:numCache>
                <c:formatCode>#,##0</c:formatCode>
                <c:ptCount val="9"/>
                <c:pt idx="0">
                  <c:v>41067.300000000003</c:v>
                </c:pt>
                <c:pt idx="1">
                  <c:v>16000.460000000001</c:v>
                </c:pt>
                <c:pt idx="2">
                  <c:v>88299.36</c:v>
                </c:pt>
                <c:pt idx="3">
                  <c:v>25652.06</c:v>
                </c:pt>
                <c:pt idx="4">
                  <c:v>34486.400000000001</c:v>
                </c:pt>
                <c:pt idx="5">
                  <c:v>101006.31999999999</c:v>
                </c:pt>
                <c:pt idx="6">
                  <c:v>272034.59999999998</c:v>
                </c:pt>
                <c:pt idx="7">
                  <c:v>122928.38999999998</c:v>
                </c:pt>
                <c:pt idx="8">
                  <c:v>385711.38</c:v>
                </c:pt>
              </c:numCache>
            </c:numRef>
          </c:val>
          <c:extLst>
            <c:ext xmlns:c16="http://schemas.microsoft.com/office/drawing/2014/chart" uri="{C3380CC4-5D6E-409C-BE32-E72D297353CC}">
              <c16:uniqueId val="{00000000-8EC7-4D4F-9551-F1A841DEE17E}"/>
            </c:ext>
          </c:extLst>
        </c:ser>
        <c:ser>
          <c:idx val="1"/>
          <c:order val="1"/>
          <c:tx>
            <c:strRef>
              <c:f>'prod región'!$B$19</c:f>
              <c:strCache>
                <c:ptCount val="1"/>
                <c:pt idx="0">
                  <c:v>2012/13</c:v>
                </c:pt>
              </c:strCache>
            </c:strRef>
          </c:tx>
          <c:spPr>
            <a:solidFill>
              <a:srgbClr val="C0504D"/>
            </a:solidFill>
            <a:ln w="25400">
              <a:noFill/>
            </a:ln>
          </c:spPr>
          <c:invertIfNegative val="0"/>
          <c:cat>
            <c:strRef>
              <c:f>'prod región'!$C$7:$K$7</c:f>
              <c:strCache>
                <c:ptCount val="9"/>
                <c:pt idx="0">
                  <c:v>Coquimbo</c:v>
                </c:pt>
                <c:pt idx="1">
                  <c:v>Valparaíso</c:v>
                </c:pt>
                <c:pt idx="2">
                  <c:v>Metropolitana</c:v>
                </c:pt>
                <c:pt idx="3">
                  <c:v>O´Higgins</c:v>
                </c:pt>
                <c:pt idx="4">
                  <c:v>Maule</c:v>
                </c:pt>
                <c:pt idx="5">
                  <c:v>Bío Bío</c:v>
                </c:pt>
                <c:pt idx="6">
                  <c:v>La Araucanía</c:v>
                </c:pt>
                <c:pt idx="7">
                  <c:v>Los Ríos</c:v>
                </c:pt>
                <c:pt idx="8">
                  <c:v>Los Lagos</c:v>
                </c:pt>
              </c:strCache>
            </c:strRef>
          </c:cat>
          <c:val>
            <c:numRef>
              <c:f>'prod región'!$C$19:$K$19</c:f>
              <c:numCache>
                <c:formatCode>#,##0</c:formatCode>
                <c:ptCount val="9"/>
                <c:pt idx="0">
                  <c:v>51863.119903167018</c:v>
                </c:pt>
                <c:pt idx="1">
                  <c:v>16391.720884117247</c:v>
                </c:pt>
                <c:pt idx="2">
                  <c:v>112644.46653744439</c:v>
                </c:pt>
                <c:pt idx="3">
                  <c:v>19220.222324539445</c:v>
                </c:pt>
                <c:pt idx="4">
                  <c:v>69067.986200520332</c:v>
                </c:pt>
                <c:pt idx="5">
                  <c:v>152632.15975101327</c:v>
                </c:pt>
                <c:pt idx="6">
                  <c:v>314581.74984666158</c:v>
                </c:pt>
                <c:pt idx="7">
                  <c:v>76034.57195077253</c:v>
                </c:pt>
                <c:pt idx="8">
                  <c:v>340220.209903059</c:v>
                </c:pt>
              </c:numCache>
            </c:numRef>
          </c:val>
          <c:extLst>
            <c:ext xmlns:c16="http://schemas.microsoft.com/office/drawing/2014/chart" uri="{C3380CC4-5D6E-409C-BE32-E72D297353CC}">
              <c16:uniqueId val="{00000001-8EC7-4D4F-9551-F1A841DEE17E}"/>
            </c:ext>
          </c:extLst>
        </c:ser>
        <c:ser>
          <c:idx val="2"/>
          <c:order val="2"/>
          <c:tx>
            <c:strRef>
              <c:f>'prod región'!$B$20</c:f>
              <c:strCache>
                <c:ptCount val="1"/>
                <c:pt idx="0">
                  <c:v>2013/14</c:v>
                </c:pt>
              </c:strCache>
            </c:strRef>
          </c:tx>
          <c:spPr>
            <a:solidFill>
              <a:srgbClr val="9BBB59"/>
            </a:solidFill>
            <a:ln w="25400">
              <a:noFill/>
            </a:ln>
          </c:spPr>
          <c:invertIfNegative val="0"/>
          <c:cat>
            <c:strRef>
              <c:f>'prod región'!$C$7:$K$7</c:f>
              <c:strCache>
                <c:ptCount val="9"/>
                <c:pt idx="0">
                  <c:v>Coquimbo</c:v>
                </c:pt>
                <c:pt idx="1">
                  <c:v>Valparaíso</c:v>
                </c:pt>
                <c:pt idx="2">
                  <c:v>Metropolitana</c:v>
                </c:pt>
                <c:pt idx="3">
                  <c:v>O´Higgins</c:v>
                </c:pt>
                <c:pt idx="4">
                  <c:v>Maule</c:v>
                </c:pt>
                <c:pt idx="5">
                  <c:v>Bío Bío</c:v>
                </c:pt>
                <c:pt idx="6">
                  <c:v>La Araucanía</c:v>
                </c:pt>
                <c:pt idx="7">
                  <c:v>Los Ríos</c:v>
                </c:pt>
                <c:pt idx="8">
                  <c:v>Los Lagos</c:v>
                </c:pt>
              </c:strCache>
            </c:strRef>
          </c:cat>
          <c:val>
            <c:numRef>
              <c:f>'prod región'!$C$20:$K$20</c:f>
              <c:numCache>
                <c:formatCode>#,##0</c:formatCode>
                <c:ptCount val="9"/>
                <c:pt idx="0">
                  <c:v>47235.5</c:v>
                </c:pt>
                <c:pt idx="1">
                  <c:v>18070.8</c:v>
                </c:pt>
                <c:pt idx="2">
                  <c:v>77889.39</c:v>
                </c:pt>
                <c:pt idx="3">
                  <c:v>17620.16</c:v>
                </c:pt>
                <c:pt idx="4">
                  <c:v>45494.03</c:v>
                </c:pt>
                <c:pt idx="5">
                  <c:v>131819.4</c:v>
                </c:pt>
                <c:pt idx="6">
                  <c:v>272045.36</c:v>
                </c:pt>
                <c:pt idx="7">
                  <c:v>100735.98000000001</c:v>
                </c:pt>
                <c:pt idx="8">
                  <c:v>344148.42000000004</c:v>
                </c:pt>
              </c:numCache>
            </c:numRef>
          </c:val>
          <c:extLst>
            <c:ext xmlns:c16="http://schemas.microsoft.com/office/drawing/2014/chart" uri="{C3380CC4-5D6E-409C-BE32-E72D297353CC}">
              <c16:uniqueId val="{00000002-8EC7-4D4F-9551-F1A841DEE17E}"/>
            </c:ext>
          </c:extLst>
        </c:ser>
        <c:dLbls>
          <c:showLegendKey val="0"/>
          <c:showVal val="0"/>
          <c:showCatName val="0"/>
          <c:showSerName val="0"/>
          <c:showPercent val="0"/>
          <c:showBubbleSize val="0"/>
        </c:dLbls>
        <c:gapWidth val="219"/>
        <c:overlap val="-27"/>
        <c:axId val="-1317652560"/>
        <c:axId val="-1317660720"/>
      </c:barChart>
      <c:catAx>
        <c:axId val="-13176525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s-CL"/>
          </a:p>
        </c:txPr>
        <c:crossAx val="-1317660720"/>
        <c:crosses val="autoZero"/>
        <c:auto val="1"/>
        <c:lblAlgn val="ctr"/>
        <c:lblOffset val="100"/>
        <c:noMultiLvlLbl val="0"/>
      </c:catAx>
      <c:valAx>
        <c:axId val="-1317660720"/>
        <c:scaling>
          <c:orientation val="minMax"/>
        </c:scaling>
        <c:delete val="0"/>
        <c:axPos val="l"/>
        <c:majorGridlines>
          <c:spPr>
            <a:ln w="9525" cap="flat" cmpd="sng" algn="ctr">
              <a:solidFill>
                <a:schemeClr val="tx1">
                  <a:lumMod val="15000"/>
                  <a:lumOff val="85000"/>
                </a:schemeClr>
              </a:solidFill>
              <a:round/>
            </a:ln>
            <a:effectLst/>
          </c:spPr>
        </c:majorGridlines>
        <c:title>
          <c:tx>
            <c:rich>
              <a:bodyPr/>
              <a:lstStyle/>
              <a:p>
                <a:pPr>
                  <a:defRPr sz="1000" b="0" i="0" u="none" strike="noStrike" baseline="0">
                    <a:solidFill>
                      <a:srgbClr val="000000"/>
                    </a:solidFill>
                    <a:latin typeface="Arial"/>
                    <a:ea typeface="Arial"/>
                    <a:cs typeface="Arial"/>
                  </a:defRPr>
                </a:pPr>
                <a:r>
                  <a:rPr lang="es-CL"/>
                  <a:t>Toneladas</a:t>
                </a:r>
              </a:p>
            </c:rich>
          </c:tx>
          <c:overlay val="0"/>
        </c:title>
        <c:numFmt formatCode="#,##0" sourceLinked="1"/>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CL"/>
          </a:p>
        </c:txPr>
        <c:crossAx val="-1317652560"/>
        <c:crosses val="autoZero"/>
        <c:crossBetween val="between"/>
      </c:valAx>
      <c:spPr>
        <a:noFill/>
        <a:ln w="25400">
          <a:noFill/>
        </a:ln>
      </c:spPr>
    </c:plotArea>
    <c:legend>
      <c:legendPos val="b"/>
      <c:overlay val="0"/>
      <c:spPr>
        <a:noFill/>
        <a:ln w="25400">
          <a:noFill/>
        </a:ln>
      </c:spPr>
      <c:txPr>
        <a:bodyPr/>
        <a:lstStyle/>
        <a:p>
          <a:pPr>
            <a:defRPr sz="1000" b="0" i="0" u="none" strike="noStrike" baseline="0">
              <a:solidFill>
                <a:srgbClr val="000000"/>
              </a:solidFill>
              <a:latin typeface="Arial"/>
              <a:ea typeface="Arial"/>
              <a:cs typeface="Arial"/>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85725</xdr:colOff>
      <xdr:row>0</xdr:row>
      <xdr:rowOff>57150</xdr:rowOff>
    </xdr:from>
    <xdr:to>
      <xdr:col>2</xdr:col>
      <xdr:colOff>390525</xdr:colOff>
      <xdr:row>8</xdr:row>
      <xdr:rowOff>66675</xdr:rowOff>
    </xdr:to>
    <xdr:pic>
      <xdr:nvPicPr>
        <xdr:cNvPr id="1025" name="Picture 2" descr="LOGO_ODEPA">
          <a:extLst>
            <a:ext uri="{FF2B5EF4-FFF2-40B4-BE49-F238E27FC236}">
              <a16:creationId xmlns:a16="http://schemas.microsoft.com/office/drawing/2014/main" id="{00000000-0008-0000-0000-000001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57150"/>
          <a:ext cx="1752600" cy="1533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19050</xdr:colOff>
      <xdr:row>41</xdr:row>
      <xdr:rowOff>104775</xdr:rowOff>
    </xdr:from>
    <xdr:to>
      <xdr:col>2</xdr:col>
      <xdr:colOff>438150</xdr:colOff>
      <xdr:row>41</xdr:row>
      <xdr:rowOff>209550</xdr:rowOff>
    </xdr:to>
    <xdr:pic>
      <xdr:nvPicPr>
        <xdr:cNvPr id="1026" name="Picture 1" descr="LOGO_FUCOA">
          <a:extLst>
            <a:ext uri="{FF2B5EF4-FFF2-40B4-BE49-F238E27FC236}">
              <a16:creationId xmlns:a16="http://schemas.microsoft.com/office/drawing/2014/main" id="{00000000-0008-0000-0000-000002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t="45157" b="48161"/>
        <a:stretch>
          <a:fillRect/>
        </a:stretch>
      </xdr:blipFill>
      <xdr:spPr bwMode="auto">
        <a:xfrm>
          <a:off x="19050" y="8201025"/>
          <a:ext cx="18669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38100</xdr:colOff>
      <xdr:row>24</xdr:row>
      <xdr:rowOff>76200</xdr:rowOff>
    </xdr:from>
    <xdr:to>
      <xdr:col>6</xdr:col>
      <xdr:colOff>885825</xdr:colOff>
      <xdr:row>46</xdr:row>
      <xdr:rowOff>76200</xdr:rowOff>
    </xdr:to>
    <xdr:graphicFrame macro="">
      <xdr:nvGraphicFramePr>
        <xdr:cNvPr id="9217" name="Gráfico 1">
          <a:extLst>
            <a:ext uri="{FF2B5EF4-FFF2-40B4-BE49-F238E27FC236}">
              <a16:creationId xmlns:a16="http://schemas.microsoft.com/office/drawing/2014/main" id="{00000000-0008-0000-0A00-0000012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76200</xdr:colOff>
      <xdr:row>22</xdr:row>
      <xdr:rowOff>9525</xdr:rowOff>
    </xdr:from>
    <xdr:to>
      <xdr:col>11</xdr:col>
      <xdr:colOff>676275</xdr:colOff>
      <xdr:row>44</xdr:row>
      <xdr:rowOff>0</xdr:rowOff>
    </xdr:to>
    <xdr:graphicFrame macro="">
      <xdr:nvGraphicFramePr>
        <xdr:cNvPr id="10241" name="Gráfico 1">
          <a:extLst>
            <a:ext uri="{FF2B5EF4-FFF2-40B4-BE49-F238E27FC236}">
              <a16:creationId xmlns:a16="http://schemas.microsoft.com/office/drawing/2014/main" id="{00000000-0008-0000-0B00-0000012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1</xdr:col>
      <xdr:colOff>19050</xdr:colOff>
      <xdr:row>21</xdr:row>
      <xdr:rowOff>95250</xdr:rowOff>
    </xdr:from>
    <xdr:to>
      <xdr:col>11</xdr:col>
      <xdr:colOff>676275</xdr:colOff>
      <xdr:row>44</xdr:row>
      <xdr:rowOff>133350</xdr:rowOff>
    </xdr:to>
    <xdr:graphicFrame macro="">
      <xdr:nvGraphicFramePr>
        <xdr:cNvPr id="11265" name="Gráfico 1">
          <a:extLst>
            <a:ext uri="{FF2B5EF4-FFF2-40B4-BE49-F238E27FC236}">
              <a16:creationId xmlns:a16="http://schemas.microsoft.com/office/drawing/2014/main" id="{00000000-0008-0000-0C00-0000012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1</xdr:col>
      <xdr:colOff>19050</xdr:colOff>
      <xdr:row>21</xdr:row>
      <xdr:rowOff>19050</xdr:rowOff>
    </xdr:from>
    <xdr:to>
      <xdr:col>11</xdr:col>
      <xdr:colOff>666750</xdr:colOff>
      <xdr:row>42</xdr:row>
      <xdr:rowOff>123825</xdr:rowOff>
    </xdr:to>
    <xdr:graphicFrame macro="">
      <xdr:nvGraphicFramePr>
        <xdr:cNvPr id="12289" name="Gráfico 2">
          <a:extLst>
            <a:ext uri="{FF2B5EF4-FFF2-40B4-BE49-F238E27FC236}">
              <a16:creationId xmlns:a16="http://schemas.microsoft.com/office/drawing/2014/main" id="{00000000-0008-0000-0D00-0000013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41</xdr:row>
      <xdr:rowOff>38100</xdr:rowOff>
    </xdr:from>
    <xdr:to>
      <xdr:col>2</xdr:col>
      <xdr:colOff>476250</xdr:colOff>
      <xdr:row>41</xdr:row>
      <xdr:rowOff>133350</xdr:rowOff>
    </xdr:to>
    <xdr:pic>
      <xdr:nvPicPr>
        <xdr:cNvPr id="2049" name="Picture 1" descr="LOGO_FUCOA">
          <a:extLst>
            <a:ext uri="{FF2B5EF4-FFF2-40B4-BE49-F238E27FC236}">
              <a16:creationId xmlns:a16="http://schemas.microsoft.com/office/drawing/2014/main" id="{00000000-0008-0000-0100-000001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45157" b="48161"/>
        <a:stretch>
          <a:fillRect/>
        </a:stretch>
      </xdr:blipFill>
      <xdr:spPr bwMode="auto">
        <a:xfrm>
          <a:off x="38100" y="7848600"/>
          <a:ext cx="18478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2645832</xdr:colOff>
      <xdr:row>5</xdr:row>
      <xdr:rowOff>105834</xdr:rowOff>
    </xdr:from>
    <xdr:to>
      <xdr:col>3</xdr:col>
      <xdr:colOff>217166</xdr:colOff>
      <xdr:row>5</xdr:row>
      <xdr:rowOff>105835</xdr:rowOff>
    </xdr:to>
    <xdr:cxnSp macro="">
      <xdr:nvCxnSpPr>
        <xdr:cNvPr id="2" name="Conector recto 1">
          <a:extLst>
            <a:ext uri="{FF2B5EF4-FFF2-40B4-BE49-F238E27FC236}">
              <a16:creationId xmlns:a16="http://schemas.microsoft.com/office/drawing/2014/main" id="{00000000-0008-0000-0300-000002000000}"/>
            </a:ext>
          </a:extLst>
        </xdr:cNvPr>
        <xdr:cNvCxnSpPr/>
      </xdr:nvCxnSpPr>
      <xdr:spPr>
        <a:xfrm flipV="1">
          <a:off x="3555999" y="740834"/>
          <a:ext cx="2736000" cy="1"/>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2582333</xdr:colOff>
      <xdr:row>6</xdr:row>
      <xdr:rowOff>105835</xdr:rowOff>
    </xdr:from>
    <xdr:to>
      <xdr:col>3</xdr:col>
      <xdr:colOff>225667</xdr:colOff>
      <xdr:row>6</xdr:row>
      <xdr:rowOff>105835</xdr:rowOff>
    </xdr:to>
    <xdr:cxnSp macro="">
      <xdr:nvCxnSpPr>
        <xdr:cNvPr id="3" name="Conector recto 2">
          <a:extLst>
            <a:ext uri="{FF2B5EF4-FFF2-40B4-BE49-F238E27FC236}">
              <a16:creationId xmlns:a16="http://schemas.microsoft.com/office/drawing/2014/main" id="{00000000-0008-0000-0300-000003000000}"/>
            </a:ext>
          </a:extLst>
        </xdr:cNvPr>
        <xdr:cNvCxnSpPr/>
      </xdr:nvCxnSpPr>
      <xdr:spPr>
        <a:xfrm>
          <a:off x="3492500" y="899585"/>
          <a:ext cx="2808000" cy="0"/>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2180166</xdr:colOff>
      <xdr:row>7</xdr:row>
      <xdr:rowOff>105835</xdr:rowOff>
    </xdr:from>
    <xdr:to>
      <xdr:col>3</xdr:col>
      <xdr:colOff>243417</xdr:colOff>
      <xdr:row>7</xdr:row>
      <xdr:rowOff>105835</xdr:rowOff>
    </xdr:to>
    <xdr:cxnSp macro="">
      <xdr:nvCxnSpPr>
        <xdr:cNvPr id="4" name="Conector recto 3">
          <a:extLst>
            <a:ext uri="{FF2B5EF4-FFF2-40B4-BE49-F238E27FC236}">
              <a16:creationId xmlns:a16="http://schemas.microsoft.com/office/drawing/2014/main" id="{00000000-0008-0000-0300-000004000000}"/>
            </a:ext>
          </a:extLst>
        </xdr:cNvPr>
        <xdr:cNvCxnSpPr/>
      </xdr:nvCxnSpPr>
      <xdr:spPr>
        <a:xfrm>
          <a:off x="3090333" y="1058335"/>
          <a:ext cx="3227917" cy="0"/>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2709334</xdr:colOff>
      <xdr:row>17</xdr:row>
      <xdr:rowOff>95250</xdr:rowOff>
    </xdr:from>
    <xdr:to>
      <xdr:col>3</xdr:col>
      <xdr:colOff>244668</xdr:colOff>
      <xdr:row>17</xdr:row>
      <xdr:rowOff>95253</xdr:rowOff>
    </xdr:to>
    <xdr:cxnSp macro="">
      <xdr:nvCxnSpPr>
        <xdr:cNvPr id="11" name="Conector recto 10">
          <a:extLst>
            <a:ext uri="{FF2B5EF4-FFF2-40B4-BE49-F238E27FC236}">
              <a16:creationId xmlns:a16="http://schemas.microsoft.com/office/drawing/2014/main" id="{00000000-0008-0000-0300-00000B000000}"/>
            </a:ext>
          </a:extLst>
        </xdr:cNvPr>
        <xdr:cNvCxnSpPr/>
      </xdr:nvCxnSpPr>
      <xdr:spPr>
        <a:xfrm flipV="1">
          <a:off x="3619501" y="2518833"/>
          <a:ext cx="2700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2846917</xdr:colOff>
      <xdr:row>32</xdr:row>
      <xdr:rowOff>95250</xdr:rowOff>
    </xdr:from>
    <xdr:to>
      <xdr:col>3</xdr:col>
      <xdr:colOff>202251</xdr:colOff>
      <xdr:row>32</xdr:row>
      <xdr:rowOff>95253</xdr:rowOff>
    </xdr:to>
    <xdr:cxnSp macro="">
      <xdr:nvCxnSpPr>
        <xdr:cNvPr id="27" name="Conector recto 26">
          <a:extLst>
            <a:ext uri="{FF2B5EF4-FFF2-40B4-BE49-F238E27FC236}">
              <a16:creationId xmlns:a16="http://schemas.microsoft.com/office/drawing/2014/main" id="{00000000-0008-0000-0300-00001B000000}"/>
            </a:ext>
          </a:extLst>
        </xdr:cNvPr>
        <xdr:cNvCxnSpPr/>
      </xdr:nvCxnSpPr>
      <xdr:spPr>
        <a:xfrm flipV="1">
          <a:off x="3757084" y="4762500"/>
          <a:ext cx="2520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4349750</xdr:colOff>
      <xdr:row>33</xdr:row>
      <xdr:rowOff>95250</xdr:rowOff>
    </xdr:from>
    <xdr:to>
      <xdr:col>3</xdr:col>
      <xdr:colOff>193084</xdr:colOff>
      <xdr:row>33</xdr:row>
      <xdr:rowOff>95253</xdr:rowOff>
    </xdr:to>
    <xdr:cxnSp macro="">
      <xdr:nvCxnSpPr>
        <xdr:cNvPr id="28" name="Conector recto 27">
          <a:extLst>
            <a:ext uri="{FF2B5EF4-FFF2-40B4-BE49-F238E27FC236}">
              <a16:creationId xmlns:a16="http://schemas.microsoft.com/office/drawing/2014/main" id="{00000000-0008-0000-0300-00001C000000}"/>
            </a:ext>
          </a:extLst>
        </xdr:cNvPr>
        <xdr:cNvCxnSpPr/>
      </xdr:nvCxnSpPr>
      <xdr:spPr>
        <a:xfrm flipV="1">
          <a:off x="5259917" y="4921250"/>
          <a:ext cx="1008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4402667</xdr:colOff>
      <xdr:row>34</xdr:row>
      <xdr:rowOff>95250</xdr:rowOff>
    </xdr:from>
    <xdr:to>
      <xdr:col>3</xdr:col>
      <xdr:colOff>210001</xdr:colOff>
      <xdr:row>34</xdr:row>
      <xdr:rowOff>95253</xdr:rowOff>
    </xdr:to>
    <xdr:cxnSp macro="">
      <xdr:nvCxnSpPr>
        <xdr:cNvPr id="29" name="Conector recto 28">
          <a:extLst>
            <a:ext uri="{FF2B5EF4-FFF2-40B4-BE49-F238E27FC236}">
              <a16:creationId xmlns:a16="http://schemas.microsoft.com/office/drawing/2014/main" id="{00000000-0008-0000-0300-00001D000000}"/>
            </a:ext>
          </a:extLst>
        </xdr:cNvPr>
        <xdr:cNvCxnSpPr/>
      </xdr:nvCxnSpPr>
      <xdr:spPr>
        <a:xfrm flipV="1">
          <a:off x="5312834" y="5080000"/>
          <a:ext cx="972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4508500</xdr:colOff>
      <xdr:row>35</xdr:row>
      <xdr:rowOff>105834</xdr:rowOff>
    </xdr:from>
    <xdr:to>
      <xdr:col>3</xdr:col>
      <xdr:colOff>207834</xdr:colOff>
      <xdr:row>35</xdr:row>
      <xdr:rowOff>105837</xdr:rowOff>
    </xdr:to>
    <xdr:cxnSp macro="">
      <xdr:nvCxnSpPr>
        <xdr:cNvPr id="30" name="Conector recto 29">
          <a:extLst>
            <a:ext uri="{FF2B5EF4-FFF2-40B4-BE49-F238E27FC236}">
              <a16:creationId xmlns:a16="http://schemas.microsoft.com/office/drawing/2014/main" id="{00000000-0008-0000-0300-00001E000000}"/>
            </a:ext>
          </a:extLst>
        </xdr:cNvPr>
        <xdr:cNvCxnSpPr/>
      </xdr:nvCxnSpPr>
      <xdr:spPr>
        <a:xfrm flipV="1">
          <a:off x="5418667" y="5249334"/>
          <a:ext cx="864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3683000</xdr:colOff>
      <xdr:row>31</xdr:row>
      <xdr:rowOff>116417</xdr:rowOff>
    </xdr:from>
    <xdr:to>
      <xdr:col>3</xdr:col>
      <xdr:colOff>210334</xdr:colOff>
      <xdr:row>31</xdr:row>
      <xdr:rowOff>116420</xdr:rowOff>
    </xdr:to>
    <xdr:cxnSp macro="">
      <xdr:nvCxnSpPr>
        <xdr:cNvPr id="31" name="Conector recto 30">
          <a:extLst>
            <a:ext uri="{FF2B5EF4-FFF2-40B4-BE49-F238E27FC236}">
              <a16:creationId xmlns:a16="http://schemas.microsoft.com/office/drawing/2014/main" id="{00000000-0008-0000-0300-00001F000000}"/>
            </a:ext>
          </a:extLst>
        </xdr:cNvPr>
        <xdr:cNvCxnSpPr/>
      </xdr:nvCxnSpPr>
      <xdr:spPr>
        <a:xfrm flipV="1">
          <a:off x="4593167" y="4624917"/>
          <a:ext cx="1692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4265083</xdr:colOff>
      <xdr:row>30</xdr:row>
      <xdr:rowOff>127000</xdr:rowOff>
    </xdr:from>
    <xdr:to>
      <xdr:col>3</xdr:col>
      <xdr:colOff>216417</xdr:colOff>
      <xdr:row>30</xdr:row>
      <xdr:rowOff>127003</xdr:rowOff>
    </xdr:to>
    <xdr:cxnSp macro="">
      <xdr:nvCxnSpPr>
        <xdr:cNvPr id="32" name="Conector recto 31">
          <a:extLst>
            <a:ext uri="{FF2B5EF4-FFF2-40B4-BE49-F238E27FC236}">
              <a16:creationId xmlns:a16="http://schemas.microsoft.com/office/drawing/2014/main" id="{00000000-0008-0000-0300-000020000000}"/>
            </a:ext>
          </a:extLst>
        </xdr:cNvPr>
        <xdr:cNvCxnSpPr/>
      </xdr:nvCxnSpPr>
      <xdr:spPr>
        <a:xfrm flipV="1">
          <a:off x="5175250" y="4476750"/>
          <a:ext cx="1116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4396316</xdr:colOff>
      <xdr:row>29</xdr:row>
      <xdr:rowOff>110067</xdr:rowOff>
    </xdr:from>
    <xdr:to>
      <xdr:col>3</xdr:col>
      <xdr:colOff>239650</xdr:colOff>
      <xdr:row>29</xdr:row>
      <xdr:rowOff>110070</xdr:rowOff>
    </xdr:to>
    <xdr:cxnSp macro="">
      <xdr:nvCxnSpPr>
        <xdr:cNvPr id="34" name="Conector recto 33">
          <a:extLst>
            <a:ext uri="{FF2B5EF4-FFF2-40B4-BE49-F238E27FC236}">
              <a16:creationId xmlns:a16="http://schemas.microsoft.com/office/drawing/2014/main" id="{00000000-0008-0000-0300-000022000000}"/>
            </a:ext>
          </a:extLst>
        </xdr:cNvPr>
        <xdr:cNvCxnSpPr/>
      </xdr:nvCxnSpPr>
      <xdr:spPr>
        <a:xfrm flipV="1">
          <a:off x="5306483" y="4301067"/>
          <a:ext cx="1008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3994149</xdr:colOff>
      <xdr:row>28</xdr:row>
      <xdr:rowOff>99484</xdr:rowOff>
    </xdr:from>
    <xdr:to>
      <xdr:col>3</xdr:col>
      <xdr:colOff>233483</xdr:colOff>
      <xdr:row>28</xdr:row>
      <xdr:rowOff>99487</xdr:rowOff>
    </xdr:to>
    <xdr:cxnSp macro="">
      <xdr:nvCxnSpPr>
        <xdr:cNvPr id="35" name="Conector recto 34">
          <a:extLst>
            <a:ext uri="{FF2B5EF4-FFF2-40B4-BE49-F238E27FC236}">
              <a16:creationId xmlns:a16="http://schemas.microsoft.com/office/drawing/2014/main" id="{00000000-0008-0000-0300-000023000000}"/>
            </a:ext>
          </a:extLst>
        </xdr:cNvPr>
        <xdr:cNvCxnSpPr/>
      </xdr:nvCxnSpPr>
      <xdr:spPr>
        <a:xfrm flipV="1">
          <a:off x="4904316" y="4131734"/>
          <a:ext cx="1404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3630083</xdr:colOff>
      <xdr:row>27</xdr:row>
      <xdr:rowOff>105834</xdr:rowOff>
    </xdr:from>
    <xdr:to>
      <xdr:col>3</xdr:col>
      <xdr:colOff>229417</xdr:colOff>
      <xdr:row>27</xdr:row>
      <xdr:rowOff>105837</xdr:rowOff>
    </xdr:to>
    <xdr:cxnSp macro="">
      <xdr:nvCxnSpPr>
        <xdr:cNvPr id="36" name="Conector recto 35">
          <a:extLst>
            <a:ext uri="{FF2B5EF4-FFF2-40B4-BE49-F238E27FC236}">
              <a16:creationId xmlns:a16="http://schemas.microsoft.com/office/drawing/2014/main" id="{00000000-0008-0000-0300-000024000000}"/>
            </a:ext>
          </a:extLst>
        </xdr:cNvPr>
        <xdr:cNvCxnSpPr/>
      </xdr:nvCxnSpPr>
      <xdr:spPr>
        <a:xfrm flipV="1">
          <a:off x="4540250" y="3979334"/>
          <a:ext cx="1764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3831166</xdr:colOff>
      <xdr:row>26</xdr:row>
      <xdr:rowOff>105834</xdr:rowOff>
    </xdr:from>
    <xdr:to>
      <xdr:col>3</xdr:col>
      <xdr:colOff>214500</xdr:colOff>
      <xdr:row>26</xdr:row>
      <xdr:rowOff>105837</xdr:rowOff>
    </xdr:to>
    <xdr:cxnSp macro="">
      <xdr:nvCxnSpPr>
        <xdr:cNvPr id="37" name="Conector recto 36">
          <a:extLst>
            <a:ext uri="{FF2B5EF4-FFF2-40B4-BE49-F238E27FC236}">
              <a16:creationId xmlns:a16="http://schemas.microsoft.com/office/drawing/2014/main" id="{00000000-0008-0000-0300-000025000000}"/>
            </a:ext>
          </a:extLst>
        </xdr:cNvPr>
        <xdr:cNvCxnSpPr/>
      </xdr:nvCxnSpPr>
      <xdr:spPr>
        <a:xfrm flipV="1">
          <a:off x="4741333" y="3820584"/>
          <a:ext cx="1548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3069166</xdr:colOff>
      <xdr:row>8</xdr:row>
      <xdr:rowOff>105833</xdr:rowOff>
    </xdr:from>
    <xdr:to>
      <xdr:col>3</xdr:col>
      <xdr:colOff>244500</xdr:colOff>
      <xdr:row>8</xdr:row>
      <xdr:rowOff>105836</xdr:rowOff>
    </xdr:to>
    <xdr:cxnSp macro="">
      <xdr:nvCxnSpPr>
        <xdr:cNvPr id="38" name="Conector recto 37">
          <a:extLst>
            <a:ext uri="{FF2B5EF4-FFF2-40B4-BE49-F238E27FC236}">
              <a16:creationId xmlns:a16="http://schemas.microsoft.com/office/drawing/2014/main" id="{00000000-0008-0000-0300-000026000000}"/>
            </a:ext>
          </a:extLst>
        </xdr:cNvPr>
        <xdr:cNvCxnSpPr/>
      </xdr:nvCxnSpPr>
      <xdr:spPr>
        <a:xfrm flipV="1">
          <a:off x="3979333" y="1217083"/>
          <a:ext cx="2340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3831167</xdr:colOff>
      <xdr:row>12</xdr:row>
      <xdr:rowOff>105833</xdr:rowOff>
    </xdr:from>
    <xdr:to>
      <xdr:col>3</xdr:col>
      <xdr:colOff>250501</xdr:colOff>
      <xdr:row>12</xdr:row>
      <xdr:rowOff>105836</xdr:rowOff>
    </xdr:to>
    <xdr:cxnSp macro="">
      <xdr:nvCxnSpPr>
        <xdr:cNvPr id="39" name="Conector recto 38">
          <a:extLst>
            <a:ext uri="{FF2B5EF4-FFF2-40B4-BE49-F238E27FC236}">
              <a16:creationId xmlns:a16="http://schemas.microsoft.com/office/drawing/2014/main" id="{00000000-0008-0000-0300-000027000000}"/>
            </a:ext>
          </a:extLst>
        </xdr:cNvPr>
        <xdr:cNvCxnSpPr/>
      </xdr:nvCxnSpPr>
      <xdr:spPr>
        <a:xfrm flipV="1">
          <a:off x="4741334" y="1735666"/>
          <a:ext cx="1584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4106333</xdr:colOff>
      <xdr:row>13</xdr:row>
      <xdr:rowOff>105833</xdr:rowOff>
    </xdr:from>
    <xdr:to>
      <xdr:col>3</xdr:col>
      <xdr:colOff>237667</xdr:colOff>
      <xdr:row>13</xdr:row>
      <xdr:rowOff>105836</xdr:rowOff>
    </xdr:to>
    <xdr:cxnSp macro="">
      <xdr:nvCxnSpPr>
        <xdr:cNvPr id="40" name="Conector recto 39">
          <a:extLst>
            <a:ext uri="{FF2B5EF4-FFF2-40B4-BE49-F238E27FC236}">
              <a16:creationId xmlns:a16="http://schemas.microsoft.com/office/drawing/2014/main" id="{00000000-0008-0000-0300-000028000000}"/>
            </a:ext>
          </a:extLst>
        </xdr:cNvPr>
        <xdr:cNvCxnSpPr/>
      </xdr:nvCxnSpPr>
      <xdr:spPr>
        <a:xfrm flipV="1">
          <a:off x="5016500" y="1894416"/>
          <a:ext cx="1296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4106333</xdr:colOff>
      <xdr:row>14</xdr:row>
      <xdr:rowOff>105833</xdr:rowOff>
    </xdr:from>
    <xdr:to>
      <xdr:col>3</xdr:col>
      <xdr:colOff>237667</xdr:colOff>
      <xdr:row>14</xdr:row>
      <xdr:rowOff>105836</xdr:rowOff>
    </xdr:to>
    <xdr:cxnSp macro="">
      <xdr:nvCxnSpPr>
        <xdr:cNvPr id="41" name="Conector recto 40">
          <a:extLst>
            <a:ext uri="{FF2B5EF4-FFF2-40B4-BE49-F238E27FC236}">
              <a16:creationId xmlns:a16="http://schemas.microsoft.com/office/drawing/2014/main" id="{00000000-0008-0000-0300-000029000000}"/>
            </a:ext>
          </a:extLst>
        </xdr:cNvPr>
        <xdr:cNvCxnSpPr/>
      </xdr:nvCxnSpPr>
      <xdr:spPr>
        <a:xfrm flipV="1">
          <a:off x="5016500" y="2053166"/>
          <a:ext cx="1296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4402667</xdr:colOff>
      <xdr:row>15</xdr:row>
      <xdr:rowOff>95250</xdr:rowOff>
    </xdr:from>
    <xdr:to>
      <xdr:col>3</xdr:col>
      <xdr:colOff>246001</xdr:colOff>
      <xdr:row>15</xdr:row>
      <xdr:rowOff>95253</xdr:rowOff>
    </xdr:to>
    <xdr:cxnSp macro="">
      <xdr:nvCxnSpPr>
        <xdr:cNvPr id="42" name="Conector recto 41">
          <a:extLst>
            <a:ext uri="{FF2B5EF4-FFF2-40B4-BE49-F238E27FC236}">
              <a16:creationId xmlns:a16="http://schemas.microsoft.com/office/drawing/2014/main" id="{00000000-0008-0000-0300-00002A000000}"/>
            </a:ext>
          </a:extLst>
        </xdr:cNvPr>
        <xdr:cNvCxnSpPr/>
      </xdr:nvCxnSpPr>
      <xdr:spPr>
        <a:xfrm flipV="1">
          <a:off x="5312834" y="2201333"/>
          <a:ext cx="1008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4624917</xdr:colOff>
      <xdr:row>16</xdr:row>
      <xdr:rowOff>105833</xdr:rowOff>
    </xdr:from>
    <xdr:to>
      <xdr:col>3</xdr:col>
      <xdr:colOff>252251</xdr:colOff>
      <xdr:row>16</xdr:row>
      <xdr:rowOff>105836</xdr:rowOff>
    </xdr:to>
    <xdr:cxnSp macro="">
      <xdr:nvCxnSpPr>
        <xdr:cNvPr id="43" name="Conector recto 42">
          <a:extLst>
            <a:ext uri="{FF2B5EF4-FFF2-40B4-BE49-F238E27FC236}">
              <a16:creationId xmlns:a16="http://schemas.microsoft.com/office/drawing/2014/main" id="{00000000-0008-0000-0300-00002B000000}"/>
            </a:ext>
          </a:extLst>
        </xdr:cNvPr>
        <xdr:cNvCxnSpPr/>
      </xdr:nvCxnSpPr>
      <xdr:spPr>
        <a:xfrm flipV="1">
          <a:off x="5535084" y="2370666"/>
          <a:ext cx="792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4339166</xdr:colOff>
      <xdr:row>18</xdr:row>
      <xdr:rowOff>95250</xdr:rowOff>
    </xdr:from>
    <xdr:to>
      <xdr:col>3</xdr:col>
      <xdr:colOff>218500</xdr:colOff>
      <xdr:row>18</xdr:row>
      <xdr:rowOff>95253</xdr:rowOff>
    </xdr:to>
    <xdr:cxnSp macro="">
      <xdr:nvCxnSpPr>
        <xdr:cNvPr id="44" name="Conector recto 43">
          <a:extLst>
            <a:ext uri="{FF2B5EF4-FFF2-40B4-BE49-F238E27FC236}">
              <a16:creationId xmlns:a16="http://schemas.microsoft.com/office/drawing/2014/main" id="{00000000-0008-0000-0300-00002C000000}"/>
            </a:ext>
          </a:extLst>
        </xdr:cNvPr>
        <xdr:cNvCxnSpPr/>
      </xdr:nvCxnSpPr>
      <xdr:spPr>
        <a:xfrm flipV="1">
          <a:off x="5249333" y="2677583"/>
          <a:ext cx="1044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4360333</xdr:colOff>
      <xdr:row>19</xdr:row>
      <xdr:rowOff>95250</xdr:rowOff>
    </xdr:from>
    <xdr:to>
      <xdr:col>3</xdr:col>
      <xdr:colOff>203667</xdr:colOff>
      <xdr:row>19</xdr:row>
      <xdr:rowOff>95253</xdr:rowOff>
    </xdr:to>
    <xdr:cxnSp macro="">
      <xdr:nvCxnSpPr>
        <xdr:cNvPr id="45" name="Conector recto 44">
          <a:extLst>
            <a:ext uri="{FF2B5EF4-FFF2-40B4-BE49-F238E27FC236}">
              <a16:creationId xmlns:a16="http://schemas.microsoft.com/office/drawing/2014/main" id="{00000000-0008-0000-0300-00002D000000}"/>
            </a:ext>
          </a:extLst>
        </xdr:cNvPr>
        <xdr:cNvCxnSpPr/>
      </xdr:nvCxnSpPr>
      <xdr:spPr>
        <a:xfrm flipV="1">
          <a:off x="5265208" y="2857500"/>
          <a:ext cx="923334"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4386791</xdr:colOff>
      <xdr:row>20</xdr:row>
      <xdr:rowOff>89958</xdr:rowOff>
    </xdr:from>
    <xdr:to>
      <xdr:col>3</xdr:col>
      <xdr:colOff>206791</xdr:colOff>
      <xdr:row>20</xdr:row>
      <xdr:rowOff>89961</xdr:rowOff>
    </xdr:to>
    <xdr:cxnSp macro="">
      <xdr:nvCxnSpPr>
        <xdr:cNvPr id="46" name="Conector recto 45">
          <a:extLst>
            <a:ext uri="{FF2B5EF4-FFF2-40B4-BE49-F238E27FC236}">
              <a16:creationId xmlns:a16="http://schemas.microsoft.com/office/drawing/2014/main" id="{00000000-0008-0000-0300-00002E000000}"/>
            </a:ext>
          </a:extLst>
        </xdr:cNvPr>
        <xdr:cNvCxnSpPr/>
      </xdr:nvCxnSpPr>
      <xdr:spPr>
        <a:xfrm flipV="1">
          <a:off x="5291666" y="3010958"/>
          <a:ext cx="900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50799</xdr:colOff>
      <xdr:row>21</xdr:row>
      <xdr:rowOff>100541</xdr:rowOff>
    </xdr:from>
    <xdr:to>
      <xdr:col>3</xdr:col>
      <xdr:colOff>194799</xdr:colOff>
      <xdr:row>21</xdr:row>
      <xdr:rowOff>100544</xdr:rowOff>
    </xdr:to>
    <xdr:cxnSp macro="">
      <xdr:nvCxnSpPr>
        <xdr:cNvPr id="47" name="Conector recto 46">
          <a:extLst>
            <a:ext uri="{FF2B5EF4-FFF2-40B4-BE49-F238E27FC236}">
              <a16:creationId xmlns:a16="http://schemas.microsoft.com/office/drawing/2014/main" id="{00000000-0008-0000-0300-00002F000000}"/>
            </a:ext>
          </a:extLst>
        </xdr:cNvPr>
        <xdr:cNvCxnSpPr/>
      </xdr:nvCxnSpPr>
      <xdr:spPr>
        <a:xfrm flipV="1">
          <a:off x="6035674" y="3180291"/>
          <a:ext cx="144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5084233</xdr:colOff>
      <xdr:row>22</xdr:row>
      <xdr:rowOff>110066</xdr:rowOff>
    </xdr:from>
    <xdr:to>
      <xdr:col>3</xdr:col>
      <xdr:colOff>207567</xdr:colOff>
      <xdr:row>22</xdr:row>
      <xdr:rowOff>110069</xdr:rowOff>
    </xdr:to>
    <xdr:cxnSp macro="">
      <xdr:nvCxnSpPr>
        <xdr:cNvPr id="48" name="Conector recto 47">
          <a:extLst>
            <a:ext uri="{FF2B5EF4-FFF2-40B4-BE49-F238E27FC236}">
              <a16:creationId xmlns:a16="http://schemas.microsoft.com/office/drawing/2014/main" id="{00000000-0008-0000-0300-000030000000}"/>
            </a:ext>
          </a:extLst>
        </xdr:cNvPr>
        <xdr:cNvCxnSpPr/>
      </xdr:nvCxnSpPr>
      <xdr:spPr>
        <a:xfrm flipV="1">
          <a:off x="5994400" y="3327399"/>
          <a:ext cx="288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76200</xdr:colOff>
      <xdr:row>24</xdr:row>
      <xdr:rowOff>47625</xdr:rowOff>
    </xdr:from>
    <xdr:to>
      <xdr:col>7</xdr:col>
      <xdr:colOff>361950</xdr:colOff>
      <xdr:row>41</xdr:row>
      <xdr:rowOff>133350</xdr:rowOff>
    </xdr:to>
    <xdr:graphicFrame macro="">
      <xdr:nvGraphicFramePr>
        <xdr:cNvPr id="4097" name="Gráfico 2">
          <a:extLst>
            <a:ext uri="{FF2B5EF4-FFF2-40B4-BE49-F238E27FC236}">
              <a16:creationId xmlns:a16="http://schemas.microsoft.com/office/drawing/2014/main" id="{00000000-0008-0000-0500-0000011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xdr:col>
      <xdr:colOff>31750</xdr:colOff>
      <xdr:row>40</xdr:row>
      <xdr:rowOff>10584</xdr:rowOff>
    </xdr:from>
    <xdr:ext cx="1767417" cy="211667"/>
    <xdr:sp macro="" textlink="">
      <xdr:nvSpPr>
        <xdr:cNvPr id="2" name="1 CuadroTexto">
          <a:extLst>
            <a:ext uri="{FF2B5EF4-FFF2-40B4-BE49-F238E27FC236}">
              <a16:creationId xmlns:a16="http://schemas.microsoft.com/office/drawing/2014/main" id="{00000000-0008-0000-0500-000002000000}"/>
            </a:ext>
          </a:extLst>
        </xdr:cNvPr>
        <xdr:cNvSpPr txBox="1"/>
      </xdr:nvSpPr>
      <xdr:spPr>
        <a:xfrm>
          <a:off x="127000" y="7281334"/>
          <a:ext cx="1767417" cy="21166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ES" sz="900" i="1">
              <a:latin typeface="Arial" panose="020B0604020202020204" pitchFamily="34" charset="0"/>
              <a:cs typeface="Arial" panose="020B0604020202020204" pitchFamily="34" charset="0"/>
            </a:rPr>
            <a:t>Fuente</a:t>
          </a:r>
          <a:r>
            <a:rPr lang="es-ES" sz="900">
              <a:latin typeface="Arial" panose="020B0604020202020204" pitchFamily="34" charset="0"/>
              <a:cs typeface="Arial" panose="020B0604020202020204" pitchFamily="34" charset="0"/>
            </a:rPr>
            <a:t>: Odepa</a:t>
          </a:r>
          <a:r>
            <a:rPr lang="es-ES" sz="1100"/>
            <a:t>.</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0</xdr:col>
      <xdr:colOff>74083</xdr:colOff>
      <xdr:row>56</xdr:row>
      <xdr:rowOff>42333</xdr:rowOff>
    </xdr:from>
    <xdr:ext cx="1767417" cy="211667"/>
    <xdr:sp macro="" textlink="">
      <xdr:nvSpPr>
        <xdr:cNvPr id="5" name="1 CuadroTexto">
          <a:extLst>
            <a:ext uri="{FF2B5EF4-FFF2-40B4-BE49-F238E27FC236}">
              <a16:creationId xmlns:a16="http://schemas.microsoft.com/office/drawing/2014/main" id="{00000000-0008-0000-0600-000005000000}"/>
            </a:ext>
          </a:extLst>
        </xdr:cNvPr>
        <xdr:cNvSpPr txBox="1"/>
      </xdr:nvSpPr>
      <xdr:spPr>
        <a:xfrm>
          <a:off x="74083" y="9768416"/>
          <a:ext cx="1767417" cy="21166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ES" sz="900" i="1">
              <a:latin typeface="Arial" panose="020B0604020202020204" pitchFamily="34" charset="0"/>
              <a:cs typeface="Arial" panose="020B0604020202020204" pitchFamily="34" charset="0"/>
            </a:rPr>
            <a:t>Fuente</a:t>
          </a:r>
          <a:r>
            <a:rPr lang="es-ES" sz="900">
              <a:latin typeface="Arial" panose="020B0604020202020204" pitchFamily="34" charset="0"/>
              <a:cs typeface="Arial" panose="020B0604020202020204" pitchFamily="34" charset="0"/>
            </a:rPr>
            <a:t>: Odepa</a:t>
          </a:r>
          <a:r>
            <a:rPr lang="es-ES" sz="1100"/>
            <a:t>.</a:t>
          </a:r>
        </a:p>
      </xdr:txBody>
    </xdr:sp>
    <xdr:clientData/>
  </xdr:oneCellAnchor>
  <xdr:twoCellAnchor>
    <xdr:from>
      <xdr:col>0</xdr:col>
      <xdr:colOff>84666</xdr:colOff>
      <xdr:row>35</xdr:row>
      <xdr:rowOff>952500</xdr:rowOff>
    </xdr:from>
    <xdr:to>
      <xdr:col>13</xdr:col>
      <xdr:colOff>52916</xdr:colOff>
      <xdr:row>56</xdr:row>
      <xdr:rowOff>74084</xdr:rowOff>
    </xdr:to>
    <xdr:graphicFrame macro="">
      <xdr:nvGraphicFramePr>
        <xdr:cNvPr id="4" name="Gráfico 3">
          <a:extLst>
            <a:ext uri="{FF2B5EF4-FFF2-40B4-BE49-F238E27FC236}">
              <a16:creationId xmlns:a16="http://schemas.microsoft.com/office/drawing/2014/main" id="{00000000-0008-0000-06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76200</xdr:colOff>
      <xdr:row>36</xdr:row>
      <xdr:rowOff>114300</xdr:rowOff>
    </xdr:from>
    <xdr:to>
      <xdr:col>12</xdr:col>
      <xdr:colOff>723900</xdr:colOff>
      <xdr:row>60</xdr:row>
      <xdr:rowOff>9525</xdr:rowOff>
    </xdr:to>
    <xdr:graphicFrame macro="">
      <xdr:nvGraphicFramePr>
        <xdr:cNvPr id="6145" name="Gráfico 1">
          <a:extLst>
            <a:ext uri="{FF2B5EF4-FFF2-40B4-BE49-F238E27FC236}">
              <a16:creationId xmlns:a16="http://schemas.microsoft.com/office/drawing/2014/main" id="{00000000-0008-0000-0700-0000011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87311</xdr:colOff>
      <xdr:row>58</xdr:row>
      <xdr:rowOff>35718</xdr:rowOff>
    </xdr:from>
    <xdr:ext cx="1767417" cy="211667"/>
    <xdr:sp macro="" textlink="">
      <xdr:nvSpPr>
        <xdr:cNvPr id="3" name="1 CuadroTexto">
          <a:extLst>
            <a:ext uri="{FF2B5EF4-FFF2-40B4-BE49-F238E27FC236}">
              <a16:creationId xmlns:a16="http://schemas.microsoft.com/office/drawing/2014/main" id="{00000000-0008-0000-0700-000003000000}"/>
            </a:ext>
          </a:extLst>
        </xdr:cNvPr>
        <xdr:cNvSpPr txBox="1"/>
      </xdr:nvSpPr>
      <xdr:spPr>
        <a:xfrm>
          <a:off x="87311" y="9929812"/>
          <a:ext cx="1767417" cy="21166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ES" sz="900" i="1">
              <a:latin typeface="Arial" panose="020B0604020202020204" pitchFamily="34" charset="0"/>
              <a:cs typeface="Arial" panose="020B0604020202020204" pitchFamily="34" charset="0"/>
            </a:rPr>
            <a:t>Fuente</a:t>
          </a:r>
          <a:r>
            <a:rPr lang="es-ES" sz="900">
              <a:latin typeface="Arial" panose="020B0604020202020204" pitchFamily="34" charset="0"/>
              <a:cs typeface="Arial" panose="020B0604020202020204" pitchFamily="34" charset="0"/>
            </a:rPr>
            <a:t>: Odepa</a:t>
          </a:r>
          <a:r>
            <a:rPr lang="es-ES" sz="1100"/>
            <a:t>.</a:t>
          </a:r>
        </a:p>
      </xdr:txBody>
    </xdr:sp>
    <xdr:clientData/>
  </xdr:oneCellAnchor>
</xdr:wsDr>
</file>

<file path=xl/drawings/drawing7.xml><?xml version="1.0" encoding="utf-8"?>
<xdr:wsDr xmlns:xdr="http://schemas.openxmlformats.org/drawingml/2006/spreadsheetDrawing" xmlns:a="http://schemas.openxmlformats.org/drawingml/2006/main">
  <xdr:twoCellAnchor>
    <xdr:from>
      <xdr:col>0</xdr:col>
      <xdr:colOff>101600</xdr:colOff>
      <xdr:row>22</xdr:row>
      <xdr:rowOff>16933</xdr:rowOff>
    </xdr:from>
    <xdr:to>
      <xdr:col>9</xdr:col>
      <xdr:colOff>720725</xdr:colOff>
      <xdr:row>45</xdr:row>
      <xdr:rowOff>41274</xdr:rowOff>
    </xdr:to>
    <xdr:graphicFrame macro="">
      <xdr:nvGraphicFramePr>
        <xdr:cNvPr id="7169" name="Gráfico 1">
          <a:extLst>
            <a:ext uri="{FF2B5EF4-FFF2-40B4-BE49-F238E27FC236}">
              <a16:creationId xmlns:a16="http://schemas.microsoft.com/office/drawing/2014/main" id="{00000000-0008-0000-0800-0000011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0.00623</cdr:x>
      <cdr:y>0.93405</cdr:y>
    </cdr:from>
    <cdr:to>
      <cdr:x>0.24754</cdr:x>
      <cdr:y>1</cdr:y>
    </cdr:to>
    <cdr:sp macro="" textlink="">
      <cdr:nvSpPr>
        <cdr:cNvPr id="2" name="1 CuadroTexto"/>
        <cdr:cNvSpPr txBox="1"/>
      </cdr:nvSpPr>
      <cdr:spPr>
        <a:xfrm xmlns:a="http://schemas.openxmlformats.org/drawingml/2006/main">
          <a:off x="47318" y="3460865"/>
          <a:ext cx="1832462" cy="24436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s-ES" sz="900" i="1">
              <a:latin typeface="Arial" panose="020B0604020202020204" pitchFamily="34" charset="0"/>
              <a:cs typeface="Arial" panose="020B0604020202020204" pitchFamily="34" charset="0"/>
            </a:rPr>
            <a:t>Fuente</a:t>
          </a:r>
          <a:r>
            <a:rPr lang="es-ES" sz="900">
              <a:latin typeface="Arial" panose="020B0604020202020204" pitchFamily="34" charset="0"/>
              <a:cs typeface="Arial" panose="020B0604020202020204" pitchFamily="34" charset="0"/>
            </a:rPr>
            <a:t>: Odepa</a:t>
          </a:r>
          <a:r>
            <a:rPr lang="es-ES" sz="1100"/>
            <a:t>.</a:t>
          </a:r>
        </a:p>
      </cdr:txBody>
    </cdr:sp>
  </cdr:relSizeAnchor>
</c:userShapes>
</file>

<file path=xl/drawings/drawing9.xml><?xml version="1.0" encoding="utf-8"?>
<xdr:wsDr xmlns:xdr="http://schemas.openxmlformats.org/drawingml/2006/spreadsheetDrawing" xmlns:a="http://schemas.openxmlformats.org/drawingml/2006/main">
  <xdr:twoCellAnchor>
    <xdr:from>
      <xdr:col>2</xdr:col>
      <xdr:colOff>66675</xdr:colOff>
      <xdr:row>28</xdr:row>
      <xdr:rowOff>19050</xdr:rowOff>
    </xdr:from>
    <xdr:to>
      <xdr:col>9</xdr:col>
      <xdr:colOff>742950</xdr:colOff>
      <xdr:row>46</xdr:row>
      <xdr:rowOff>133350</xdr:rowOff>
    </xdr:to>
    <xdr:graphicFrame macro="">
      <xdr:nvGraphicFramePr>
        <xdr:cNvPr id="8193" name="Gráfico 1">
          <a:extLst>
            <a:ext uri="{FF2B5EF4-FFF2-40B4-BE49-F238E27FC236}">
              <a16:creationId xmlns:a16="http://schemas.microsoft.com/office/drawing/2014/main" id="{00000000-0008-0000-0900-0000012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28575</xdr:colOff>
      <xdr:row>28</xdr:row>
      <xdr:rowOff>19050</xdr:rowOff>
    </xdr:from>
    <xdr:to>
      <xdr:col>17</xdr:col>
      <xdr:colOff>619125</xdr:colOff>
      <xdr:row>46</xdr:row>
      <xdr:rowOff>123825</xdr:rowOff>
    </xdr:to>
    <xdr:graphicFrame macro="">
      <xdr:nvGraphicFramePr>
        <xdr:cNvPr id="8194" name="Gráfico 4">
          <a:extLst>
            <a:ext uri="{FF2B5EF4-FFF2-40B4-BE49-F238E27FC236}">
              <a16:creationId xmlns:a16="http://schemas.microsoft.com/office/drawing/2014/main" id="{00000000-0008-0000-0900-0000022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odepa.gob.cl/Documents%20and%20Settings/btapia/Configuraci&#243;n%20local/Archivos%20temporales%20de%20Internet/Content.Outlook/EVZZ33DY/BH%20EXP.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ramunate/AppData/Local/Microsoft/Windows/Temporary%20Internet%20Files/Content.Outlook/O7UOPW8C/papa%20diari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 TOTAL"/>
      <sheetName val="EXP"/>
      <sheetName val="Total"/>
      <sheetName val="Fresco"/>
      <sheetName val="Ind"/>
      <sheetName val="Cong,Desh"/>
      <sheetName val="Prep"/>
      <sheetName val="Jugo,Pasta"/>
      <sheetName val="Destinos"/>
      <sheetName val="Regiones"/>
      <sheetName val="VALIDACIÓN"/>
      <sheetName val="TD clase"/>
      <sheetName val="TD subclase"/>
      <sheetName val="TD Frescos"/>
      <sheetName val="TD Ind"/>
      <sheetName val="TD cong"/>
      <sheetName val="TD desh"/>
      <sheetName val="TD prep"/>
      <sheetName val="TD jugo"/>
      <sheetName val="TD pasta"/>
      <sheetName val="TD F destino"/>
      <sheetName val="TD I destino"/>
      <sheetName val="TD F región"/>
      <sheetName val="TD I regió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5">
          <cell r="A5" t="str">
            <v>Industrial</v>
          </cell>
          <cell r="B5">
            <v>132994290</v>
          </cell>
          <cell r="C5">
            <v>97195427</v>
          </cell>
          <cell r="D5">
            <v>96180684</v>
          </cell>
          <cell r="E5">
            <v>187710025</v>
          </cell>
          <cell r="F5">
            <v>132627695</v>
          </cell>
          <cell r="G5">
            <v>129112698</v>
          </cell>
        </row>
        <row r="6">
          <cell r="A6" t="str">
            <v>Primario</v>
          </cell>
          <cell r="B6">
            <v>95069923</v>
          </cell>
          <cell r="C6">
            <v>92974262</v>
          </cell>
          <cell r="D6">
            <v>96315604</v>
          </cell>
          <cell r="E6">
            <v>64407575</v>
          </cell>
          <cell r="F6">
            <v>58564556</v>
          </cell>
          <cell r="G6">
            <v>69583759</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vol din"/>
      <sheetName val="Hoja2"/>
      <sheetName val="papa diario"/>
      <sheetName val="precio din"/>
      <sheetName val="precio"/>
      <sheetName val="Hoja6"/>
      <sheetName val="MERCADOS"/>
    </sheetNames>
    <sheetDataSet>
      <sheetData sheetId="0"/>
      <sheetData sheetId="1"/>
      <sheetData sheetId="2"/>
      <sheetData sheetId="3"/>
      <sheetData sheetId="4"/>
      <sheetData sheetId="5">
        <row r="707">
          <cell r="A707">
            <v>41946</v>
          </cell>
          <cell r="M707">
            <v>10793.853571428572</v>
          </cell>
        </row>
        <row r="708">
          <cell r="A708">
            <v>41947</v>
          </cell>
          <cell r="M708">
            <v>10347.840000000002</v>
          </cell>
        </row>
        <row r="709">
          <cell r="A709">
            <v>41948</v>
          </cell>
          <cell r="M709">
            <v>9766.8052941176466</v>
          </cell>
        </row>
        <row r="710">
          <cell r="A710">
            <v>41949</v>
          </cell>
          <cell r="M710">
            <v>10312.566111111113</v>
          </cell>
        </row>
        <row r="711">
          <cell r="A711">
            <v>41950</v>
          </cell>
          <cell r="M711">
            <v>10518.725789473687</v>
          </cell>
        </row>
        <row r="712">
          <cell r="A712">
            <v>41953</v>
          </cell>
          <cell r="M712">
            <v>10095.560625</v>
          </cell>
        </row>
        <row r="713">
          <cell r="A713">
            <v>41954</v>
          </cell>
          <cell r="M713">
            <v>10505.638125000001</v>
          </cell>
        </row>
        <row r="714">
          <cell r="A714">
            <v>41955</v>
          </cell>
          <cell r="M714">
            <v>10492.28125</v>
          </cell>
        </row>
        <row r="715">
          <cell r="A715">
            <v>41956</v>
          </cell>
          <cell r="M715">
            <v>10452.228125</v>
          </cell>
        </row>
        <row r="716">
          <cell r="A716">
            <v>41957</v>
          </cell>
          <cell r="M716">
            <v>10288.596842105262</v>
          </cell>
        </row>
        <row r="717">
          <cell r="A717">
            <v>41960</v>
          </cell>
          <cell r="M717">
            <v>9116.5476923076931</v>
          </cell>
        </row>
        <row r="718">
          <cell r="A718">
            <v>41961</v>
          </cell>
          <cell r="M718">
            <v>9530.7425000000003</v>
          </cell>
        </row>
        <row r="719">
          <cell r="A719">
            <v>41962</v>
          </cell>
          <cell r="M719">
            <v>9838.7000000000025</v>
          </cell>
        </row>
        <row r="720">
          <cell r="A720">
            <v>41963</v>
          </cell>
          <cell r="M720">
            <v>8868.473750000001</v>
          </cell>
        </row>
        <row r="721">
          <cell r="A721">
            <v>41964</v>
          </cell>
          <cell r="M721">
            <v>9224.6242105263173</v>
          </cell>
        </row>
        <row r="722">
          <cell r="A722">
            <v>41967</v>
          </cell>
          <cell r="M722">
            <v>9068.255454545455</v>
          </cell>
        </row>
        <row r="723">
          <cell r="A723">
            <v>41968</v>
          </cell>
          <cell r="M723">
            <v>9600.5963636363667</v>
          </cell>
        </row>
        <row r="724">
          <cell r="A724">
            <v>41969</v>
          </cell>
          <cell r="M724">
            <v>9961.9882352941186</v>
          </cell>
        </row>
        <row r="725">
          <cell r="A725">
            <v>41970</v>
          </cell>
          <cell r="M725">
            <v>10105.093749999998</v>
          </cell>
        </row>
        <row r="726">
          <cell r="A726">
            <v>41971</v>
          </cell>
          <cell r="M726">
            <v>10030.511250000001</v>
          </cell>
        </row>
        <row r="727">
          <cell r="A727">
            <v>41974</v>
          </cell>
          <cell r="M727">
            <v>10414.479444444443</v>
          </cell>
        </row>
        <row r="728">
          <cell r="A728">
            <v>41975</v>
          </cell>
          <cell r="M728">
            <v>9666.0673684210542</v>
          </cell>
        </row>
        <row r="729">
          <cell r="A729">
            <v>41976</v>
          </cell>
          <cell r="M729">
            <v>9574.4220000000005</v>
          </cell>
        </row>
        <row r="730">
          <cell r="A730">
            <v>41977</v>
          </cell>
          <cell r="M730">
            <v>9969.1438888888879</v>
          </cell>
        </row>
        <row r="731">
          <cell r="A731">
            <v>41978</v>
          </cell>
          <cell r="M731">
            <v>9883.4415000000026</v>
          </cell>
        </row>
        <row r="732">
          <cell r="A732">
            <v>41982</v>
          </cell>
          <cell r="M732">
            <v>9476.3005263157884</v>
          </cell>
        </row>
        <row r="733">
          <cell r="A733">
            <v>41983</v>
          </cell>
          <cell r="M733">
            <v>9117.1064705882345</v>
          </cell>
        </row>
        <row r="734">
          <cell r="A734">
            <v>41984</v>
          </cell>
          <cell r="M734">
            <v>9015.1760000000013</v>
          </cell>
        </row>
        <row r="735">
          <cell r="A735">
            <v>41985</v>
          </cell>
          <cell r="M735">
            <v>8986.4668421052647</v>
          </cell>
        </row>
        <row r="736">
          <cell r="A736">
            <v>41988</v>
          </cell>
          <cell r="M736">
            <v>9146.8882352941182</v>
          </cell>
        </row>
        <row r="737">
          <cell r="A737">
            <v>41989</v>
          </cell>
          <cell r="M737">
            <v>8528.3143749999999</v>
          </cell>
        </row>
        <row r="738">
          <cell r="A738">
            <v>41990</v>
          </cell>
          <cell r="M738">
            <v>8834.0307142857146</v>
          </cell>
        </row>
        <row r="739">
          <cell r="A739">
            <v>41991</v>
          </cell>
          <cell r="M739">
            <v>8737.0706666666683</v>
          </cell>
        </row>
        <row r="740">
          <cell r="A740">
            <v>41992</v>
          </cell>
          <cell r="M740">
            <v>8638.0014285714278</v>
          </cell>
        </row>
        <row r="741">
          <cell r="A741">
            <v>41995</v>
          </cell>
          <cell r="M741">
            <v>9284.362857142858</v>
          </cell>
        </row>
        <row r="742">
          <cell r="A742">
            <v>41996</v>
          </cell>
          <cell r="M742">
            <v>9065.3420000000006</v>
          </cell>
        </row>
        <row r="743">
          <cell r="A743">
            <v>41997</v>
          </cell>
          <cell r="M743">
            <v>9235.4615384615372</v>
          </cell>
        </row>
        <row r="744">
          <cell r="A744">
            <v>41999</v>
          </cell>
          <cell r="M744">
            <v>9232.7441176470602</v>
          </cell>
        </row>
        <row r="745">
          <cell r="A745">
            <v>42002</v>
          </cell>
          <cell r="M745">
            <v>10755.950714285715</v>
          </cell>
        </row>
        <row r="746">
          <cell r="A746">
            <v>42003</v>
          </cell>
          <cell r="M746">
            <v>10333.389333333334</v>
          </cell>
        </row>
        <row r="747">
          <cell r="A747">
            <v>42004</v>
          </cell>
          <cell r="M747">
            <v>11596.473076923077</v>
          </cell>
        </row>
        <row r="748">
          <cell r="A748">
            <v>42006</v>
          </cell>
          <cell r="M748">
            <v>10759.026250000001</v>
          </cell>
        </row>
        <row r="749">
          <cell r="A749">
            <v>42009</v>
          </cell>
          <cell r="M749">
            <v>11213.773571428572</v>
          </cell>
        </row>
        <row r="750">
          <cell r="A750">
            <v>42010</v>
          </cell>
          <cell r="M750">
            <v>11235.430952380952</v>
          </cell>
        </row>
        <row r="751">
          <cell r="A751">
            <v>42011</v>
          </cell>
          <cell r="M751">
            <v>11127.116666666665</v>
          </cell>
        </row>
        <row r="752">
          <cell r="A752">
            <v>42012</v>
          </cell>
          <cell r="M752">
            <v>11324.981500000002</v>
          </cell>
        </row>
        <row r="753">
          <cell r="A753">
            <v>42013</v>
          </cell>
          <cell r="M753">
            <v>11252.335499999999</v>
          </cell>
        </row>
        <row r="754">
          <cell r="A754">
            <v>42016</v>
          </cell>
          <cell r="M754">
            <v>11260.806470588235</v>
          </cell>
        </row>
        <row r="755">
          <cell r="A755">
            <v>42017</v>
          </cell>
          <cell r="M755">
            <v>11384.183888888889</v>
          </cell>
        </row>
        <row r="756">
          <cell r="A756">
            <v>42018</v>
          </cell>
          <cell r="M756">
            <v>11053.313750000001</v>
          </cell>
        </row>
        <row r="757">
          <cell r="A757">
            <v>42019</v>
          </cell>
          <cell r="M757">
            <v>10105.411428571429</v>
          </cell>
        </row>
        <row r="758">
          <cell r="A758">
            <v>42020</v>
          </cell>
          <cell r="M758">
            <v>9959.9168750000008</v>
          </cell>
        </row>
        <row r="759">
          <cell r="A759">
            <v>42023</v>
          </cell>
          <cell r="M759">
            <v>10730.554615384615</v>
          </cell>
        </row>
        <row r="760">
          <cell r="A760">
            <v>42024</v>
          </cell>
          <cell r="M760">
            <v>10562.081111111109</v>
          </cell>
        </row>
        <row r="761">
          <cell r="A761">
            <v>42025</v>
          </cell>
          <cell r="M761">
            <v>10620.674375000001</v>
          </cell>
        </row>
        <row r="762">
          <cell r="A762">
            <v>42026</v>
          </cell>
          <cell r="M762">
            <v>10746.154117647058</v>
          </cell>
        </row>
        <row r="763">
          <cell r="A763">
            <v>42027</v>
          </cell>
          <cell r="M763">
            <v>10349.686818181817</v>
          </cell>
        </row>
        <row r="764">
          <cell r="A764">
            <v>42030</v>
          </cell>
          <cell r="M764">
            <v>10283.619999999999</v>
          </cell>
        </row>
        <row r="765">
          <cell r="A765">
            <v>42031</v>
          </cell>
          <cell r="M765">
            <v>9821.8980952380953</v>
          </cell>
        </row>
        <row r="766">
          <cell r="A766">
            <v>42032</v>
          </cell>
          <cell r="M766">
            <v>9762.7309999999998</v>
          </cell>
        </row>
        <row r="767">
          <cell r="A767">
            <v>42033</v>
          </cell>
          <cell r="M767">
            <v>9864.9416666666675</v>
          </cell>
        </row>
        <row r="768">
          <cell r="A768">
            <v>42034</v>
          </cell>
          <cell r="M768">
            <v>10040.73818181818</v>
          </cell>
        </row>
        <row r="769">
          <cell r="A769">
            <v>42037</v>
          </cell>
          <cell r="M769">
            <v>10024.00846153846</v>
          </cell>
        </row>
        <row r="770">
          <cell r="A770">
            <v>42038</v>
          </cell>
          <cell r="M770">
            <v>10311.005294117647</v>
          </cell>
        </row>
        <row r="771">
          <cell r="A771">
            <v>42039</v>
          </cell>
          <cell r="M771">
            <v>10238.740555555554</v>
          </cell>
        </row>
        <row r="772">
          <cell r="A772">
            <v>42040</v>
          </cell>
          <cell r="M772">
            <v>9384.5041176470586</v>
          </cell>
        </row>
        <row r="773">
          <cell r="A773">
            <v>42041</v>
          </cell>
          <cell r="M773">
            <v>10122.961875000001</v>
          </cell>
        </row>
        <row r="774">
          <cell r="A774">
            <v>42044</v>
          </cell>
          <cell r="M774">
            <v>10177.085384615384</v>
          </cell>
        </row>
        <row r="775">
          <cell r="A775">
            <v>42045</v>
          </cell>
          <cell r="M775">
            <v>9724.3152631578942</v>
          </cell>
        </row>
        <row r="776">
          <cell r="A776">
            <v>42046</v>
          </cell>
          <cell r="M776">
            <v>10178.043749999999</v>
          </cell>
        </row>
        <row r="777">
          <cell r="A777">
            <v>42047</v>
          </cell>
          <cell r="M777">
            <v>9814.1773333333331</v>
          </cell>
        </row>
        <row r="778">
          <cell r="A778">
            <v>42048</v>
          </cell>
          <cell r="M778">
            <v>9654.3909090909074</v>
          </cell>
        </row>
        <row r="779">
          <cell r="A779">
            <v>42051</v>
          </cell>
          <cell r="M779">
            <v>10316.691499999999</v>
          </cell>
        </row>
        <row r="780">
          <cell r="A780">
            <v>42052</v>
          </cell>
          <cell r="M780">
            <v>10058.732500000002</v>
          </cell>
        </row>
        <row r="781">
          <cell r="A781">
            <v>42053</v>
          </cell>
          <cell r="M781">
            <v>10217.951000000001</v>
          </cell>
        </row>
        <row r="782">
          <cell r="A782">
            <v>42054</v>
          </cell>
          <cell r="M782">
            <v>10059.415714285715</v>
          </cell>
        </row>
        <row r="783">
          <cell r="A783">
            <v>42055</v>
          </cell>
          <cell r="M783">
            <v>9621.27</v>
          </cell>
        </row>
        <row r="784">
          <cell r="A784">
            <v>42058</v>
          </cell>
          <cell r="M784">
            <v>9672.3162499999999</v>
          </cell>
        </row>
        <row r="785">
          <cell r="A785">
            <v>42059</v>
          </cell>
          <cell r="M785">
            <v>9772.5790000000015</v>
          </cell>
        </row>
        <row r="786">
          <cell r="A786">
            <v>42060</v>
          </cell>
          <cell r="M786">
            <v>10110.526428571427</v>
          </cell>
        </row>
        <row r="787">
          <cell r="A787">
            <v>42061</v>
          </cell>
          <cell r="M787">
            <v>10375.1975</v>
          </cell>
        </row>
        <row r="788">
          <cell r="A788">
            <v>42062</v>
          </cell>
          <cell r="M788">
            <v>10088.703333333331</v>
          </cell>
        </row>
        <row r="789">
          <cell r="A789">
            <v>42065</v>
          </cell>
          <cell r="M789">
            <v>10042.498</v>
          </cell>
        </row>
        <row r="790">
          <cell r="A790">
            <v>42066</v>
          </cell>
          <cell r="M790">
            <v>10286.27695652174</v>
          </cell>
        </row>
        <row r="791">
          <cell r="A791">
            <v>42067</v>
          </cell>
          <cell r="M791">
            <v>9801.2642105263185</v>
          </cell>
        </row>
        <row r="792">
          <cell r="A792">
            <v>42068</v>
          </cell>
          <cell r="M792">
            <v>10751.603999999999</v>
          </cell>
        </row>
        <row r="793">
          <cell r="A793">
            <v>42069</v>
          </cell>
          <cell r="M793">
            <v>10475.112499999999</v>
          </cell>
        </row>
        <row r="794">
          <cell r="A794">
            <v>42072</v>
          </cell>
          <cell r="M794">
            <v>11163.332631578945</v>
          </cell>
        </row>
        <row r="795">
          <cell r="A795">
            <v>42073</v>
          </cell>
          <cell r="M795">
            <v>10679.238947368422</v>
          </cell>
        </row>
        <row r="796">
          <cell r="A796">
            <v>42074</v>
          </cell>
          <cell r="M796">
            <v>10564.664117647058</v>
          </cell>
        </row>
        <row r="797">
          <cell r="A797">
            <v>42075</v>
          </cell>
          <cell r="M797">
            <v>10665.568235294118</v>
          </cell>
        </row>
        <row r="798">
          <cell r="A798">
            <v>42076</v>
          </cell>
          <cell r="M798">
            <v>10998.547826086959</v>
          </cell>
        </row>
        <row r="799">
          <cell r="A799">
            <v>42079</v>
          </cell>
          <cell r="M799">
            <v>11159.706470588237</v>
          </cell>
        </row>
        <row r="800">
          <cell r="A800">
            <v>42080</v>
          </cell>
          <cell r="M800">
            <v>10287.438333333332</v>
          </cell>
        </row>
        <row r="801">
          <cell r="A801">
            <v>42081</v>
          </cell>
          <cell r="M801">
            <v>10802.877142857144</v>
          </cell>
        </row>
        <row r="802">
          <cell r="A802">
            <v>42082</v>
          </cell>
          <cell r="M802">
            <v>10829.88238095238</v>
          </cell>
        </row>
        <row r="803">
          <cell r="A803">
            <v>42083</v>
          </cell>
          <cell r="M803">
            <v>10416.630000000001</v>
          </cell>
        </row>
        <row r="804">
          <cell r="A804">
            <v>42086</v>
          </cell>
          <cell r="M804">
            <v>10790.388888888889</v>
          </cell>
        </row>
        <row r="805">
          <cell r="A805">
            <v>42087</v>
          </cell>
          <cell r="M805">
            <v>10615.741428571429</v>
          </cell>
        </row>
        <row r="806">
          <cell r="A806">
            <v>42088</v>
          </cell>
          <cell r="M806">
            <v>10633.226249999998</v>
          </cell>
        </row>
        <row r="807">
          <cell r="A807">
            <v>42089</v>
          </cell>
          <cell r="M807">
            <v>10918.422</v>
          </cell>
        </row>
        <row r="808">
          <cell r="A808">
            <v>42090</v>
          </cell>
          <cell r="M808">
            <v>10445.929499999998</v>
          </cell>
        </row>
        <row r="809">
          <cell r="A809">
            <v>42093</v>
          </cell>
          <cell r="M809">
            <v>10750.28882352941</v>
          </cell>
        </row>
        <row r="810">
          <cell r="A810">
            <v>42094</v>
          </cell>
          <cell r="M810">
            <v>10450.404583333333</v>
          </cell>
        </row>
        <row r="811">
          <cell r="A811">
            <v>42095</v>
          </cell>
          <cell r="M811">
            <v>10999.734117647058</v>
          </cell>
        </row>
        <row r="812">
          <cell r="A812">
            <v>42096</v>
          </cell>
          <cell r="M812">
            <v>11567.176666666666</v>
          </cell>
        </row>
        <row r="813">
          <cell r="A813">
            <v>42100</v>
          </cell>
          <cell r="M813">
            <v>12008.922105263156</v>
          </cell>
        </row>
        <row r="814">
          <cell r="A814">
            <v>42101</v>
          </cell>
          <cell r="M814">
            <v>11948.487083333333</v>
          </cell>
        </row>
        <row r="815">
          <cell r="A815">
            <v>42102</v>
          </cell>
          <cell r="M815">
            <v>12346.346470588236</v>
          </cell>
        </row>
        <row r="816">
          <cell r="A816">
            <v>42103</v>
          </cell>
          <cell r="M816">
            <v>12801.723499999996</v>
          </cell>
        </row>
        <row r="817">
          <cell r="A817">
            <v>42104</v>
          </cell>
          <cell r="M817">
            <v>12381.077826086956</v>
          </cell>
        </row>
        <row r="818">
          <cell r="A818">
            <v>42107</v>
          </cell>
          <cell r="M818">
            <v>13044.425000000003</v>
          </cell>
        </row>
        <row r="819">
          <cell r="A819">
            <v>42108</v>
          </cell>
          <cell r="M819">
            <v>12607.506666666668</v>
          </cell>
        </row>
        <row r="820">
          <cell r="A820">
            <v>42109</v>
          </cell>
          <cell r="M820">
            <v>12316.781111111113</v>
          </cell>
        </row>
        <row r="821">
          <cell r="A821">
            <v>42110</v>
          </cell>
          <cell r="M821">
            <v>13029.279444444444</v>
          </cell>
        </row>
        <row r="822">
          <cell r="A822">
            <v>42111</v>
          </cell>
          <cell r="M822">
            <v>12151.303043478258</v>
          </cell>
        </row>
        <row r="823">
          <cell r="A823">
            <v>42114</v>
          </cell>
          <cell r="M823">
            <v>12900.412500000002</v>
          </cell>
        </row>
        <row r="824">
          <cell r="A824">
            <v>42115</v>
          </cell>
          <cell r="M824">
            <v>12632.467727272726</v>
          </cell>
        </row>
        <row r="825">
          <cell r="A825">
            <v>42116</v>
          </cell>
          <cell r="M825">
            <v>12266.173333333336</v>
          </cell>
        </row>
        <row r="826">
          <cell r="A826">
            <v>42117</v>
          </cell>
          <cell r="M826">
            <v>11885.890500000001</v>
          </cell>
        </row>
        <row r="827">
          <cell r="A827">
            <v>42118</v>
          </cell>
          <cell r="M827">
            <v>12366.381599999999</v>
          </cell>
        </row>
        <row r="828">
          <cell r="A828">
            <v>42121</v>
          </cell>
          <cell r="M828">
            <v>12588.063157894738</v>
          </cell>
        </row>
        <row r="829">
          <cell r="A829">
            <v>42122</v>
          </cell>
          <cell r="M829">
            <v>12597.64434782609</v>
          </cell>
        </row>
        <row r="830">
          <cell r="A830">
            <v>42123</v>
          </cell>
          <cell r="M830">
            <v>12738.235263157896</v>
          </cell>
        </row>
        <row r="831">
          <cell r="A831">
            <v>42124</v>
          </cell>
          <cell r="M831">
            <v>12214.46176470588</v>
          </cell>
        </row>
      </sheetData>
      <sheetData sheetId="6"/>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odepa.gob.cl/Users/acanales/AppData/Local/Microsoft/Window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J42"/>
  <sheetViews>
    <sheetView tabSelected="1" zoomScale="90" zoomScaleNormal="90" zoomScalePageLayoutView="90" workbookViewId="0">
      <selection activeCell="D87" sqref="D87"/>
    </sheetView>
  </sheetViews>
  <sheetFormatPr baseColWidth="10" defaultColWidth="10.85546875" defaultRowHeight="15"/>
  <cols>
    <col min="1" max="9" width="10.85546875" style="99" customWidth="1"/>
    <col min="10" max="16" width="10.85546875" style="99"/>
    <col min="17" max="17" width="10.85546875" style="99" customWidth="1"/>
    <col min="18" max="26" width="10.85546875" style="99"/>
    <col min="27" max="27" width="10.85546875" style="99" customWidth="1"/>
    <col min="28" max="16384" width="10.85546875" style="99"/>
  </cols>
  <sheetData>
    <row r="1" spans="1:10">
      <c r="A1" s="102"/>
    </row>
    <row r="13" spans="1:10" ht="25.5">
      <c r="F13" s="103"/>
      <c r="G13" s="103"/>
      <c r="H13" s="104"/>
      <c r="I13" s="104"/>
      <c r="J13" s="104"/>
    </row>
    <row r="14" spans="1:10">
      <c r="E14" s="100"/>
      <c r="F14" s="100"/>
      <c r="G14" s="100"/>
    </row>
    <row r="15" spans="1:10" ht="15.75">
      <c r="E15" s="105"/>
      <c r="F15" s="106"/>
      <c r="G15" s="106"/>
      <c r="H15" s="107"/>
      <c r="I15" s="107"/>
      <c r="J15" s="107"/>
    </row>
    <row r="20" spans="4:4" ht="25.5">
      <c r="D20" s="103" t="s">
        <v>116</v>
      </c>
    </row>
    <row r="39" spans="4:6" ht="15.75">
      <c r="D39" s="253"/>
      <c r="E39" s="254"/>
      <c r="F39" s="254"/>
    </row>
    <row r="42" spans="4:6" ht="15.75">
      <c r="E42" s="251" t="s">
        <v>226</v>
      </c>
    </row>
  </sheetData>
  <mergeCells count="1">
    <mergeCell ref="D39:F39"/>
  </mergeCells>
  <pageMargins left="0.70866141732283472" right="0.70866141732283472" top="1.3130314960629921" bottom="0.74803149606299213" header="0.31496062992125984" footer="0.31496062992125984"/>
  <pageSetup paperSize="9" scale="80" orientation="portrait" r:id="rId1"/>
  <headerFooter differentFirst="1">
    <oddFooter>&amp;C&amp;P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dimension ref="B1:AN48"/>
  <sheetViews>
    <sheetView zoomScale="80" zoomScaleNormal="80" zoomScalePageLayoutView="60" workbookViewId="0">
      <selection activeCell="AD33" sqref="AD33"/>
    </sheetView>
  </sheetViews>
  <sheetFormatPr baseColWidth="10" defaultColWidth="10.85546875" defaultRowHeight="12.75"/>
  <cols>
    <col min="1" max="1" width="1.7109375" style="47" customWidth="1"/>
    <col min="2" max="4" width="11.140625" style="47" customWidth="1"/>
    <col min="5" max="5" width="11.7109375" style="47" customWidth="1"/>
    <col min="6" max="12" width="11.140625" style="47" customWidth="1"/>
    <col min="13" max="13" width="11.7109375" style="47" customWidth="1"/>
    <col min="14" max="18" width="11.140625" style="47" customWidth="1"/>
    <col min="19" max="19" width="2.140625" style="47" customWidth="1"/>
    <col min="20" max="20" width="10.85546875" style="47"/>
    <col min="21" max="28" width="10.85546875" style="237" hidden="1" customWidth="1"/>
    <col min="29" max="40" width="10.85546875" style="229"/>
    <col min="41" max="16384" width="10.85546875" style="47"/>
  </cols>
  <sheetData>
    <row r="1" spans="2:28" ht="8.25" customHeight="1"/>
    <row r="2" spans="2:28">
      <c r="B2" s="274" t="s">
        <v>61</v>
      </c>
      <c r="C2" s="274"/>
      <c r="D2" s="274"/>
      <c r="E2" s="274"/>
      <c r="F2" s="274"/>
      <c r="G2" s="274"/>
      <c r="H2" s="274"/>
      <c r="I2" s="274"/>
      <c r="J2" s="274"/>
      <c r="K2" s="274"/>
      <c r="L2" s="274"/>
      <c r="M2" s="274"/>
      <c r="N2" s="274"/>
      <c r="O2" s="274"/>
      <c r="P2" s="274"/>
      <c r="Q2" s="274"/>
      <c r="R2" s="274"/>
      <c r="S2" s="156"/>
      <c r="T2" s="60" t="s">
        <v>166</v>
      </c>
    </row>
    <row r="3" spans="2:28">
      <c r="B3" s="274" t="s">
        <v>162</v>
      </c>
      <c r="C3" s="274"/>
      <c r="D3" s="274"/>
      <c r="E3" s="274"/>
      <c r="F3" s="274"/>
      <c r="G3" s="274"/>
      <c r="H3" s="274"/>
      <c r="I3" s="274"/>
      <c r="J3" s="274"/>
      <c r="K3" s="274"/>
      <c r="L3" s="274"/>
      <c r="M3" s="274"/>
      <c r="N3" s="274"/>
      <c r="O3" s="274"/>
      <c r="P3" s="274"/>
      <c r="Q3" s="274"/>
      <c r="R3" s="274"/>
      <c r="S3" s="156"/>
    </row>
    <row r="4" spans="2:28">
      <c r="B4" s="274" t="s">
        <v>114</v>
      </c>
      <c r="C4" s="274"/>
      <c r="D4" s="274"/>
      <c r="E4" s="274"/>
      <c r="F4" s="274"/>
      <c r="G4" s="274"/>
      <c r="H4" s="274"/>
      <c r="I4" s="274"/>
      <c r="J4" s="274"/>
      <c r="K4" s="274"/>
      <c r="L4" s="274"/>
      <c r="M4" s="274"/>
      <c r="N4" s="274"/>
      <c r="O4" s="274"/>
      <c r="P4" s="274"/>
      <c r="Q4" s="274"/>
      <c r="R4" s="274"/>
      <c r="S4" s="156"/>
    </row>
    <row r="5" spans="2:28">
      <c r="C5" s="284" t="s">
        <v>147</v>
      </c>
      <c r="D5" s="284"/>
      <c r="E5" s="284"/>
      <c r="F5" s="284"/>
      <c r="G5" s="284"/>
      <c r="H5" s="284"/>
      <c r="I5" s="284"/>
      <c r="J5" s="284"/>
      <c r="K5" s="284" t="s">
        <v>146</v>
      </c>
      <c r="L5" s="284"/>
      <c r="M5" s="284"/>
      <c r="N5" s="284"/>
      <c r="O5" s="284"/>
      <c r="P5" s="284"/>
      <c r="Q5" s="284"/>
      <c r="R5" s="284"/>
      <c r="S5" s="180"/>
    </row>
    <row r="6" spans="2:28" ht="27" customHeight="1">
      <c r="B6" s="147" t="s">
        <v>149</v>
      </c>
      <c r="C6" s="148" t="s">
        <v>182</v>
      </c>
      <c r="D6" s="149" t="s">
        <v>24</v>
      </c>
      <c r="E6" s="149" t="s">
        <v>23</v>
      </c>
      <c r="F6" s="149" t="s">
        <v>148</v>
      </c>
      <c r="G6" s="149" t="s">
        <v>20</v>
      </c>
      <c r="H6" s="149" t="s">
        <v>19</v>
      </c>
      <c r="I6" s="149" t="s">
        <v>18</v>
      </c>
      <c r="J6" s="150" t="s">
        <v>16</v>
      </c>
      <c r="K6" s="148" t="s">
        <v>182</v>
      </c>
      <c r="L6" s="149" t="s">
        <v>24</v>
      </c>
      <c r="M6" s="149" t="s">
        <v>23</v>
      </c>
      <c r="N6" s="149" t="s">
        <v>148</v>
      </c>
      <c r="O6" s="149" t="s">
        <v>20</v>
      </c>
      <c r="P6" s="149" t="s">
        <v>19</v>
      </c>
      <c r="Q6" s="149" t="s">
        <v>18</v>
      </c>
      <c r="R6" s="150" t="s">
        <v>16</v>
      </c>
      <c r="S6" s="178"/>
      <c r="U6" s="236" t="s">
        <v>182</v>
      </c>
      <c r="V6" s="236" t="s">
        <v>24</v>
      </c>
      <c r="W6" s="236" t="s">
        <v>23</v>
      </c>
      <c r="X6" s="236" t="s">
        <v>148</v>
      </c>
      <c r="Y6" s="236" t="s">
        <v>20</v>
      </c>
      <c r="Z6" s="236" t="s">
        <v>19</v>
      </c>
      <c r="AA6" s="236" t="s">
        <v>18</v>
      </c>
      <c r="AB6" s="236" t="s">
        <v>16</v>
      </c>
    </row>
    <row r="7" spans="2:28">
      <c r="B7" s="144">
        <v>41981</v>
      </c>
      <c r="C7" s="145">
        <v>1094</v>
      </c>
      <c r="D7" s="133">
        <v>1098</v>
      </c>
      <c r="E7" s="133">
        <v>1055</v>
      </c>
      <c r="F7" s="133">
        <v>1088</v>
      </c>
      <c r="G7" s="133">
        <v>1034</v>
      </c>
      <c r="H7" s="133">
        <v>913</v>
      </c>
      <c r="I7" s="133">
        <v>1126</v>
      </c>
      <c r="J7" s="146">
        <v>963.5</v>
      </c>
      <c r="K7" s="145">
        <v>467</v>
      </c>
      <c r="L7" s="133">
        <v>478</v>
      </c>
      <c r="M7" s="133">
        <v>344</v>
      </c>
      <c r="N7" s="133">
        <v>395</v>
      </c>
      <c r="O7" s="133">
        <v>412.5</v>
      </c>
      <c r="P7" s="133">
        <v>325.5</v>
      </c>
      <c r="Q7" s="133">
        <v>378</v>
      </c>
      <c r="R7" s="146">
        <v>550</v>
      </c>
      <c r="S7" s="179"/>
      <c r="U7" s="235">
        <f>+IF(K7=0,0,(K7-C7)/K7)</f>
        <v>-1.3426124197002141</v>
      </c>
      <c r="V7" s="235">
        <f t="shared" ref="V7:AB22" si="0">+IF(L7=0,0,(L7-D7)/L7)</f>
        <v>-1.2970711297071129</v>
      </c>
      <c r="W7" s="235">
        <f t="shared" si="0"/>
        <v>-2.066860465116279</v>
      </c>
      <c r="X7" s="235">
        <f t="shared" si="0"/>
        <v>-1.7544303797468355</v>
      </c>
      <c r="Y7" s="235">
        <f t="shared" si="0"/>
        <v>-1.5066666666666666</v>
      </c>
      <c r="Z7" s="235">
        <f t="shared" si="0"/>
        <v>-1.8049155145929339</v>
      </c>
      <c r="AA7" s="235">
        <f t="shared" si="0"/>
        <v>-1.9788359788359788</v>
      </c>
      <c r="AB7" s="235">
        <f t="shared" si="0"/>
        <v>-0.75181818181818183</v>
      </c>
    </row>
    <row r="8" spans="2:28">
      <c r="B8" s="144">
        <v>41988</v>
      </c>
      <c r="C8" s="145">
        <v>1076</v>
      </c>
      <c r="D8" s="133">
        <v>1091</v>
      </c>
      <c r="E8" s="133">
        <v>1044.5</v>
      </c>
      <c r="F8" s="133">
        <v>1017.5</v>
      </c>
      <c r="G8" s="133">
        <v>1072.5</v>
      </c>
      <c r="H8" s="133">
        <v>976</v>
      </c>
      <c r="I8" s="133">
        <v>971</v>
      </c>
      <c r="J8" s="146">
        <v>999</v>
      </c>
      <c r="K8" s="145">
        <v>475</v>
      </c>
      <c r="L8" s="133">
        <v>467</v>
      </c>
      <c r="M8" s="133">
        <v>346</v>
      </c>
      <c r="N8" s="133">
        <v>366</v>
      </c>
      <c r="O8" s="133">
        <v>375</v>
      </c>
      <c r="P8" s="133">
        <v>283</v>
      </c>
      <c r="Q8" s="133">
        <v>373</v>
      </c>
      <c r="R8" s="146">
        <v>350</v>
      </c>
      <c r="S8" s="179"/>
      <c r="U8" s="235">
        <f t="shared" ref="U8:U27" si="1">+IF(K8=0,0,(K8-C8)/K8)</f>
        <v>-1.2652631578947369</v>
      </c>
      <c r="V8" s="235">
        <f t="shared" si="0"/>
        <v>-1.3361884368308352</v>
      </c>
      <c r="W8" s="235">
        <f t="shared" si="0"/>
        <v>-2.0187861271676302</v>
      </c>
      <c r="X8" s="235">
        <f t="shared" si="0"/>
        <v>-1.7800546448087431</v>
      </c>
      <c r="Y8" s="235">
        <f t="shared" si="0"/>
        <v>-1.86</v>
      </c>
      <c r="Z8" s="235">
        <f t="shared" si="0"/>
        <v>-2.4487632508833923</v>
      </c>
      <c r="AA8" s="235">
        <f t="shared" si="0"/>
        <v>-1.6032171581769437</v>
      </c>
      <c r="AB8" s="235">
        <f t="shared" si="0"/>
        <v>-1.8542857142857143</v>
      </c>
    </row>
    <row r="9" spans="2:28">
      <c r="B9" s="144">
        <v>41995</v>
      </c>
      <c r="C9" s="145">
        <v>1060</v>
      </c>
      <c r="D9" s="133">
        <v>1093</v>
      </c>
      <c r="E9" s="133">
        <v>1081.5</v>
      </c>
      <c r="F9" s="133">
        <v>1041.5</v>
      </c>
      <c r="G9" s="133">
        <v>1027.5</v>
      </c>
      <c r="H9" s="133">
        <v>965.5</v>
      </c>
      <c r="I9" s="133">
        <v>1047</v>
      </c>
      <c r="J9" s="146">
        <v>1118</v>
      </c>
      <c r="K9" s="145">
        <v>500</v>
      </c>
      <c r="L9" s="133">
        <v>465</v>
      </c>
      <c r="M9" s="133">
        <v>275</v>
      </c>
      <c r="N9" s="133">
        <v>452</v>
      </c>
      <c r="O9" s="133">
        <v>375</v>
      </c>
      <c r="P9" s="133">
        <v>287.5</v>
      </c>
      <c r="Q9" s="133">
        <v>396</v>
      </c>
      <c r="R9" s="146">
        <v>375</v>
      </c>
      <c r="S9" s="179"/>
      <c r="U9" s="235">
        <f t="shared" si="1"/>
        <v>-1.1200000000000001</v>
      </c>
      <c r="V9" s="235">
        <f t="shared" si="0"/>
        <v>-1.3505376344086022</v>
      </c>
      <c r="W9" s="235">
        <f t="shared" si="0"/>
        <v>-2.9327272727272726</v>
      </c>
      <c r="X9" s="235">
        <f t="shared" si="0"/>
        <v>-1.3042035398230087</v>
      </c>
      <c r="Y9" s="235">
        <f t="shared" si="0"/>
        <v>-1.74</v>
      </c>
      <c r="Z9" s="235">
        <f t="shared" si="0"/>
        <v>-2.3582608695652172</v>
      </c>
      <c r="AA9" s="235">
        <f t="shared" si="0"/>
        <v>-1.643939393939394</v>
      </c>
      <c r="AB9" s="235">
        <f t="shared" si="0"/>
        <v>-1.9813333333333334</v>
      </c>
    </row>
    <row r="10" spans="2:28">
      <c r="B10" s="144">
        <v>42002</v>
      </c>
      <c r="C10" s="145">
        <v>990</v>
      </c>
      <c r="D10" s="133">
        <v>1098</v>
      </c>
      <c r="E10" s="133">
        <v>1087</v>
      </c>
      <c r="F10" s="133">
        <v>1059</v>
      </c>
      <c r="G10" s="133">
        <v>1058</v>
      </c>
      <c r="H10" s="133">
        <v>971</v>
      </c>
      <c r="I10" s="133">
        <v>1092</v>
      </c>
      <c r="J10" s="146">
        <v>1136</v>
      </c>
      <c r="K10" s="145">
        <v>490</v>
      </c>
      <c r="L10" s="133">
        <v>458</v>
      </c>
      <c r="M10" s="133">
        <v>342</v>
      </c>
      <c r="N10" s="133">
        <v>495.5</v>
      </c>
      <c r="O10" s="133">
        <v>388</v>
      </c>
      <c r="P10" s="133">
        <v>287.5</v>
      </c>
      <c r="Q10" s="133">
        <v>387.5</v>
      </c>
      <c r="R10" s="146">
        <v>438</v>
      </c>
      <c r="S10" s="179"/>
      <c r="U10" s="235">
        <f t="shared" si="1"/>
        <v>-1.0204081632653061</v>
      </c>
      <c r="V10" s="235">
        <f t="shared" si="0"/>
        <v>-1.3973799126637554</v>
      </c>
      <c r="W10" s="235">
        <f t="shared" si="0"/>
        <v>-2.1783625730994154</v>
      </c>
      <c r="X10" s="235">
        <f t="shared" si="0"/>
        <v>-1.1372351160443996</v>
      </c>
      <c r="Y10" s="235">
        <f t="shared" si="0"/>
        <v>-1.7268041237113403</v>
      </c>
      <c r="Z10" s="235">
        <f t="shared" si="0"/>
        <v>-2.3773913043478263</v>
      </c>
      <c r="AA10" s="235">
        <f t="shared" si="0"/>
        <v>-1.8180645161290323</v>
      </c>
      <c r="AB10" s="235">
        <f t="shared" si="0"/>
        <v>-1.5936073059360731</v>
      </c>
    </row>
    <row r="11" spans="2:28">
      <c r="B11" s="144">
        <v>42009</v>
      </c>
      <c r="C11" s="145">
        <v>940</v>
      </c>
      <c r="D11" s="133">
        <v>1062</v>
      </c>
      <c r="E11" s="133">
        <v>1001</v>
      </c>
      <c r="F11" s="133">
        <v>1244</v>
      </c>
      <c r="G11" s="133">
        <v>973</v>
      </c>
      <c r="H11" s="133">
        <v>926</v>
      </c>
      <c r="I11" s="133">
        <v>892</v>
      </c>
      <c r="J11" s="146">
        <v>905</v>
      </c>
      <c r="K11" s="145">
        <v>500</v>
      </c>
      <c r="L11" s="133">
        <v>471</v>
      </c>
      <c r="M11" s="133">
        <v>394</v>
      </c>
      <c r="N11" s="133">
        <v>432</v>
      </c>
      <c r="O11" s="133">
        <v>426</v>
      </c>
      <c r="P11" s="133">
        <v>413</v>
      </c>
      <c r="Q11" s="133">
        <v>342</v>
      </c>
      <c r="R11" s="146">
        <v>413</v>
      </c>
      <c r="S11" s="179"/>
      <c r="U11" s="235">
        <f t="shared" si="1"/>
        <v>-0.88</v>
      </c>
      <c r="V11" s="235">
        <f t="shared" si="0"/>
        <v>-1.2547770700636942</v>
      </c>
      <c r="W11" s="235">
        <f t="shared" si="0"/>
        <v>-1.5406091370558375</v>
      </c>
      <c r="X11" s="235">
        <f t="shared" si="0"/>
        <v>-1.8796296296296295</v>
      </c>
      <c r="Y11" s="235">
        <f t="shared" si="0"/>
        <v>-1.284037558685446</v>
      </c>
      <c r="Z11" s="235">
        <f t="shared" si="0"/>
        <v>-1.242130750605327</v>
      </c>
      <c r="AA11" s="235">
        <f t="shared" si="0"/>
        <v>-1.6081871345029239</v>
      </c>
      <c r="AB11" s="235">
        <f t="shared" si="0"/>
        <v>-1.1912832929782082</v>
      </c>
    </row>
    <row r="12" spans="2:28">
      <c r="B12" s="144">
        <v>42016</v>
      </c>
      <c r="C12" s="145">
        <v>933</v>
      </c>
      <c r="D12" s="133">
        <v>1086</v>
      </c>
      <c r="E12" s="133">
        <v>1007</v>
      </c>
      <c r="F12" s="133">
        <v>1009</v>
      </c>
      <c r="G12" s="133">
        <v>990</v>
      </c>
      <c r="H12" s="133">
        <v>1020</v>
      </c>
      <c r="I12" s="133">
        <v>1028</v>
      </c>
      <c r="J12" s="146">
        <v>1000</v>
      </c>
      <c r="K12" s="145">
        <v>490</v>
      </c>
      <c r="L12" s="133">
        <v>476</v>
      </c>
      <c r="M12" s="133">
        <v>375</v>
      </c>
      <c r="N12" s="133">
        <v>430</v>
      </c>
      <c r="O12" s="133">
        <v>417</v>
      </c>
      <c r="P12" s="133">
        <v>386</v>
      </c>
      <c r="Q12" s="133">
        <v>406</v>
      </c>
      <c r="R12" s="146">
        <v>420</v>
      </c>
      <c r="S12" s="179"/>
      <c r="U12" s="235">
        <f t="shared" si="1"/>
        <v>-0.90408163265306118</v>
      </c>
      <c r="V12" s="235">
        <f t="shared" si="0"/>
        <v>-1.2815126050420169</v>
      </c>
      <c r="W12" s="235">
        <f t="shared" si="0"/>
        <v>-1.6853333333333333</v>
      </c>
      <c r="X12" s="235">
        <f t="shared" si="0"/>
        <v>-1.3465116279069766</v>
      </c>
      <c r="Y12" s="235">
        <f t="shared" si="0"/>
        <v>-1.3741007194244603</v>
      </c>
      <c r="Z12" s="235">
        <f t="shared" si="0"/>
        <v>-1.6424870466321244</v>
      </c>
      <c r="AA12" s="235">
        <f t="shared" si="0"/>
        <v>-1.5320197044334976</v>
      </c>
      <c r="AB12" s="235">
        <f t="shared" si="0"/>
        <v>-1.3809523809523809</v>
      </c>
    </row>
    <row r="13" spans="2:28">
      <c r="B13" s="144">
        <v>42023</v>
      </c>
      <c r="C13" s="145">
        <v>1030</v>
      </c>
      <c r="D13" s="133">
        <v>1064</v>
      </c>
      <c r="E13" s="133">
        <v>994</v>
      </c>
      <c r="F13" s="133">
        <v>994</v>
      </c>
      <c r="G13" s="133">
        <v>977</v>
      </c>
      <c r="H13" s="133">
        <v>973</v>
      </c>
      <c r="I13" s="133">
        <v>1085</v>
      </c>
      <c r="J13" s="146">
        <v>996</v>
      </c>
      <c r="K13" s="145">
        <v>550</v>
      </c>
      <c r="L13" s="133">
        <v>478</v>
      </c>
      <c r="M13" s="133">
        <v>392</v>
      </c>
      <c r="N13" s="133">
        <v>415</v>
      </c>
      <c r="O13" s="133">
        <v>401</v>
      </c>
      <c r="P13" s="133">
        <v>368</v>
      </c>
      <c r="Q13" s="133">
        <v>367</v>
      </c>
      <c r="R13" s="146">
        <v>425</v>
      </c>
      <c r="S13" s="179"/>
      <c r="U13" s="235">
        <f t="shared" si="1"/>
        <v>-0.87272727272727268</v>
      </c>
      <c r="V13" s="235">
        <f t="shared" si="0"/>
        <v>-1.2259414225941423</v>
      </c>
      <c r="W13" s="235">
        <f t="shared" si="0"/>
        <v>-1.5357142857142858</v>
      </c>
      <c r="X13" s="235">
        <f t="shared" si="0"/>
        <v>-1.3951807228915662</v>
      </c>
      <c r="Y13" s="235">
        <f t="shared" si="0"/>
        <v>-1.4364089775561097</v>
      </c>
      <c r="Z13" s="235">
        <f t="shared" si="0"/>
        <v>-1.6440217391304348</v>
      </c>
      <c r="AA13" s="235">
        <f t="shared" si="0"/>
        <v>-1.9564032697547684</v>
      </c>
      <c r="AB13" s="235">
        <f t="shared" si="0"/>
        <v>-1.3435294117647059</v>
      </c>
    </row>
    <row r="14" spans="2:28">
      <c r="B14" s="144">
        <v>42030</v>
      </c>
      <c r="C14" s="145">
        <v>973</v>
      </c>
      <c r="D14" s="133">
        <v>1002</v>
      </c>
      <c r="E14" s="133">
        <v>1003</v>
      </c>
      <c r="F14" s="133">
        <v>982</v>
      </c>
      <c r="G14" s="133">
        <v>987</v>
      </c>
      <c r="H14" s="133">
        <v>916</v>
      </c>
      <c r="I14" s="133">
        <v>963</v>
      </c>
      <c r="J14" s="146">
        <v>983</v>
      </c>
      <c r="K14" s="145">
        <v>525</v>
      </c>
      <c r="L14" s="133">
        <v>488</v>
      </c>
      <c r="M14" s="133">
        <v>358</v>
      </c>
      <c r="N14" s="133">
        <v>396</v>
      </c>
      <c r="O14" s="133">
        <v>385</v>
      </c>
      <c r="P14" s="133">
        <v>355</v>
      </c>
      <c r="Q14" s="133">
        <v>373</v>
      </c>
      <c r="R14" s="146">
        <v>550</v>
      </c>
      <c r="S14" s="179"/>
      <c r="U14" s="235">
        <f t="shared" si="1"/>
        <v>-0.85333333333333339</v>
      </c>
      <c r="V14" s="235">
        <f t="shared" si="0"/>
        <v>-1.0532786885245902</v>
      </c>
      <c r="W14" s="235">
        <f t="shared" si="0"/>
        <v>-1.8016759776536313</v>
      </c>
      <c r="X14" s="235">
        <f t="shared" si="0"/>
        <v>-1.4797979797979799</v>
      </c>
      <c r="Y14" s="235">
        <f t="shared" si="0"/>
        <v>-1.5636363636363637</v>
      </c>
      <c r="Z14" s="235">
        <f t="shared" si="0"/>
        <v>-1.580281690140845</v>
      </c>
      <c r="AA14" s="235">
        <f t="shared" si="0"/>
        <v>-1.581769436997319</v>
      </c>
      <c r="AB14" s="235">
        <f t="shared" si="0"/>
        <v>-0.78727272727272724</v>
      </c>
    </row>
    <row r="15" spans="2:28">
      <c r="B15" s="144">
        <v>42037</v>
      </c>
      <c r="C15" s="145">
        <v>1022</v>
      </c>
      <c r="D15" s="133">
        <v>1005</v>
      </c>
      <c r="E15" s="133">
        <v>993</v>
      </c>
      <c r="F15" s="133">
        <v>908</v>
      </c>
      <c r="G15" s="133">
        <v>960</v>
      </c>
      <c r="H15" s="133">
        <v>932</v>
      </c>
      <c r="I15" s="133">
        <v>1216</v>
      </c>
      <c r="J15" s="146">
        <v>953</v>
      </c>
      <c r="K15" s="145">
        <v>550</v>
      </c>
      <c r="L15" s="133">
        <v>484</v>
      </c>
      <c r="M15" s="133">
        <v>358</v>
      </c>
      <c r="N15" s="133">
        <v>408</v>
      </c>
      <c r="O15" s="133">
        <v>358</v>
      </c>
      <c r="P15" s="133">
        <v>362</v>
      </c>
      <c r="Q15" s="133">
        <v>379</v>
      </c>
      <c r="R15" s="146">
        <v>525</v>
      </c>
      <c r="S15" s="179"/>
      <c r="U15" s="235">
        <f t="shared" si="1"/>
        <v>-0.85818181818181816</v>
      </c>
      <c r="V15" s="235">
        <f t="shared" si="0"/>
        <v>-1.0764462809917354</v>
      </c>
      <c r="W15" s="235">
        <f t="shared" si="0"/>
        <v>-1.7737430167597765</v>
      </c>
      <c r="X15" s="235">
        <f t="shared" si="0"/>
        <v>-1.2254901960784315</v>
      </c>
      <c r="Y15" s="235">
        <f t="shared" si="0"/>
        <v>-1.6815642458100559</v>
      </c>
      <c r="Z15" s="235">
        <f t="shared" si="0"/>
        <v>-1.5745856353591161</v>
      </c>
      <c r="AA15" s="235">
        <f t="shared" si="0"/>
        <v>-2.20844327176781</v>
      </c>
      <c r="AB15" s="235">
        <f t="shared" si="0"/>
        <v>-0.81523809523809521</v>
      </c>
    </row>
    <row r="16" spans="2:28">
      <c r="B16" s="144">
        <v>42044</v>
      </c>
      <c r="C16" s="145">
        <v>1022</v>
      </c>
      <c r="D16" s="133">
        <v>999</v>
      </c>
      <c r="E16" s="133">
        <v>1000</v>
      </c>
      <c r="F16" s="133">
        <v>984</v>
      </c>
      <c r="G16" s="133">
        <v>1044</v>
      </c>
      <c r="H16" s="133">
        <v>930</v>
      </c>
      <c r="I16" s="133">
        <v>916</v>
      </c>
      <c r="J16" s="146">
        <v>956</v>
      </c>
      <c r="K16" s="145">
        <v>475</v>
      </c>
      <c r="L16" s="133">
        <v>465</v>
      </c>
      <c r="M16" s="133">
        <v>358</v>
      </c>
      <c r="N16" s="133">
        <v>384</v>
      </c>
      <c r="O16" s="133">
        <v>400</v>
      </c>
      <c r="P16" s="133">
        <v>380</v>
      </c>
      <c r="Q16" s="133">
        <v>368</v>
      </c>
      <c r="R16" s="146">
        <v>358</v>
      </c>
      <c r="S16" s="179"/>
      <c r="U16" s="235">
        <f t="shared" si="1"/>
        <v>-1.151578947368421</v>
      </c>
      <c r="V16" s="235">
        <f t="shared" si="0"/>
        <v>-1.1483870967741936</v>
      </c>
      <c r="W16" s="235">
        <f t="shared" si="0"/>
        <v>-1.7932960893854748</v>
      </c>
      <c r="X16" s="235">
        <f t="shared" si="0"/>
        <v>-1.5625</v>
      </c>
      <c r="Y16" s="235">
        <f t="shared" si="0"/>
        <v>-1.61</v>
      </c>
      <c r="Z16" s="235">
        <f t="shared" si="0"/>
        <v>-1.4473684210526316</v>
      </c>
      <c r="AA16" s="235">
        <f t="shared" si="0"/>
        <v>-1.4891304347826086</v>
      </c>
      <c r="AB16" s="235">
        <f t="shared" si="0"/>
        <v>-1.6703910614525139</v>
      </c>
    </row>
    <row r="17" spans="2:28">
      <c r="B17" s="144">
        <v>42051</v>
      </c>
      <c r="C17" s="145">
        <v>989</v>
      </c>
      <c r="D17" s="133">
        <v>1001</v>
      </c>
      <c r="E17" s="133">
        <v>1016</v>
      </c>
      <c r="F17" s="133">
        <v>1025</v>
      </c>
      <c r="G17" s="133">
        <v>989</v>
      </c>
      <c r="H17" s="133">
        <v>939</v>
      </c>
      <c r="I17" s="133">
        <v>956</v>
      </c>
      <c r="J17" s="146">
        <v>968</v>
      </c>
      <c r="K17" s="145">
        <v>525</v>
      </c>
      <c r="L17" s="133">
        <v>483</v>
      </c>
      <c r="M17" s="133">
        <v>358</v>
      </c>
      <c r="N17" s="133">
        <v>405</v>
      </c>
      <c r="O17" s="133">
        <v>406</v>
      </c>
      <c r="P17" s="133">
        <v>376</v>
      </c>
      <c r="Q17" s="133">
        <v>397</v>
      </c>
      <c r="R17" s="146">
        <v>353</v>
      </c>
      <c r="S17" s="179"/>
      <c r="U17" s="235">
        <f t="shared" si="1"/>
        <v>-0.88380952380952382</v>
      </c>
      <c r="V17" s="235">
        <f t="shared" si="0"/>
        <v>-1.0724637681159421</v>
      </c>
      <c r="W17" s="235">
        <f t="shared" si="0"/>
        <v>-1.8379888268156424</v>
      </c>
      <c r="X17" s="235">
        <f t="shared" si="0"/>
        <v>-1.5308641975308641</v>
      </c>
      <c r="Y17" s="235">
        <f t="shared" si="0"/>
        <v>-1.4359605911330049</v>
      </c>
      <c r="Z17" s="235">
        <f t="shared" si="0"/>
        <v>-1.4973404255319149</v>
      </c>
      <c r="AA17" s="235">
        <f t="shared" si="0"/>
        <v>-1.4080604534005037</v>
      </c>
      <c r="AB17" s="235">
        <f t="shared" si="0"/>
        <v>-1.7422096317280453</v>
      </c>
    </row>
    <row r="18" spans="2:28">
      <c r="B18" s="144">
        <v>42058</v>
      </c>
      <c r="C18" s="145">
        <v>946</v>
      </c>
      <c r="D18" s="133">
        <v>1002</v>
      </c>
      <c r="E18" s="133">
        <v>1022</v>
      </c>
      <c r="F18" s="133">
        <v>1014</v>
      </c>
      <c r="G18" s="133">
        <v>991</v>
      </c>
      <c r="H18" s="133">
        <v>933</v>
      </c>
      <c r="I18" s="133">
        <v>937</v>
      </c>
      <c r="J18" s="146">
        <v>969</v>
      </c>
      <c r="K18" s="145">
        <v>575</v>
      </c>
      <c r="L18" s="133">
        <v>467</v>
      </c>
      <c r="M18" s="133">
        <v>357</v>
      </c>
      <c r="N18" s="133">
        <v>434</v>
      </c>
      <c r="O18" s="133">
        <v>400</v>
      </c>
      <c r="P18" s="133">
        <v>371</v>
      </c>
      <c r="Q18" s="133">
        <v>368</v>
      </c>
      <c r="R18" s="146">
        <v>375</v>
      </c>
      <c r="S18" s="179"/>
      <c r="U18" s="235">
        <f t="shared" si="1"/>
        <v>-0.64521739130434785</v>
      </c>
      <c r="V18" s="235">
        <f t="shared" si="0"/>
        <v>-1.145610278372591</v>
      </c>
      <c r="W18" s="235">
        <f t="shared" si="0"/>
        <v>-1.8627450980392157</v>
      </c>
      <c r="X18" s="235">
        <f t="shared" si="0"/>
        <v>-1.336405529953917</v>
      </c>
      <c r="Y18" s="235">
        <f t="shared" si="0"/>
        <v>-1.4775</v>
      </c>
      <c r="Z18" s="235">
        <f t="shared" si="0"/>
        <v>-1.5148247978436657</v>
      </c>
      <c r="AA18" s="235">
        <f t="shared" si="0"/>
        <v>-1.5461956521739131</v>
      </c>
      <c r="AB18" s="235">
        <f t="shared" si="0"/>
        <v>-1.5840000000000001</v>
      </c>
    </row>
    <row r="19" spans="2:28">
      <c r="B19" s="144">
        <v>42065</v>
      </c>
      <c r="C19" s="145">
        <v>989</v>
      </c>
      <c r="D19" s="133">
        <v>1001</v>
      </c>
      <c r="E19" s="133">
        <v>1023</v>
      </c>
      <c r="F19" s="133">
        <v>1011</v>
      </c>
      <c r="G19" s="133">
        <v>985</v>
      </c>
      <c r="H19" s="133">
        <v>883</v>
      </c>
      <c r="I19" s="133">
        <v>994</v>
      </c>
      <c r="J19" s="146">
        <v>994</v>
      </c>
      <c r="K19" s="145">
        <v>515</v>
      </c>
      <c r="L19" s="133">
        <v>490</v>
      </c>
      <c r="M19" s="133">
        <v>358</v>
      </c>
      <c r="N19" s="133">
        <v>439</v>
      </c>
      <c r="O19" s="133">
        <v>400</v>
      </c>
      <c r="P19" s="133">
        <v>377</v>
      </c>
      <c r="Q19" s="133">
        <v>400</v>
      </c>
      <c r="R19" s="146">
        <v>375</v>
      </c>
      <c r="S19" s="179"/>
      <c r="U19" s="235">
        <f t="shared" si="1"/>
        <v>-0.92038834951456305</v>
      </c>
      <c r="V19" s="235">
        <f t="shared" si="0"/>
        <v>-1.0428571428571429</v>
      </c>
      <c r="W19" s="235">
        <f t="shared" si="0"/>
        <v>-1.8575418994413408</v>
      </c>
      <c r="X19" s="235">
        <f t="shared" si="0"/>
        <v>-1.3029612756264237</v>
      </c>
      <c r="Y19" s="235">
        <f t="shared" si="0"/>
        <v>-1.4624999999999999</v>
      </c>
      <c r="Z19" s="235">
        <f t="shared" si="0"/>
        <v>-1.3421750663129974</v>
      </c>
      <c r="AA19" s="235">
        <f t="shared" si="0"/>
        <v>-1.4850000000000001</v>
      </c>
      <c r="AB19" s="235">
        <f t="shared" si="0"/>
        <v>-1.6506666666666667</v>
      </c>
    </row>
    <row r="20" spans="2:28">
      <c r="B20" s="144">
        <v>42072</v>
      </c>
      <c r="C20" s="145">
        <v>886</v>
      </c>
      <c r="D20" s="133">
        <v>976</v>
      </c>
      <c r="E20" s="133">
        <v>1028</v>
      </c>
      <c r="F20" s="133">
        <v>974</v>
      </c>
      <c r="G20" s="133">
        <v>990</v>
      </c>
      <c r="H20" s="133">
        <v>946</v>
      </c>
      <c r="I20" s="133">
        <v>852</v>
      </c>
      <c r="J20" s="146">
        <v>897</v>
      </c>
      <c r="K20" s="145">
        <v>515</v>
      </c>
      <c r="L20" s="133">
        <v>494</v>
      </c>
      <c r="M20" s="133">
        <v>355</v>
      </c>
      <c r="N20" s="133">
        <v>444</v>
      </c>
      <c r="O20" s="133">
        <v>403</v>
      </c>
      <c r="P20" s="133">
        <v>373</v>
      </c>
      <c r="Q20" s="133">
        <v>350</v>
      </c>
      <c r="R20" s="146">
        <v>375</v>
      </c>
      <c r="S20" s="179"/>
      <c r="U20" s="235">
        <f t="shared" si="1"/>
        <v>-0.7203883495145631</v>
      </c>
      <c r="V20" s="235">
        <f t="shared" si="0"/>
        <v>-0.97570850202429149</v>
      </c>
      <c r="W20" s="235">
        <f t="shared" si="0"/>
        <v>-1.8957746478873239</v>
      </c>
      <c r="X20" s="235">
        <f t="shared" si="0"/>
        <v>-1.1936936936936937</v>
      </c>
      <c r="Y20" s="235">
        <f t="shared" si="0"/>
        <v>-1.4565756823821341</v>
      </c>
      <c r="Z20" s="235">
        <f t="shared" si="0"/>
        <v>-1.5361930294906165</v>
      </c>
      <c r="AA20" s="235">
        <f t="shared" si="0"/>
        <v>-1.4342857142857144</v>
      </c>
      <c r="AB20" s="235">
        <f t="shared" si="0"/>
        <v>-1.3919999999999999</v>
      </c>
    </row>
    <row r="21" spans="2:28">
      <c r="B21" s="144">
        <v>42079</v>
      </c>
      <c r="C21" s="145">
        <v>1017</v>
      </c>
      <c r="D21" s="133">
        <v>999</v>
      </c>
      <c r="E21" s="133">
        <v>1033</v>
      </c>
      <c r="F21" s="133">
        <v>1032</v>
      </c>
      <c r="G21" s="133">
        <v>959</v>
      </c>
      <c r="H21" s="133">
        <v>887</v>
      </c>
      <c r="I21" s="133">
        <v>1018</v>
      </c>
      <c r="J21" s="146">
        <v>971</v>
      </c>
      <c r="K21" s="145">
        <v>500</v>
      </c>
      <c r="L21" s="133">
        <v>484</v>
      </c>
      <c r="M21" s="133">
        <v>355</v>
      </c>
      <c r="N21" s="133">
        <v>442</v>
      </c>
      <c r="O21" s="133">
        <v>425</v>
      </c>
      <c r="P21" s="133">
        <v>382</v>
      </c>
      <c r="Q21" s="133">
        <v>396</v>
      </c>
      <c r="R21" s="146">
        <v>300</v>
      </c>
      <c r="S21" s="179"/>
      <c r="U21" s="235">
        <f t="shared" si="1"/>
        <v>-1.034</v>
      </c>
      <c r="V21" s="235">
        <f t="shared" si="0"/>
        <v>-1.0640495867768596</v>
      </c>
      <c r="W21" s="235">
        <f t="shared" si="0"/>
        <v>-1.9098591549295774</v>
      </c>
      <c r="X21" s="235">
        <f t="shared" si="0"/>
        <v>-1.3348416289592759</v>
      </c>
      <c r="Y21" s="235">
        <f t="shared" si="0"/>
        <v>-1.2564705882352942</v>
      </c>
      <c r="Z21" s="235">
        <f t="shared" si="0"/>
        <v>-1.3219895287958114</v>
      </c>
      <c r="AA21" s="235">
        <f t="shared" si="0"/>
        <v>-1.5707070707070707</v>
      </c>
      <c r="AB21" s="235">
        <f t="shared" si="0"/>
        <v>-2.2366666666666668</v>
      </c>
    </row>
    <row r="22" spans="2:28">
      <c r="B22" s="144">
        <v>42086</v>
      </c>
      <c r="C22" s="145">
        <v>987</v>
      </c>
      <c r="D22" s="133">
        <v>994</v>
      </c>
      <c r="E22" s="133">
        <v>1012.5</v>
      </c>
      <c r="F22" s="133">
        <v>984.5</v>
      </c>
      <c r="G22" s="133">
        <v>965</v>
      </c>
      <c r="H22" s="133">
        <v>943</v>
      </c>
      <c r="I22" s="133">
        <v>974</v>
      </c>
      <c r="J22" s="146">
        <v>972</v>
      </c>
      <c r="K22" s="145">
        <v>550</v>
      </c>
      <c r="L22" s="133">
        <v>498</v>
      </c>
      <c r="M22" s="133">
        <v>396</v>
      </c>
      <c r="N22" s="133">
        <v>451</v>
      </c>
      <c r="O22" s="133">
        <v>392</v>
      </c>
      <c r="P22" s="133">
        <v>386</v>
      </c>
      <c r="Q22" s="133">
        <v>338</v>
      </c>
      <c r="R22" s="146">
        <v>413</v>
      </c>
      <c r="S22" s="179"/>
      <c r="U22" s="235">
        <f t="shared" si="1"/>
        <v>-0.79454545454545455</v>
      </c>
      <c r="V22" s="235">
        <f t="shared" si="0"/>
        <v>-0.99598393574297184</v>
      </c>
      <c r="W22" s="235">
        <f t="shared" si="0"/>
        <v>-1.5568181818181819</v>
      </c>
      <c r="X22" s="235">
        <f t="shared" si="0"/>
        <v>-1.1829268292682926</v>
      </c>
      <c r="Y22" s="235">
        <f t="shared" si="0"/>
        <v>-1.4617346938775511</v>
      </c>
      <c r="Z22" s="235">
        <f t="shared" si="0"/>
        <v>-1.4430051813471503</v>
      </c>
      <c r="AA22" s="235">
        <f t="shared" si="0"/>
        <v>-1.8816568047337279</v>
      </c>
      <c r="AB22" s="235">
        <f t="shared" si="0"/>
        <v>-1.3535108958837772</v>
      </c>
    </row>
    <row r="23" spans="2:28">
      <c r="B23" s="144">
        <v>42093</v>
      </c>
      <c r="C23" s="145">
        <v>987</v>
      </c>
      <c r="D23" s="133">
        <v>987</v>
      </c>
      <c r="E23" s="133">
        <v>1001</v>
      </c>
      <c r="F23" s="133">
        <v>986</v>
      </c>
      <c r="G23" s="133">
        <v>959</v>
      </c>
      <c r="H23" s="133">
        <v>878</v>
      </c>
      <c r="I23" s="133">
        <v>969</v>
      </c>
      <c r="J23" s="146">
        <v>912</v>
      </c>
      <c r="K23" s="145">
        <v>500</v>
      </c>
      <c r="L23" s="133">
        <v>504</v>
      </c>
      <c r="M23" s="133">
        <v>375</v>
      </c>
      <c r="N23" s="133">
        <v>451</v>
      </c>
      <c r="O23" s="133">
        <v>413</v>
      </c>
      <c r="P23" s="133">
        <v>381</v>
      </c>
      <c r="Q23" s="133">
        <v>413</v>
      </c>
      <c r="R23" s="146">
        <v>400</v>
      </c>
      <c r="S23" s="179"/>
      <c r="U23" s="235">
        <f t="shared" si="1"/>
        <v>-0.97399999999999998</v>
      </c>
      <c r="V23" s="235">
        <f t="shared" ref="V23:AB27" si="2">+IF(L23=0,0,(L23-D23)/L23)</f>
        <v>-0.95833333333333337</v>
      </c>
      <c r="W23" s="235">
        <f t="shared" si="2"/>
        <v>-1.6693333333333333</v>
      </c>
      <c r="X23" s="235">
        <f t="shared" si="2"/>
        <v>-1.1862527716186253</v>
      </c>
      <c r="Y23" s="235">
        <f t="shared" si="2"/>
        <v>-1.3220338983050848</v>
      </c>
      <c r="Z23" s="235">
        <f t="shared" si="2"/>
        <v>-1.3044619422572179</v>
      </c>
      <c r="AA23" s="235">
        <f t="shared" si="2"/>
        <v>-1.3462469733656175</v>
      </c>
      <c r="AB23" s="235">
        <f t="shared" si="2"/>
        <v>-1.28</v>
      </c>
    </row>
    <row r="24" spans="2:28">
      <c r="B24" s="144">
        <v>42100</v>
      </c>
      <c r="C24" s="145">
        <v>987</v>
      </c>
      <c r="D24" s="133">
        <v>971</v>
      </c>
      <c r="E24" s="133">
        <v>999</v>
      </c>
      <c r="F24" s="133">
        <v>996</v>
      </c>
      <c r="G24" s="133">
        <v>985</v>
      </c>
      <c r="H24" s="133">
        <v>954</v>
      </c>
      <c r="I24" s="133">
        <v>951</v>
      </c>
      <c r="J24" s="146">
        <v>925</v>
      </c>
      <c r="K24" s="145">
        <v>533</v>
      </c>
      <c r="L24" s="133">
        <v>519</v>
      </c>
      <c r="M24" s="133">
        <v>413</v>
      </c>
      <c r="N24" s="133">
        <v>519</v>
      </c>
      <c r="O24" s="133">
        <v>425</v>
      </c>
      <c r="P24" s="133">
        <v>376</v>
      </c>
      <c r="Q24" s="133">
        <v>309</v>
      </c>
      <c r="R24" s="146">
        <v>400</v>
      </c>
      <c r="S24" s="179"/>
      <c r="U24" s="235">
        <f t="shared" si="1"/>
        <v>-0.85178236397748597</v>
      </c>
      <c r="V24" s="235">
        <f t="shared" si="2"/>
        <v>-0.87090558766859349</v>
      </c>
      <c r="W24" s="235">
        <f t="shared" si="2"/>
        <v>-1.4188861985472154</v>
      </c>
      <c r="X24" s="235">
        <f t="shared" si="2"/>
        <v>-0.91907514450867056</v>
      </c>
      <c r="Y24" s="235">
        <f t="shared" si="2"/>
        <v>-1.3176470588235294</v>
      </c>
      <c r="Z24" s="235">
        <f t="shared" si="2"/>
        <v>-1.5372340425531914</v>
      </c>
      <c r="AA24" s="235">
        <f t="shared" si="2"/>
        <v>-2.0776699029126213</v>
      </c>
      <c r="AB24" s="235">
        <f t="shared" si="2"/>
        <v>-1.3125</v>
      </c>
    </row>
    <row r="25" spans="2:28">
      <c r="B25" s="144">
        <v>42107</v>
      </c>
      <c r="C25" s="145">
        <v>997</v>
      </c>
      <c r="D25" s="133">
        <v>1003</v>
      </c>
      <c r="E25" s="133">
        <v>1022</v>
      </c>
      <c r="F25" s="133">
        <v>993</v>
      </c>
      <c r="G25" s="133">
        <v>965</v>
      </c>
      <c r="H25" s="133">
        <v>881</v>
      </c>
      <c r="I25" s="133">
        <v>953</v>
      </c>
      <c r="J25" s="146">
        <v>950</v>
      </c>
      <c r="K25" s="145">
        <v>570</v>
      </c>
      <c r="L25" s="133">
        <v>548</v>
      </c>
      <c r="M25" s="133">
        <v>444</v>
      </c>
      <c r="N25" s="133">
        <v>476</v>
      </c>
      <c r="O25" s="133">
        <v>432</v>
      </c>
      <c r="P25" s="133">
        <v>376</v>
      </c>
      <c r="Q25" s="133">
        <v>420</v>
      </c>
      <c r="R25" s="146">
        <v>463</v>
      </c>
      <c r="S25" s="179"/>
      <c r="U25" s="235">
        <f t="shared" si="1"/>
        <v>-0.74912280701754386</v>
      </c>
      <c r="V25" s="235">
        <f t="shared" si="2"/>
        <v>-0.83029197080291972</v>
      </c>
      <c r="W25" s="235">
        <f t="shared" si="2"/>
        <v>-1.3018018018018018</v>
      </c>
      <c r="X25" s="235">
        <f t="shared" si="2"/>
        <v>-1.0861344537815125</v>
      </c>
      <c r="Y25" s="235">
        <f t="shared" si="2"/>
        <v>-1.2337962962962963</v>
      </c>
      <c r="Z25" s="235">
        <f t="shared" si="2"/>
        <v>-1.3430851063829787</v>
      </c>
      <c r="AA25" s="235">
        <f t="shared" si="2"/>
        <v>-1.269047619047619</v>
      </c>
      <c r="AB25" s="235">
        <f t="shared" si="2"/>
        <v>-1.0518358531317495</v>
      </c>
    </row>
    <row r="26" spans="2:28">
      <c r="B26" s="144">
        <v>42114</v>
      </c>
      <c r="C26" s="145">
        <v>967</v>
      </c>
      <c r="D26" s="133">
        <v>999</v>
      </c>
      <c r="E26" s="133">
        <v>1044</v>
      </c>
      <c r="F26" s="133">
        <v>998</v>
      </c>
      <c r="G26" s="133">
        <v>946</v>
      </c>
      <c r="H26" s="133">
        <v>901</v>
      </c>
      <c r="I26" s="133">
        <v>942</v>
      </c>
      <c r="J26" s="146">
        <v>944</v>
      </c>
      <c r="K26" s="145">
        <v>525</v>
      </c>
      <c r="L26" s="133">
        <v>544</v>
      </c>
      <c r="M26" s="133">
        <v>408</v>
      </c>
      <c r="N26" s="133">
        <v>488</v>
      </c>
      <c r="O26" s="133">
        <v>442</v>
      </c>
      <c r="P26" s="133">
        <v>369</v>
      </c>
      <c r="Q26" s="133">
        <v>375</v>
      </c>
      <c r="R26" s="146">
        <v>370</v>
      </c>
      <c r="S26" s="179"/>
      <c r="U26" s="235">
        <f t="shared" si="1"/>
        <v>-0.84190476190476193</v>
      </c>
      <c r="V26" s="235">
        <f t="shared" si="2"/>
        <v>-0.83639705882352944</v>
      </c>
      <c r="W26" s="235">
        <f t="shared" si="2"/>
        <v>-1.5588235294117647</v>
      </c>
      <c r="X26" s="235">
        <f t="shared" si="2"/>
        <v>-1.0450819672131149</v>
      </c>
      <c r="Y26" s="235">
        <f t="shared" si="2"/>
        <v>-1.1402714932126696</v>
      </c>
      <c r="Z26" s="235">
        <f t="shared" si="2"/>
        <v>-1.4417344173441735</v>
      </c>
      <c r="AA26" s="235">
        <f t="shared" si="2"/>
        <v>-1.512</v>
      </c>
      <c r="AB26" s="235">
        <f t="shared" si="2"/>
        <v>-1.5513513513513513</v>
      </c>
    </row>
    <row r="27" spans="2:28">
      <c r="B27" s="126">
        <v>42121</v>
      </c>
      <c r="C27" s="42">
        <v>897</v>
      </c>
      <c r="D27" s="43">
        <v>1006</v>
      </c>
      <c r="E27" s="43">
        <v>850</v>
      </c>
      <c r="F27" s="43">
        <v>981</v>
      </c>
      <c r="G27" s="43">
        <v>959</v>
      </c>
      <c r="H27" s="43">
        <v>980</v>
      </c>
      <c r="I27" s="43">
        <v>909</v>
      </c>
      <c r="J27" s="44">
        <v>926</v>
      </c>
      <c r="K27" s="42">
        <v>527</v>
      </c>
      <c r="L27" s="43">
        <v>539</v>
      </c>
      <c r="M27" s="43">
        <v>392</v>
      </c>
      <c r="N27" s="43">
        <v>475</v>
      </c>
      <c r="O27" s="43">
        <v>483</v>
      </c>
      <c r="P27" s="43">
        <v>375</v>
      </c>
      <c r="Q27" s="43">
        <v>375</v>
      </c>
      <c r="R27" s="44">
        <v>408</v>
      </c>
      <c r="S27" s="179"/>
      <c r="U27" s="235">
        <f t="shared" si="1"/>
        <v>-0.70208728652751418</v>
      </c>
      <c r="V27" s="235">
        <f t="shared" si="2"/>
        <v>-0.86641929499072357</v>
      </c>
      <c r="W27" s="235">
        <f t="shared" si="2"/>
        <v>-1.1683673469387754</v>
      </c>
      <c r="X27" s="235">
        <f t="shared" si="2"/>
        <v>-1.0652631578947369</v>
      </c>
      <c r="Y27" s="235">
        <f t="shared" si="2"/>
        <v>-0.98550724637681164</v>
      </c>
      <c r="Z27" s="235">
        <f t="shared" si="2"/>
        <v>-1.6133333333333333</v>
      </c>
      <c r="AA27" s="235">
        <f t="shared" si="2"/>
        <v>-1.4239999999999999</v>
      </c>
      <c r="AB27" s="235">
        <f t="shared" si="2"/>
        <v>-1.2696078431372548</v>
      </c>
    </row>
    <row r="28" spans="2:28">
      <c r="B28" s="70" t="s">
        <v>171</v>
      </c>
    </row>
    <row r="29" spans="2:28">
      <c r="U29" s="238">
        <f>+AVERAGE(U7:U27)</f>
        <v>-0.92311585872571034</v>
      </c>
      <c r="V29" s="238">
        <f t="shared" ref="V29:AB29" si="3">+AVERAGE(V7:V27)</f>
        <v>-1.0990733684337894</v>
      </c>
      <c r="W29" s="238">
        <f t="shared" si="3"/>
        <v>-1.7792880141417673</v>
      </c>
      <c r="X29" s="238">
        <f t="shared" si="3"/>
        <v>-1.3356444993703189</v>
      </c>
      <c r="Y29" s="238">
        <f t="shared" si="3"/>
        <v>-1.4444388668634676</v>
      </c>
      <c r="Z29" s="238">
        <f t="shared" si="3"/>
        <v>-1.6197896711191855</v>
      </c>
      <c r="AA29" s="238">
        <f t="shared" si="3"/>
        <v>-1.6368990709498601</v>
      </c>
      <c r="AB29" s="238">
        <f t="shared" si="3"/>
        <v>-1.4187647815998783</v>
      </c>
    </row>
    <row r="48" spans="3:10">
      <c r="C48" s="70" t="s">
        <v>171</v>
      </c>
      <c r="J48" s="70"/>
    </row>
  </sheetData>
  <mergeCells count="5">
    <mergeCell ref="B2:R2"/>
    <mergeCell ref="B3:R3"/>
    <mergeCell ref="B4:R4"/>
    <mergeCell ref="C5:J5"/>
    <mergeCell ref="K5:R5"/>
  </mergeCells>
  <hyperlinks>
    <hyperlink ref="T2" location="Índice!A1" display="Volver al índice" xr:uid="{00000000-0004-0000-0900-000000000000}"/>
  </hyperlinks>
  <pageMargins left="0.70866141732283472" right="0.70866141732283472" top="1.3130314960629921" bottom="0.74803149606299213" header="0.31496062992125984" footer="0.31496062992125984"/>
  <pageSetup paperSize="9" scale="43" orientation="portrait" r:id="rId1"/>
  <headerFooter differentFirst="1">
    <oddFooter>&amp;C&amp;P</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1"/>
  <dimension ref="A1:J48"/>
  <sheetViews>
    <sheetView zoomScale="90" zoomScaleNormal="90" zoomScaleSheetLayoutView="80" zoomScalePageLayoutView="60" workbookViewId="0">
      <selection activeCell="I21" sqref="I21"/>
    </sheetView>
  </sheetViews>
  <sheetFormatPr baseColWidth="10" defaultColWidth="14.42578125" defaultRowHeight="12.75"/>
  <cols>
    <col min="1" max="1" width="1.42578125" style="28" customWidth="1"/>
    <col min="2" max="2" width="14.42578125" style="28" customWidth="1"/>
    <col min="3" max="3" width="14" style="28" customWidth="1"/>
    <col min="4" max="4" width="13.42578125" style="28" customWidth="1"/>
    <col min="5" max="5" width="14.42578125" style="28" customWidth="1"/>
    <col min="6" max="6" width="18.28515625" style="28" customWidth="1"/>
    <col min="7" max="7" width="14.42578125" style="28" customWidth="1"/>
    <col min="8" max="16384" width="14.42578125" style="28"/>
  </cols>
  <sheetData>
    <row r="1" spans="1:8" ht="6" customHeight="1"/>
    <row r="2" spans="1:8">
      <c r="A2" s="2"/>
      <c r="C2" s="287" t="s">
        <v>15</v>
      </c>
      <c r="D2" s="287"/>
      <c r="E2" s="287"/>
      <c r="F2" s="287"/>
      <c r="H2" s="60" t="s">
        <v>166</v>
      </c>
    </row>
    <row r="3" spans="1:8">
      <c r="A3" s="2"/>
      <c r="C3" s="287" t="s">
        <v>128</v>
      </c>
      <c r="D3" s="287"/>
      <c r="E3" s="287"/>
      <c r="F3" s="287"/>
    </row>
    <row r="4" spans="1:8">
      <c r="A4" s="2"/>
      <c r="C4" s="33"/>
      <c r="D4" s="33"/>
      <c r="E4" s="33"/>
      <c r="F4" s="33"/>
    </row>
    <row r="5" spans="1:8" ht="12.75" customHeight="1">
      <c r="A5" s="2"/>
      <c r="C5" s="288" t="s">
        <v>13</v>
      </c>
      <c r="D5" s="290" t="s">
        <v>168</v>
      </c>
      <c r="E5" s="290" t="s">
        <v>169</v>
      </c>
      <c r="F5" s="290" t="s">
        <v>170</v>
      </c>
    </row>
    <row r="6" spans="1:8">
      <c r="A6" s="2"/>
      <c r="C6" s="289"/>
      <c r="D6" s="291"/>
      <c r="E6" s="291"/>
      <c r="F6" s="291"/>
    </row>
    <row r="7" spans="1:8">
      <c r="A7" s="2"/>
      <c r="C7" s="33" t="s">
        <v>12</v>
      </c>
      <c r="D7" s="114">
        <v>63110</v>
      </c>
      <c r="E7" s="114">
        <v>1210044.3</v>
      </c>
      <c r="F7" s="121">
        <v>19.173574710822372</v>
      </c>
    </row>
    <row r="8" spans="1:8">
      <c r="A8" s="2"/>
      <c r="C8" s="33" t="s">
        <v>11</v>
      </c>
      <c r="D8" s="114">
        <v>61360</v>
      </c>
      <c r="E8" s="114">
        <v>1303267.5</v>
      </c>
      <c r="F8" s="121">
        <v>21.239691981747065</v>
      </c>
    </row>
    <row r="9" spans="1:8">
      <c r="A9" s="2"/>
      <c r="C9" s="33" t="s">
        <v>10</v>
      </c>
      <c r="D9" s="114">
        <v>56000</v>
      </c>
      <c r="E9" s="114">
        <v>1093728.3999999999</v>
      </c>
      <c r="F9" s="121">
        <v>19.530864285714287</v>
      </c>
    </row>
    <row r="10" spans="1:8">
      <c r="A10" s="2"/>
      <c r="C10" s="33" t="s">
        <v>9</v>
      </c>
      <c r="D10" s="114">
        <v>59560</v>
      </c>
      <c r="E10" s="114">
        <v>1144170</v>
      </c>
      <c r="F10" s="121">
        <v>19.210376091336467</v>
      </c>
    </row>
    <row r="11" spans="1:8">
      <c r="A11" s="2"/>
      <c r="C11" s="33" t="s">
        <v>8</v>
      </c>
      <c r="D11" s="114">
        <v>55620</v>
      </c>
      <c r="E11" s="114">
        <v>1115735.7</v>
      </c>
      <c r="F11" s="121">
        <v>20.059973031283707</v>
      </c>
      <c r="G11" s="69"/>
    </row>
    <row r="12" spans="1:8">
      <c r="A12" s="2"/>
      <c r="C12" s="33" t="s">
        <v>7</v>
      </c>
      <c r="D12" s="114">
        <v>63200</v>
      </c>
      <c r="E12" s="114">
        <v>1391378.2</v>
      </c>
      <c r="F12" s="121">
        <v>22.015477848101266</v>
      </c>
    </row>
    <row r="13" spans="1:8">
      <c r="A13" s="2"/>
      <c r="C13" s="33" t="s">
        <v>6</v>
      </c>
      <c r="D13" s="114">
        <v>54145</v>
      </c>
      <c r="E13" s="114">
        <v>834859.9</v>
      </c>
      <c r="F13" s="121">
        <v>15.418965740142211</v>
      </c>
    </row>
    <row r="14" spans="1:8">
      <c r="A14" s="2"/>
      <c r="C14" s="33" t="s">
        <v>5</v>
      </c>
      <c r="D14" s="114">
        <v>55976</v>
      </c>
      <c r="E14" s="114">
        <v>965939.5</v>
      </c>
      <c r="F14" s="121">
        <v>17.25631520651708</v>
      </c>
    </row>
    <row r="15" spans="1:8">
      <c r="A15" s="2"/>
      <c r="C15" s="33" t="s">
        <v>4</v>
      </c>
      <c r="D15" s="114">
        <v>45078</v>
      </c>
      <c r="E15" s="114">
        <v>924548.1</v>
      </c>
      <c r="F15" s="121">
        <v>20.509962731265809</v>
      </c>
    </row>
    <row r="16" spans="1:8">
      <c r="A16" s="2"/>
      <c r="C16" s="33" t="s">
        <v>3</v>
      </c>
      <c r="D16" s="114">
        <v>50771</v>
      </c>
      <c r="E16" s="114">
        <v>1081349.2</v>
      </c>
      <c r="F16" s="121">
        <v>21.3</v>
      </c>
    </row>
    <row r="17" spans="1:10">
      <c r="A17" s="2"/>
      <c r="C17" s="33" t="s">
        <v>2</v>
      </c>
      <c r="D17" s="114">
        <v>53653</v>
      </c>
      <c r="E17" s="114">
        <v>1676444</v>
      </c>
      <c r="F17" s="121">
        <v>31.25</v>
      </c>
    </row>
    <row r="18" spans="1:10">
      <c r="A18" s="2"/>
      <c r="C18" s="33" t="s">
        <v>127</v>
      </c>
      <c r="D18" s="114">
        <v>41534</v>
      </c>
      <c r="E18" s="114">
        <v>1093452</v>
      </c>
      <c r="F18" s="121">
        <v>26.33</v>
      </c>
      <c r="G18" s="67"/>
    </row>
    <row r="19" spans="1:10">
      <c r="A19" s="2"/>
      <c r="C19" s="33" t="s">
        <v>136</v>
      </c>
      <c r="D19" s="114">
        <v>49576</v>
      </c>
      <c r="E19" s="114">
        <v>1159022.1000000001</v>
      </c>
      <c r="F19" s="121">
        <v>23.378693319348098</v>
      </c>
      <c r="G19" s="67"/>
      <c r="H19" s="66"/>
    </row>
    <row r="20" spans="1:10" ht="12.75" customHeight="1">
      <c r="A20" s="2"/>
      <c r="C20" s="33" t="s">
        <v>159</v>
      </c>
      <c r="D20" s="114">
        <v>48965</v>
      </c>
      <c r="E20" s="114">
        <f>+D20*F20</f>
        <v>1061324.9400000002</v>
      </c>
      <c r="F20" s="121">
        <v>21.675174920861842</v>
      </c>
      <c r="G20" s="127"/>
      <c r="H20" s="201"/>
      <c r="I20" s="201"/>
      <c r="J20" s="201"/>
    </row>
    <row r="21" spans="1:10">
      <c r="A21" s="2"/>
      <c r="C21" s="203" t="s">
        <v>189</v>
      </c>
      <c r="D21" s="204">
        <v>50526.337967409301</v>
      </c>
      <c r="E21" s="240">
        <f>+D21*F21</f>
        <v>910989.87355238979</v>
      </c>
      <c r="F21" s="241">
        <v>18.03</v>
      </c>
      <c r="G21" s="239"/>
      <c r="H21" s="201"/>
      <c r="I21" s="201"/>
      <c r="J21" s="201"/>
    </row>
    <row r="22" spans="1:10" ht="12.75" customHeight="1">
      <c r="A22" s="2"/>
      <c r="C22" s="285" t="s">
        <v>231</v>
      </c>
      <c r="D22" s="285"/>
      <c r="E22" s="285"/>
      <c r="F22" s="285"/>
      <c r="G22" s="248"/>
      <c r="H22" s="201"/>
    </row>
    <row r="23" spans="1:10">
      <c r="A23" s="2"/>
      <c r="B23" s="248"/>
      <c r="C23" s="286"/>
      <c r="D23" s="286"/>
      <c r="E23" s="286"/>
      <c r="F23" s="286"/>
      <c r="G23" s="248"/>
    </row>
    <row r="24" spans="1:10">
      <c r="A24" s="2"/>
      <c r="C24" s="34" t="s">
        <v>141</v>
      </c>
      <c r="D24" s="2"/>
      <c r="E24" s="2"/>
      <c r="F24" s="2"/>
    </row>
    <row r="25" spans="1:10">
      <c r="G25" s="68"/>
    </row>
    <row r="31" spans="1:10" ht="15">
      <c r="J31"/>
    </row>
    <row r="43" spans="2:8">
      <c r="H43" s="68"/>
    </row>
    <row r="48" spans="2:8">
      <c r="B48" s="34" t="s">
        <v>141</v>
      </c>
    </row>
  </sheetData>
  <mergeCells count="7">
    <mergeCell ref="C22:F23"/>
    <mergeCell ref="C2:F2"/>
    <mergeCell ref="C3:F3"/>
    <mergeCell ref="C5:C6"/>
    <mergeCell ref="D5:D6"/>
    <mergeCell ref="E5:E6"/>
    <mergeCell ref="F5:F6"/>
  </mergeCells>
  <hyperlinks>
    <hyperlink ref="H2" location="Índice!A1" display="Volver al índice" xr:uid="{00000000-0004-0000-0A00-000000000000}"/>
  </hyperlinks>
  <pageMargins left="0.70866141732283472" right="0.70866141732283472" top="1.3130314960629921" bottom="0.74803149606299213" header="0.31496062992125984" footer="0.31496062992125984"/>
  <pageSetup paperSize="9" scale="80" orientation="portrait" r:id="rId1"/>
  <headerFooter differentFirst="1">
    <oddFooter>&amp;C&amp;P</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2"/>
  <dimension ref="B1:AB51"/>
  <sheetViews>
    <sheetView zoomScale="90" zoomScaleNormal="90" zoomScalePageLayoutView="90" workbookViewId="0">
      <selection activeCell="O29" sqref="O29"/>
    </sheetView>
  </sheetViews>
  <sheetFormatPr baseColWidth="10" defaultColWidth="15.85546875" defaultRowHeight="12.75"/>
  <cols>
    <col min="1" max="1" width="1.42578125" style="28" customWidth="1"/>
    <col min="2" max="2" width="9.42578125" style="28" customWidth="1"/>
    <col min="3" max="3" width="11.85546875" style="28" customWidth="1"/>
    <col min="4" max="4" width="12.42578125" style="28" customWidth="1"/>
    <col min="5" max="5" width="14.85546875" style="28" customWidth="1"/>
    <col min="6" max="6" width="11.42578125" style="28" customWidth="1"/>
    <col min="7" max="7" width="11.85546875" style="28" customWidth="1"/>
    <col min="8" max="8" width="11.7109375" style="28" customWidth="1"/>
    <col min="9" max="9" width="14.42578125" style="28" customWidth="1"/>
    <col min="10" max="10" width="11.28515625" style="28" customWidth="1"/>
    <col min="11" max="11" width="12.140625" style="28" customWidth="1"/>
    <col min="12" max="12" width="10.5703125" style="28" customWidth="1"/>
    <col min="13" max="13" width="2" style="28" customWidth="1"/>
    <col min="14" max="14" width="14" style="28" customWidth="1"/>
    <col min="15" max="16384" width="15.85546875" style="28"/>
  </cols>
  <sheetData>
    <row r="1" spans="2:17" ht="6" customHeight="1"/>
    <row r="2" spans="2:17">
      <c r="B2" s="274" t="s">
        <v>112</v>
      </c>
      <c r="C2" s="274"/>
      <c r="D2" s="274"/>
      <c r="E2" s="274"/>
      <c r="F2" s="274"/>
      <c r="G2" s="274"/>
      <c r="H2" s="274"/>
      <c r="I2" s="274"/>
      <c r="J2" s="274"/>
      <c r="K2" s="274"/>
      <c r="L2" s="274"/>
      <c r="M2" s="156"/>
      <c r="N2" s="60" t="s">
        <v>166</v>
      </c>
    </row>
    <row r="3" spans="2:17" ht="12.75" customHeight="1">
      <c r="B3" s="274" t="s">
        <v>50</v>
      </c>
      <c r="C3" s="274"/>
      <c r="D3" s="274"/>
      <c r="E3" s="274"/>
      <c r="F3" s="274"/>
      <c r="G3" s="274"/>
      <c r="H3" s="274"/>
      <c r="I3" s="274"/>
      <c r="J3" s="274"/>
      <c r="K3" s="274"/>
      <c r="L3" s="274"/>
      <c r="M3" s="156"/>
    </row>
    <row r="4" spans="2:17">
      <c r="B4" s="274" t="s">
        <v>28</v>
      </c>
      <c r="C4" s="274"/>
      <c r="D4" s="274"/>
      <c r="E4" s="274"/>
      <c r="F4" s="274"/>
      <c r="G4" s="274"/>
      <c r="H4" s="274"/>
      <c r="I4" s="274"/>
      <c r="J4" s="274"/>
      <c r="K4" s="274"/>
      <c r="L4" s="274"/>
      <c r="M4" s="156"/>
    </row>
    <row r="5" spans="2:17">
      <c r="B5" s="2"/>
      <c r="C5" s="2"/>
      <c r="D5" s="2"/>
      <c r="E5" s="2"/>
      <c r="F5" s="2"/>
      <c r="G5" s="2"/>
      <c r="H5" s="2"/>
      <c r="I5" s="2"/>
      <c r="J5" s="65"/>
      <c r="K5" s="2"/>
    </row>
    <row r="6" spans="2:17">
      <c r="B6" s="292" t="s">
        <v>13</v>
      </c>
      <c r="C6" s="93" t="s">
        <v>25</v>
      </c>
      <c r="D6" s="93" t="s">
        <v>25</v>
      </c>
      <c r="E6" s="93" t="s">
        <v>27</v>
      </c>
      <c r="F6" s="93" t="s">
        <v>25</v>
      </c>
      <c r="G6" s="93" t="s">
        <v>26</v>
      </c>
      <c r="H6" s="93" t="s">
        <v>26</v>
      </c>
      <c r="I6" s="93" t="s">
        <v>25</v>
      </c>
      <c r="J6" s="93" t="s">
        <v>25</v>
      </c>
      <c r="K6" s="93" t="s">
        <v>25</v>
      </c>
      <c r="L6" s="93" t="s">
        <v>174</v>
      </c>
      <c r="M6" s="181"/>
    </row>
    <row r="7" spans="2:17">
      <c r="B7" s="293"/>
      <c r="C7" s="94" t="s">
        <v>24</v>
      </c>
      <c r="D7" s="94" t="s">
        <v>23</v>
      </c>
      <c r="E7" s="94" t="s">
        <v>22</v>
      </c>
      <c r="F7" s="94" t="s">
        <v>21</v>
      </c>
      <c r="G7" s="94" t="s">
        <v>20</v>
      </c>
      <c r="H7" s="94" t="s">
        <v>19</v>
      </c>
      <c r="I7" s="94" t="s">
        <v>18</v>
      </c>
      <c r="J7" s="94" t="s">
        <v>17</v>
      </c>
      <c r="K7" s="94" t="s">
        <v>16</v>
      </c>
      <c r="L7" s="94" t="s">
        <v>175</v>
      </c>
      <c r="M7" s="181"/>
    </row>
    <row r="8" spans="2:17">
      <c r="B8" s="96" t="s">
        <v>11</v>
      </c>
      <c r="C8" s="95">
        <v>5960</v>
      </c>
      <c r="D8" s="95">
        <v>1480</v>
      </c>
      <c r="E8" s="95">
        <v>4280</v>
      </c>
      <c r="F8" s="95">
        <v>2960</v>
      </c>
      <c r="G8" s="95">
        <v>4170</v>
      </c>
      <c r="H8" s="95">
        <v>5240</v>
      </c>
      <c r="I8" s="95">
        <v>18030</v>
      </c>
      <c r="J8" s="96"/>
      <c r="K8" s="95">
        <v>17930</v>
      </c>
      <c r="L8" s="95"/>
      <c r="M8" s="95"/>
      <c r="N8" s="66"/>
      <c r="O8" s="66"/>
    </row>
    <row r="9" spans="2:17">
      <c r="B9" s="96" t="s">
        <v>10</v>
      </c>
      <c r="C9" s="95">
        <v>5420</v>
      </c>
      <c r="D9" s="95">
        <v>1190</v>
      </c>
      <c r="E9" s="95">
        <v>4090</v>
      </c>
      <c r="F9" s="95">
        <v>3140</v>
      </c>
      <c r="G9" s="95">
        <v>3850</v>
      </c>
      <c r="H9" s="95">
        <v>5690</v>
      </c>
      <c r="I9" s="95">
        <v>15000</v>
      </c>
      <c r="J9" s="96"/>
      <c r="K9" s="95">
        <v>16310</v>
      </c>
      <c r="L9" s="95"/>
      <c r="M9" s="95"/>
      <c r="N9" s="66"/>
      <c r="O9" s="66"/>
    </row>
    <row r="10" spans="2:17">
      <c r="B10" s="96" t="s">
        <v>9</v>
      </c>
      <c r="C10" s="95">
        <v>5400</v>
      </c>
      <c r="D10" s="95">
        <v>1200</v>
      </c>
      <c r="E10" s="95">
        <v>4000</v>
      </c>
      <c r="F10" s="95">
        <v>3450</v>
      </c>
      <c r="G10" s="95">
        <v>3800</v>
      </c>
      <c r="H10" s="95">
        <v>6400</v>
      </c>
      <c r="I10" s="95">
        <v>16800</v>
      </c>
      <c r="J10" s="96"/>
      <c r="K10" s="95">
        <v>17200</v>
      </c>
      <c r="L10" s="95"/>
      <c r="M10" s="95"/>
      <c r="N10" s="66"/>
      <c r="O10" s="66"/>
    </row>
    <row r="11" spans="2:17">
      <c r="B11" s="96" t="s">
        <v>8</v>
      </c>
      <c r="C11" s="95">
        <v>4960</v>
      </c>
      <c r="D11" s="95">
        <v>1550</v>
      </c>
      <c r="E11" s="95">
        <v>3260</v>
      </c>
      <c r="F11" s="95">
        <v>2820</v>
      </c>
      <c r="G11" s="95">
        <v>2800</v>
      </c>
      <c r="H11" s="95">
        <v>6290</v>
      </c>
      <c r="I11" s="95">
        <v>15620</v>
      </c>
      <c r="J11" s="96"/>
      <c r="K11" s="95">
        <v>17010</v>
      </c>
      <c r="L11" s="95"/>
      <c r="M11" s="95"/>
      <c r="N11" s="66"/>
      <c r="O11" s="66"/>
    </row>
    <row r="12" spans="2:17">
      <c r="B12" s="96" t="s">
        <v>7</v>
      </c>
      <c r="C12" s="95">
        <v>5590</v>
      </c>
      <c r="D12" s="95">
        <v>1870</v>
      </c>
      <c r="E12" s="95">
        <v>4000</v>
      </c>
      <c r="F12" s="95">
        <v>3410</v>
      </c>
      <c r="G12" s="95">
        <v>3740</v>
      </c>
      <c r="H12" s="95">
        <v>6600</v>
      </c>
      <c r="I12" s="95">
        <v>17980</v>
      </c>
      <c r="J12" s="96"/>
      <c r="K12" s="95">
        <v>18700</v>
      </c>
      <c r="L12" s="95"/>
      <c r="M12" s="95"/>
      <c r="N12" s="66"/>
      <c r="O12" s="66"/>
    </row>
    <row r="13" spans="2:17">
      <c r="B13" s="96" t="s">
        <v>6</v>
      </c>
      <c r="C13" s="97">
        <v>3236.8</v>
      </c>
      <c r="D13" s="97">
        <v>2184.1799999999998</v>
      </c>
      <c r="E13" s="97">
        <v>5236.7</v>
      </c>
      <c r="F13" s="97">
        <v>1711.1</v>
      </c>
      <c r="G13" s="97">
        <v>3368.74</v>
      </c>
      <c r="H13" s="97">
        <v>8440.58</v>
      </c>
      <c r="I13" s="97">
        <v>14058.9</v>
      </c>
      <c r="J13" s="97">
        <v>3971.3</v>
      </c>
      <c r="K13" s="97">
        <v>11228.6</v>
      </c>
      <c r="L13" s="97"/>
      <c r="M13" s="97"/>
      <c r="N13" s="66"/>
      <c r="O13" s="66"/>
    </row>
    <row r="14" spans="2:17">
      <c r="B14" s="96" t="s">
        <v>5</v>
      </c>
      <c r="C14" s="95">
        <v>3520</v>
      </c>
      <c r="D14" s="95">
        <v>2040</v>
      </c>
      <c r="E14" s="95">
        <v>5610</v>
      </c>
      <c r="F14" s="95">
        <v>1570</v>
      </c>
      <c r="G14" s="95">
        <v>3430</v>
      </c>
      <c r="H14" s="95">
        <v>8100</v>
      </c>
      <c r="I14" s="95">
        <v>14800</v>
      </c>
      <c r="J14" s="95">
        <v>4240</v>
      </c>
      <c r="K14" s="95">
        <v>11960</v>
      </c>
      <c r="L14" s="95"/>
      <c r="M14" s="95"/>
      <c r="N14" s="66"/>
      <c r="O14" s="66"/>
      <c r="Q14" s="66"/>
    </row>
    <row r="15" spans="2:17">
      <c r="B15" s="96" t="s">
        <v>4</v>
      </c>
      <c r="C15" s="95">
        <v>2996</v>
      </c>
      <c r="D15" s="95">
        <v>606</v>
      </c>
      <c r="E15" s="95">
        <v>2760</v>
      </c>
      <c r="F15" s="95">
        <v>259</v>
      </c>
      <c r="G15" s="95">
        <v>2183</v>
      </c>
      <c r="H15" s="95">
        <v>7025</v>
      </c>
      <c r="I15" s="95">
        <v>13473</v>
      </c>
      <c r="J15" s="95">
        <v>4567</v>
      </c>
      <c r="K15" s="95">
        <v>10522</v>
      </c>
      <c r="L15" s="95"/>
      <c r="M15" s="95"/>
      <c r="N15" s="66"/>
      <c r="O15" s="66"/>
    </row>
    <row r="16" spans="2:17">
      <c r="B16" s="96" t="s">
        <v>3</v>
      </c>
      <c r="C16" s="95">
        <v>3421</v>
      </c>
      <c r="D16" s="95">
        <v>447</v>
      </c>
      <c r="E16" s="95">
        <v>3493</v>
      </c>
      <c r="F16" s="95">
        <v>1981</v>
      </c>
      <c r="G16" s="95">
        <v>4589</v>
      </c>
      <c r="H16" s="95">
        <v>8958</v>
      </c>
      <c r="I16" s="95">
        <v>16756</v>
      </c>
      <c r="J16" s="95">
        <v>3767</v>
      </c>
      <c r="K16" s="95">
        <v>6672</v>
      </c>
      <c r="L16" s="95"/>
      <c r="M16" s="95"/>
      <c r="N16" s="66"/>
      <c r="O16" s="66"/>
    </row>
    <row r="17" spans="2:28">
      <c r="B17" s="96" t="s">
        <v>2</v>
      </c>
      <c r="C17" s="95">
        <v>3208</v>
      </c>
      <c r="D17" s="95">
        <v>1493</v>
      </c>
      <c r="E17" s="95">
        <v>3750</v>
      </c>
      <c r="F17" s="95">
        <v>887</v>
      </c>
      <c r="G17" s="95">
        <v>4584</v>
      </c>
      <c r="H17" s="95">
        <v>9385</v>
      </c>
      <c r="I17" s="95">
        <v>17757</v>
      </c>
      <c r="J17" s="95">
        <v>3839</v>
      </c>
      <c r="K17" s="95">
        <v>8063</v>
      </c>
      <c r="L17" s="95"/>
      <c r="M17" s="95"/>
      <c r="N17" s="66"/>
      <c r="O17" s="66"/>
    </row>
    <row r="18" spans="2:28">
      <c r="B18" s="96" t="s">
        <v>127</v>
      </c>
      <c r="C18" s="95">
        <v>1865</v>
      </c>
      <c r="D18" s="95">
        <v>1421</v>
      </c>
      <c r="E18" s="95">
        <v>3607</v>
      </c>
      <c r="F18" s="95">
        <v>1681</v>
      </c>
      <c r="G18" s="95">
        <v>2080</v>
      </c>
      <c r="H18" s="95">
        <v>5998</v>
      </c>
      <c r="I18" s="95">
        <v>10383</v>
      </c>
      <c r="J18" s="95">
        <v>3393</v>
      </c>
      <c r="K18" s="95">
        <v>10419</v>
      </c>
      <c r="L18" s="95">
        <v>687</v>
      </c>
      <c r="M18" s="95"/>
      <c r="N18" s="66"/>
      <c r="O18" s="66"/>
      <c r="P18" s="201"/>
      <c r="Q18" s="201"/>
      <c r="R18" s="201"/>
      <c r="S18" s="201"/>
      <c r="T18" s="201"/>
      <c r="U18" s="201"/>
      <c r="V18" s="201"/>
      <c r="W18" s="201"/>
      <c r="X18" s="201"/>
      <c r="Y18" s="201"/>
      <c r="Z18" s="201"/>
      <c r="AA18" s="201"/>
      <c r="AB18" s="201"/>
    </row>
    <row r="19" spans="2:28">
      <c r="B19" s="96" t="s">
        <v>136</v>
      </c>
      <c r="C19" s="95">
        <v>2546</v>
      </c>
      <c r="D19" s="95">
        <v>1103</v>
      </c>
      <c r="E19" s="95">
        <v>5104</v>
      </c>
      <c r="F19" s="95">
        <v>942</v>
      </c>
      <c r="G19" s="95">
        <v>3017</v>
      </c>
      <c r="H19" s="95">
        <v>8372</v>
      </c>
      <c r="I19" s="95">
        <v>14459</v>
      </c>
      <c r="J19" s="95">
        <v>3334</v>
      </c>
      <c r="K19" s="95">
        <v>10012</v>
      </c>
      <c r="L19" s="95">
        <v>687</v>
      </c>
      <c r="M19" s="95"/>
      <c r="N19" s="66"/>
      <c r="O19" s="66"/>
      <c r="P19" s="201"/>
      <c r="Q19" s="201"/>
      <c r="R19" s="201"/>
      <c r="S19" s="201"/>
      <c r="T19" s="201"/>
      <c r="U19" s="201"/>
      <c r="V19" s="201"/>
      <c r="W19" s="201"/>
    </row>
    <row r="20" spans="2:28">
      <c r="B20" s="96" t="s">
        <v>159</v>
      </c>
      <c r="C20" s="95">
        <v>2197</v>
      </c>
      <c r="D20" s="95">
        <v>1480</v>
      </c>
      <c r="E20" s="95">
        <v>3299</v>
      </c>
      <c r="F20" s="95">
        <v>1394</v>
      </c>
      <c r="G20" s="95">
        <v>3557</v>
      </c>
      <c r="H20" s="95">
        <v>8532</v>
      </c>
      <c r="I20" s="95">
        <v>13054</v>
      </c>
      <c r="J20" s="95">
        <v>4007</v>
      </c>
      <c r="K20" s="95">
        <v>10758</v>
      </c>
      <c r="L20" s="95">
        <v>687</v>
      </c>
      <c r="M20" s="95"/>
      <c r="N20" s="66"/>
      <c r="O20" s="66"/>
      <c r="P20" s="201"/>
      <c r="Q20" s="201"/>
      <c r="R20" s="201"/>
      <c r="S20" s="201"/>
      <c r="T20" s="201"/>
      <c r="U20" s="201"/>
      <c r="V20" s="201"/>
      <c r="W20" s="201"/>
    </row>
    <row r="21" spans="2:28">
      <c r="B21" s="152" t="s">
        <v>221</v>
      </c>
      <c r="C21" s="98">
        <v>1874.8517657009927</v>
      </c>
      <c r="D21" s="98">
        <v>1451.3199862357419</v>
      </c>
      <c r="E21" s="98">
        <v>4939.8094869007145</v>
      </c>
      <c r="F21" s="98">
        <v>2047.8950515475051</v>
      </c>
      <c r="G21" s="98">
        <v>3593.5396570323278</v>
      </c>
      <c r="H21" s="98">
        <v>8685.4599664461075</v>
      </c>
      <c r="I21" s="98">
        <v>16788.425585779605</v>
      </c>
      <c r="J21" s="98">
        <v>3490.6066401256444</v>
      </c>
      <c r="K21" s="98">
        <v>6967.4298276406953</v>
      </c>
      <c r="L21" s="98">
        <v>687</v>
      </c>
      <c r="M21" s="98"/>
      <c r="N21" s="66"/>
      <c r="O21" s="252"/>
      <c r="P21" s="201"/>
      <c r="Q21" s="201"/>
      <c r="R21" s="201"/>
      <c r="S21" s="201"/>
      <c r="T21" s="201"/>
      <c r="U21" s="201"/>
      <c r="V21" s="201"/>
      <c r="W21" s="201"/>
    </row>
    <row r="22" spans="2:28">
      <c r="B22" s="35" t="s">
        <v>142</v>
      </c>
      <c r="N22" s="66"/>
    </row>
    <row r="44" spans="2:2">
      <c r="B44" s="35" t="s">
        <v>142</v>
      </c>
    </row>
    <row r="45" spans="2:2">
      <c r="B45" s="202" t="s">
        <v>141</v>
      </c>
    </row>
    <row r="50" spans="4:13">
      <c r="M50" s="120"/>
    </row>
    <row r="51" spans="4:13">
      <c r="D51" s="66"/>
    </row>
  </sheetData>
  <mergeCells count="4">
    <mergeCell ref="B6:B7"/>
    <mergeCell ref="B2:L2"/>
    <mergeCell ref="B3:L3"/>
    <mergeCell ref="B4:L4"/>
  </mergeCells>
  <hyperlinks>
    <hyperlink ref="N2" location="Índice!A1" display="Volver al índice" xr:uid="{00000000-0004-0000-0B00-000000000000}"/>
  </hyperlinks>
  <pageMargins left="0.70866141732283472" right="0.70866141732283472" top="1.3130314960629921" bottom="0.74803149606299213" header="0.31496062992125984" footer="0.31496062992125984"/>
  <pageSetup paperSize="9" scale="62" orientation="portrait" r:id="rId1"/>
  <headerFooter differentFirst="1">
    <oddFooter>&amp;C&amp;P</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3"/>
  <dimension ref="B1:O46"/>
  <sheetViews>
    <sheetView topLeftCell="A10" zoomScale="90" zoomScaleNormal="90" zoomScalePageLayoutView="40" workbookViewId="0">
      <selection activeCell="B46" sqref="B46"/>
    </sheetView>
  </sheetViews>
  <sheetFormatPr baseColWidth="10" defaultColWidth="10.85546875" defaultRowHeight="12.75"/>
  <cols>
    <col min="1" max="1" width="1.42578125" style="28" customWidth="1"/>
    <col min="2" max="2" width="10.85546875" style="28"/>
    <col min="3" max="4" width="11.7109375" style="28" customWidth="1"/>
    <col min="5" max="5" width="14.5703125" style="28" customWidth="1"/>
    <col min="6" max="6" width="10.85546875" style="28"/>
    <col min="7" max="7" width="11.85546875" style="28" customWidth="1"/>
    <col min="8" max="8" width="12.42578125" style="28" customWidth="1"/>
    <col min="9" max="9" width="13.42578125" style="28" customWidth="1"/>
    <col min="10" max="10" width="10.85546875" style="28"/>
    <col min="11" max="11" width="11.5703125" style="28" customWidth="1"/>
    <col min="12" max="12" width="10.85546875" style="28"/>
    <col min="13" max="13" width="2" style="28" customWidth="1"/>
    <col min="14" max="16384" width="10.85546875" style="28"/>
  </cols>
  <sheetData>
    <row r="1" spans="2:14" ht="6.75" customHeight="1"/>
    <row r="2" spans="2:14">
      <c r="B2" s="296" t="s">
        <v>67</v>
      </c>
      <c r="C2" s="296"/>
      <c r="D2" s="296"/>
      <c r="E2" s="296"/>
      <c r="F2" s="296"/>
      <c r="G2" s="296"/>
      <c r="H2" s="296"/>
      <c r="I2" s="296"/>
      <c r="J2" s="296"/>
      <c r="K2" s="296"/>
      <c r="L2" s="296"/>
      <c r="M2" s="156"/>
      <c r="N2" s="60" t="s">
        <v>166</v>
      </c>
    </row>
    <row r="3" spans="2:14" ht="14.25" customHeight="1">
      <c r="B3" s="296" t="s">
        <v>49</v>
      </c>
      <c r="C3" s="296"/>
      <c r="D3" s="296"/>
      <c r="E3" s="296"/>
      <c r="F3" s="296"/>
      <c r="G3" s="296"/>
      <c r="H3" s="296"/>
      <c r="I3" s="296"/>
      <c r="J3" s="296"/>
      <c r="K3" s="296"/>
      <c r="L3" s="296"/>
      <c r="M3" s="156"/>
    </row>
    <row r="4" spans="2:14">
      <c r="B4" s="296" t="s">
        <v>29</v>
      </c>
      <c r="C4" s="296"/>
      <c r="D4" s="296"/>
      <c r="E4" s="296"/>
      <c r="F4" s="296"/>
      <c r="G4" s="296"/>
      <c r="H4" s="296"/>
      <c r="I4" s="296"/>
      <c r="J4" s="296"/>
      <c r="K4" s="296"/>
      <c r="L4" s="296"/>
      <c r="M4" s="156"/>
    </row>
    <row r="5" spans="2:14">
      <c r="B5" s="182"/>
      <c r="C5" s="182"/>
      <c r="D5" s="182"/>
      <c r="E5" s="182"/>
      <c r="F5" s="182"/>
      <c r="G5" s="182"/>
      <c r="H5" s="182"/>
      <c r="I5" s="182"/>
      <c r="J5" s="183"/>
      <c r="K5" s="182"/>
      <c r="L5" s="184"/>
    </row>
    <row r="6" spans="2:14">
      <c r="B6" s="294" t="s">
        <v>13</v>
      </c>
      <c r="C6" s="158" t="s">
        <v>25</v>
      </c>
      <c r="D6" s="158" t="s">
        <v>25</v>
      </c>
      <c r="E6" s="158" t="s">
        <v>27</v>
      </c>
      <c r="F6" s="158" t="s">
        <v>25</v>
      </c>
      <c r="G6" s="158" t="s">
        <v>26</v>
      </c>
      <c r="H6" s="158" t="s">
        <v>26</v>
      </c>
      <c r="I6" s="158" t="s">
        <v>25</v>
      </c>
      <c r="J6" s="158" t="s">
        <v>25</v>
      </c>
      <c r="K6" s="158" t="s">
        <v>25</v>
      </c>
      <c r="L6" s="158" t="s">
        <v>174</v>
      </c>
      <c r="M6" s="1"/>
    </row>
    <row r="7" spans="2:14">
      <c r="B7" s="295"/>
      <c r="C7" s="159" t="s">
        <v>24</v>
      </c>
      <c r="D7" s="159" t="s">
        <v>23</v>
      </c>
      <c r="E7" s="159" t="s">
        <v>22</v>
      </c>
      <c r="F7" s="159" t="s">
        <v>21</v>
      </c>
      <c r="G7" s="159" t="s">
        <v>20</v>
      </c>
      <c r="H7" s="159" t="s">
        <v>19</v>
      </c>
      <c r="I7" s="159" t="s">
        <v>18</v>
      </c>
      <c r="J7" s="159" t="s">
        <v>17</v>
      </c>
      <c r="K7" s="159" t="s">
        <v>16</v>
      </c>
      <c r="L7" s="159" t="s">
        <v>175</v>
      </c>
      <c r="M7" s="1"/>
    </row>
    <row r="8" spans="2:14">
      <c r="B8" s="185" t="s">
        <v>11</v>
      </c>
      <c r="C8" s="115">
        <v>131241.4</v>
      </c>
      <c r="D8" s="186">
        <v>21402.7</v>
      </c>
      <c r="E8" s="186">
        <v>82529.399999999994</v>
      </c>
      <c r="F8" s="186">
        <v>49669.7</v>
      </c>
      <c r="G8" s="186">
        <v>62218.6</v>
      </c>
      <c r="H8" s="186">
        <v>104593.9</v>
      </c>
      <c r="I8" s="186">
        <v>420346.7</v>
      </c>
      <c r="J8" s="185"/>
      <c r="K8" s="186">
        <v>419319.1</v>
      </c>
      <c r="L8" s="186"/>
      <c r="M8" s="95"/>
    </row>
    <row r="9" spans="2:14">
      <c r="B9" s="187" t="s">
        <v>10</v>
      </c>
      <c r="C9" s="188">
        <v>110721.3</v>
      </c>
      <c r="D9" s="188">
        <v>14420.5</v>
      </c>
      <c r="E9" s="188">
        <v>63776.2</v>
      </c>
      <c r="F9" s="188">
        <v>57186.7</v>
      </c>
      <c r="G9" s="188">
        <v>57216.7</v>
      </c>
      <c r="H9" s="188">
        <v>113195.2</v>
      </c>
      <c r="I9" s="188">
        <v>297628.59999999998</v>
      </c>
      <c r="J9" s="187"/>
      <c r="K9" s="188">
        <v>367637.1</v>
      </c>
      <c r="L9" s="188"/>
      <c r="M9" s="95"/>
    </row>
    <row r="10" spans="2:14">
      <c r="B10" s="187" t="s">
        <v>9</v>
      </c>
      <c r="C10" s="188">
        <v>109620</v>
      </c>
      <c r="D10" s="188">
        <v>15000</v>
      </c>
      <c r="E10" s="188">
        <v>63360</v>
      </c>
      <c r="F10" s="188">
        <v>65550</v>
      </c>
      <c r="G10" s="188">
        <v>57190</v>
      </c>
      <c r="H10" s="188">
        <v>128320</v>
      </c>
      <c r="I10" s="188">
        <v>302400</v>
      </c>
      <c r="J10" s="187"/>
      <c r="K10" s="188">
        <v>390784</v>
      </c>
      <c r="L10" s="188"/>
      <c r="M10" s="95"/>
    </row>
    <row r="11" spans="2:14">
      <c r="B11" s="187" t="s">
        <v>8</v>
      </c>
      <c r="C11" s="188">
        <v>106540.8</v>
      </c>
      <c r="D11" s="188">
        <v>25575</v>
      </c>
      <c r="E11" s="188">
        <v>43227.6</v>
      </c>
      <c r="F11" s="188">
        <v>56512.800000000003</v>
      </c>
      <c r="G11" s="188">
        <v>42448</v>
      </c>
      <c r="H11" s="188">
        <v>127498.3</v>
      </c>
      <c r="I11" s="188">
        <v>321303.40000000002</v>
      </c>
      <c r="J11" s="187"/>
      <c r="K11" s="188">
        <v>380683.8</v>
      </c>
      <c r="L11" s="188"/>
      <c r="M11" s="95"/>
    </row>
    <row r="12" spans="2:14">
      <c r="B12" s="187" t="s">
        <v>7</v>
      </c>
      <c r="C12" s="188">
        <v>120464.5</v>
      </c>
      <c r="D12" s="188">
        <v>31322.5</v>
      </c>
      <c r="E12" s="188">
        <v>59440</v>
      </c>
      <c r="F12" s="188">
        <v>44261.8</v>
      </c>
      <c r="G12" s="188">
        <v>63355.6</v>
      </c>
      <c r="H12" s="188">
        <v>131670</v>
      </c>
      <c r="I12" s="188">
        <v>446083.8</v>
      </c>
      <c r="J12" s="187"/>
      <c r="K12" s="188">
        <v>482834</v>
      </c>
      <c r="L12" s="188"/>
      <c r="M12" s="95"/>
    </row>
    <row r="13" spans="2:14">
      <c r="B13" s="187" t="s">
        <v>6</v>
      </c>
      <c r="C13" s="188">
        <v>56405.8</v>
      </c>
      <c r="D13" s="188">
        <v>20394.8</v>
      </c>
      <c r="E13" s="188">
        <v>87051.9</v>
      </c>
      <c r="F13" s="188">
        <v>22726.799999999999</v>
      </c>
      <c r="G13" s="188">
        <v>44973.2</v>
      </c>
      <c r="H13" s="188">
        <v>97715.5</v>
      </c>
      <c r="I13" s="188">
        <v>212544.8</v>
      </c>
      <c r="J13" s="188">
        <v>72423.3</v>
      </c>
      <c r="K13" s="188">
        <v>213984.4</v>
      </c>
      <c r="L13" s="188"/>
      <c r="M13" s="95"/>
    </row>
    <row r="14" spans="2:14">
      <c r="B14" s="187" t="s">
        <v>5</v>
      </c>
      <c r="C14" s="188">
        <v>66880</v>
      </c>
      <c r="D14" s="188">
        <v>27744</v>
      </c>
      <c r="E14" s="188">
        <v>86001.3</v>
      </c>
      <c r="F14" s="188">
        <v>26690</v>
      </c>
      <c r="G14" s="188">
        <v>58550.1</v>
      </c>
      <c r="H14" s="188">
        <v>135270</v>
      </c>
      <c r="I14" s="188">
        <v>220224</v>
      </c>
      <c r="J14" s="188">
        <v>86623.2</v>
      </c>
      <c r="K14" s="188">
        <v>251518.8</v>
      </c>
      <c r="L14" s="188"/>
      <c r="M14" s="95"/>
    </row>
    <row r="15" spans="2:14">
      <c r="B15" s="187" t="s">
        <v>4</v>
      </c>
      <c r="C15" s="188">
        <v>51591.1</v>
      </c>
      <c r="D15" s="188">
        <v>8350.7000000000007</v>
      </c>
      <c r="E15" s="188">
        <v>53081.5</v>
      </c>
      <c r="F15" s="188">
        <v>3752.9</v>
      </c>
      <c r="G15" s="188">
        <v>31915.5</v>
      </c>
      <c r="H15" s="188">
        <v>109800.8</v>
      </c>
      <c r="I15" s="188">
        <v>265552.8</v>
      </c>
      <c r="J15" s="188">
        <v>121619.2</v>
      </c>
      <c r="K15" s="188">
        <v>272625</v>
      </c>
      <c r="L15" s="188"/>
      <c r="M15" s="95"/>
    </row>
    <row r="16" spans="2:14">
      <c r="B16" s="187" t="s">
        <v>3</v>
      </c>
      <c r="C16" s="188">
        <v>78466.3</v>
      </c>
      <c r="D16" s="188">
        <v>11764.2</v>
      </c>
      <c r="E16" s="188">
        <v>86174.8</v>
      </c>
      <c r="F16" s="188">
        <v>38358</v>
      </c>
      <c r="G16" s="188">
        <v>57455.5</v>
      </c>
      <c r="H16" s="188">
        <v>165633.4</v>
      </c>
      <c r="I16" s="188">
        <v>315519.2</v>
      </c>
      <c r="J16" s="188">
        <v>124687.7</v>
      </c>
      <c r="K16" s="188">
        <v>197024.2</v>
      </c>
      <c r="L16" s="188"/>
      <c r="M16" s="95"/>
    </row>
    <row r="17" spans="2:15">
      <c r="B17" s="187" t="s">
        <v>2</v>
      </c>
      <c r="C17" s="188">
        <v>75516</v>
      </c>
      <c r="D17" s="188">
        <v>31084</v>
      </c>
      <c r="E17" s="188">
        <v>79125</v>
      </c>
      <c r="F17" s="188">
        <v>15805</v>
      </c>
      <c r="G17" s="188">
        <v>111620</v>
      </c>
      <c r="H17" s="188">
        <v>255835</v>
      </c>
      <c r="I17" s="188">
        <v>615990</v>
      </c>
      <c r="J17" s="188">
        <v>142120</v>
      </c>
      <c r="K17" s="188">
        <v>343081</v>
      </c>
      <c r="L17" s="188"/>
      <c r="M17" s="95"/>
    </row>
    <row r="18" spans="2:15">
      <c r="B18" s="187" t="s">
        <v>127</v>
      </c>
      <c r="C18" s="188">
        <v>41067.300000000003</v>
      </c>
      <c r="D18" s="188">
        <v>16000.460000000001</v>
      </c>
      <c r="E18" s="188">
        <v>88299.36</v>
      </c>
      <c r="F18" s="188">
        <v>25652.06</v>
      </c>
      <c r="G18" s="188">
        <v>34486.400000000001</v>
      </c>
      <c r="H18" s="188">
        <v>101006.31999999999</v>
      </c>
      <c r="I18" s="188">
        <v>272034.59999999998</v>
      </c>
      <c r="J18" s="188">
        <v>122928.38999999998</v>
      </c>
      <c r="K18" s="188">
        <v>385711.38</v>
      </c>
      <c r="L18" s="188"/>
      <c r="M18" s="95"/>
    </row>
    <row r="19" spans="2:15">
      <c r="B19" s="187" t="s">
        <v>136</v>
      </c>
      <c r="C19" s="188">
        <v>51863.119903167018</v>
      </c>
      <c r="D19" s="188">
        <v>16391.720884117247</v>
      </c>
      <c r="E19" s="188">
        <v>112644.46653744439</v>
      </c>
      <c r="F19" s="188">
        <v>19220.222324539445</v>
      </c>
      <c r="G19" s="188">
        <v>69067.986200520332</v>
      </c>
      <c r="H19" s="188">
        <v>152632.15975101327</v>
      </c>
      <c r="I19" s="188">
        <v>314581.74984666158</v>
      </c>
      <c r="J19" s="188">
        <v>76034.57195077253</v>
      </c>
      <c r="K19" s="188">
        <v>340220.209903059</v>
      </c>
      <c r="L19" s="188"/>
      <c r="M19" s="95"/>
    </row>
    <row r="20" spans="2:15">
      <c r="B20" s="189" t="s">
        <v>159</v>
      </c>
      <c r="C20" s="190">
        <v>47235.5</v>
      </c>
      <c r="D20" s="190">
        <v>18070.8</v>
      </c>
      <c r="E20" s="190">
        <v>77889.39</v>
      </c>
      <c r="F20" s="190">
        <v>17620.16</v>
      </c>
      <c r="G20" s="190">
        <v>45494.03</v>
      </c>
      <c r="H20" s="190">
        <v>131819.4</v>
      </c>
      <c r="I20" s="190">
        <v>272045.36</v>
      </c>
      <c r="J20" s="190">
        <v>100735.98000000001</v>
      </c>
      <c r="K20" s="190">
        <v>344148.42000000004</v>
      </c>
      <c r="L20" s="190">
        <v>6265.9</v>
      </c>
      <c r="M20" s="95"/>
      <c r="N20" s="66"/>
      <c r="O20" s="66"/>
    </row>
    <row r="21" spans="2:15">
      <c r="B21" s="202" t="s">
        <v>141</v>
      </c>
      <c r="C21" s="182"/>
      <c r="D21" s="182"/>
      <c r="E21" s="182"/>
      <c r="F21" s="182"/>
      <c r="G21" s="182"/>
      <c r="H21" s="182"/>
      <c r="I21" s="182"/>
      <c r="J21" s="182"/>
      <c r="K21" s="182"/>
      <c r="L21" s="184"/>
    </row>
    <row r="22" spans="2:15">
      <c r="B22" s="184"/>
      <c r="C22" s="184"/>
      <c r="D22" s="184"/>
      <c r="E22" s="184"/>
      <c r="F22" s="184"/>
      <c r="G22" s="184"/>
      <c r="H22" s="184"/>
      <c r="I22" s="184"/>
      <c r="J22" s="184"/>
      <c r="K22" s="184"/>
      <c r="L22" s="184"/>
    </row>
    <row r="23" spans="2:15">
      <c r="B23" s="184"/>
      <c r="C23" s="184"/>
      <c r="D23" s="184"/>
      <c r="E23" s="184"/>
      <c r="F23" s="184"/>
      <c r="G23" s="184"/>
      <c r="H23" s="184"/>
      <c r="I23" s="184"/>
      <c r="J23" s="184"/>
      <c r="K23" s="184"/>
      <c r="L23" s="184"/>
    </row>
    <row r="24" spans="2:15">
      <c r="B24" s="184"/>
      <c r="C24" s="184"/>
      <c r="D24" s="184"/>
      <c r="E24" s="184"/>
      <c r="F24" s="184"/>
      <c r="G24" s="184"/>
      <c r="H24" s="184"/>
      <c r="I24" s="184"/>
      <c r="J24" s="184"/>
      <c r="K24" s="184"/>
      <c r="L24" s="184"/>
    </row>
    <row r="25" spans="2:15">
      <c r="B25" s="184"/>
      <c r="C25" s="184"/>
      <c r="D25" s="184"/>
      <c r="E25" s="184"/>
      <c r="F25" s="184"/>
      <c r="G25" s="184"/>
      <c r="H25" s="184"/>
      <c r="I25" s="184"/>
      <c r="J25" s="184"/>
      <c r="K25" s="184"/>
      <c r="L25" s="184"/>
    </row>
    <row r="26" spans="2:15">
      <c r="B26" s="184"/>
      <c r="C26" s="184"/>
      <c r="D26" s="184"/>
      <c r="E26" s="184"/>
      <c r="F26" s="184"/>
      <c r="G26" s="184"/>
      <c r="H26" s="184"/>
      <c r="I26" s="184"/>
      <c r="J26" s="184"/>
      <c r="K26" s="184"/>
      <c r="L26" s="184"/>
    </row>
    <row r="27" spans="2:15">
      <c r="B27" s="184"/>
      <c r="C27" s="184"/>
      <c r="D27" s="184"/>
      <c r="E27" s="184"/>
      <c r="F27" s="184"/>
      <c r="G27" s="184"/>
      <c r="H27" s="184"/>
      <c r="I27" s="184"/>
      <c r="J27" s="184"/>
      <c r="K27" s="184"/>
      <c r="L27" s="184"/>
    </row>
    <row r="28" spans="2:15">
      <c r="B28" s="184"/>
      <c r="C28" s="184"/>
      <c r="D28" s="184"/>
      <c r="E28" s="184"/>
      <c r="F28" s="184"/>
      <c r="G28" s="184"/>
      <c r="H28" s="184"/>
      <c r="I28" s="184"/>
      <c r="J28" s="184"/>
      <c r="K28" s="184"/>
      <c r="L28" s="184"/>
    </row>
    <row r="29" spans="2:15">
      <c r="B29" s="184"/>
      <c r="C29" s="184"/>
      <c r="D29" s="184"/>
      <c r="E29" s="184"/>
      <c r="F29" s="184"/>
      <c r="G29" s="184"/>
      <c r="H29" s="184"/>
      <c r="I29" s="184"/>
      <c r="J29" s="184"/>
      <c r="K29" s="184"/>
      <c r="L29" s="184"/>
    </row>
    <row r="30" spans="2:15">
      <c r="B30" s="184"/>
      <c r="C30" s="184"/>
      <c r="D30" s="184"/>
      <c r="E30" s="184"/>
      <c r="F30" s="184"/>
      <c r="G30" s="184"/>
      <c r="H30" s="184"/>
      <c r="I30" s="184"/>
      <c r="J30" s="184"/>
      <c r="K30" s="184"/>
      <c r="L30" s="184"/>
    </row>
    <row r="31" spans="2:15">
      <c r="B31" s="184"/>
      <c r="C31" s="184"/>
      <c r="D31" s="184"/>
      <c r="E31" s="184"/>
      <c r="F31" s="184"/>
      <c r="G31" s="184"/>
      <c r="H31" s="184"/>
      <c r="I31" s="184"/>
      <c r="J31" s="184"/>
      <c r="K31" s="184"/>
      <c r="L31" s="184"/>
    </row>
    <row r="32" spans="2:15">
      <c r="B32" s="184"/>
      <c r="C32" s="184"/>
      <c r="D32" s="184"/>
      <c r="E32" s="184"/>
      <c r="F32" s="184"/>
      <c r="G32" s="184"/>
      <c r="H32" s="184"/>
      <c r="I32" s="184"/>
      <c r="J32" s="184"/>
      <c r="K32" s="184"/>
      <c r="L32" s="184"/>
    </row>
    <row r="33" spans="2:12">
      <c r="B33" s="184"/>
      <c r="C33" s="184"/>
      <c r="D33" s="184"/>
      <c r="E33" s="184"/>
      <c r="F33" s="184"/>
      <c r="G33" s="184"/>
      <c r="H33" s="184"/>
      <c r="I33" s="184"/>
      <c r="J33" s="184"/>
      <c r="K33" s="184"/>
      <c r="L33" s="184"/>
    </row>
    <row r="34" spans="2:12">
      <c r="B34" s="184"/>
      <c r="C34" s="184"/>
      <c r="D34" s="184"/>
      <c r="E34" s="184"/>
      <c r="F34" s="184"/>
      <c r="G34" s="184"/>
      <c r="H34" s="184"/>
      <c r="I34" s="184"/>
      <c r="J34" s="184"/>
      <c r="K34" s="184"/>
      <c r="L34" s="184"/>
    </row>
    <row r="35" spans="2:12">
      <c r="B35" s="184"/>
      <c r="C35" s="184"/>
      <c r="D35" s="184"/>
      <c r="E35" s="184"/>
      <c r="F35" s="184"/>
      <c r="G35" s="184"/>
      <c r="H35" s="184"/>
      <c r="I35" s="184"/>
      <c r="J35" s="184"/>
      <c r="K35" s="184"/>
      <c r="L35" s="184"/>
    </row>
    <row r="36" spans="2:12">
      <c r="B36" s="184"/>
      <c r="C36" s="184"/>
      <c r="D36" s="184"/>
      <c r="E36" s="184"/>
      <c r="F36" s="184"/>
      <c r="G36" s="184"/>
      <c r="H36" s="184"/>
      <c r="I36" s="184"/>
      <c r="J36" s="184"/>
      <c r="K36" s="184"/>
      <c r="L36" s="184"/>
    </row>
    <row r="37" spans="2:12">
      <c r="B37" s="184"/>
      <c r="C37" s="184"/>
      <c r="D37" s="184"/>
      <c r="E37" s="184"/>
      <c r="F37" s="184"/>
      <c r="G37" s="184"/>
      <c r="H37" s="184"/>
      <c r="I37" s="184"/>
      <c r="J37" s="184"/>
      <c r="K37" s="184"/>
      <c r="L37" s="184"/>
    </row>
    <row r="38" spans="2:12">
      <c r="B38" s="184"/>
      <c r="C38" s="184"/>
      <c r="D38" s="184"/>
      <c r="E38" s="184"/>
      <c r="F38" s="184"/>
      <c r="G38" s="184"/>
      <c r="H38" s="184"/>
      <c r="I38" s="184"/>
      <c r="J38" s="184"/>
      <c r="K38" s="184"/>
      <c r="L38" s="184"/>
    </row>
    <row r="39" spans="2:12">
      <c r="B39" s="184"/>
      <c r="C39" s="184"/>
      <c r="D39" s="184"/>
      <c r="E39" s="184"/>
      <c r="F39" s="184"/>
      <c r="G39" s="184"/>
      <c r="H39" s="184"/>
      <c r="I39" s="184"/>
      <c r="J39" s="184"/>
      <c r="K39" s="184"/>
      <c r="L39" s="184"/>
    </row>
    <row r="40" spans="2:12">
      <c r="B40" s="184"/>
      <c r="C40" s="184"/>
      <c r="D40" s="184"/>
      <c r="E40" s="184"/>
      <c r="F40" s="184"/>
      <c r="G40" s="184"/>
      <c r="H40" s="184"/>
      <c r="I40" s="184"/>
      <c r="J40" s="184"/>
      <c r="K40" s="184"/>
      <c r="L40" s="184"/>
    </row>
    <row r="41" spans="2:12">
      <c r="B41" s="184"/>
      <c r="C41" s="184"/>
      <c r="D41" s="184"/>
      <c r="E41" s="184"/>
      <c r="F41" s="184"/>
      <c r="G41" s="184"/>
      <c r="H41" s="184"/>
      <c r="I41" s="184"/>
      <c r="J41" s="184"/>
      <c r="K41" s="184"/>
      <c r="L41" s="184"/>
    </row>
    <row r="42" spans="2:12">
      <c r="B42" s="184"/>
      <c r="C42" s="184"/>
      <c r="D42" s="184"/>
      <c r="E42" s="184"/>
      <c r="F42" s="184"/>
      <c r="G42" s="184"/>
      <c r="H42" s="184"/>
      <c r="I42" s="184"/>
      <c r="J42" s="184"/>
      <c r="K42" s="184"/>
      <c r="L42" s="184"/>
    </row>
    <row r="43" spans="2:12">
      <c r="B43" s="184"/>
      <c r="C43" s="184"/>
      <c r="D43" s="184"/>
      <c r="E43" s="184"/>
      <c r="F43" s="184"/>
      <c r="G43" s="184"/>
      <c r="H43" s="184"/>
      <c r="I43" s="184"/>
      <c r="J43" s="184"/>
      <c r="K43" s="184"/>
      <c r="L43" s="184"/>
    </row>
    <row r="44" spans="2:12">
      <c r="C44" s="184"/>
      <c r="D44" s="184"/>
      <c r="E44" s="184"/>
      <c r="F44" s="184"/>
      <c r="G44" s="184"/>
      <c r="H44" s="184"/>
      <c r="I44" s="184"/>
      <c r="J44" s="184"/>
      <c r="K44" s="184"/>
      <c r="L44" s="184"/>
    </row>
    <row r="45" spans="2:12">
      <c r="B45" s="184"/>
      <c r="C45" s="184"/>
      <c r="D45" s="184"/>
      <c r="E45" s="184"/>
      <c r="F45" s="184"/>
      <c r="G45" s="184"/>
      <c r="H45" s="184"/>
      <c r="I45" s="184"/>
      <c r="J45" s="184"/>
      <c r="K45" s="184"/>
      <c r="L45" s="184"/>
    </row>
    <row r="46" spans="2:12">
      <c r="B46" s="202" t="s">
        <v>141</v>
      </c>
    </row>
  </sheetData>
  <mergeCells count="4">
    <mergeCell ref="B6:B7"/>
    <mergeCell ref="B2:L2"/>
    <mergeCell ref="B3:L3"/>
    <mergeCell ref="B4:L4"/>
  </mergeCells>
  <hyperlinks>
    <hyperlink ref="N2" location="Índice!A1" display="Volver al índice" xr:uid="{00000000-0004-0000-0C00-000000000000}"/>
  </hyperlinks>
  <pageMargins left="0.70866141732283472" right="0.70866141732283472" top="1.3130314960629921" bottom="0.74803149606299213" header="0.31496062992125984" footer="0.31496062992125984"/>
  <pageSetup paperSize="9" scale="61" orientation="portrait" r:id="rId1"/>
  <headerFooter differentFirst="1">
    <oddFooter>&amp;C&amp;P</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4"/>
  <dimension ref="B1:S44"/>
  <sheetViews>
    <sheetView zoomScale="90" zoomScaleNormal="90" zoomScalePageLayoutView="60" workbookViewId="0">
      <selection activeCell="P14" sqref="P14"/>
    </sheetView>
  </sheetViews>
  <sheetFormatPr baseColWidth="10" defaultColWidth="10.85546875" defaultRowHeight="12.75"/>
  <cols>
    <col min="1" max="1" width="1.42578125" style="28" customWidth="1"/>
    <col min="2" max="2" width="11.42578125" style="28" customWidth="1"/>
    <col min="3" max="4" width="12" style="28" customWidth="1"/>
    <col min="5" max="5" width="14.85546875" style="28" customWidth="1"/>
    <col min="6" max="8" width="12" style="28" customWidth="1"/>
    <col min="9" max="9" width="13.7109375" style="28" customWidth="1"/>
    <col min="10" max="11" width="12" style="28" customWidth="1"/>
    <col min="12" max="12" width="10.85546875" style="28"/>
    <col min="13" max="13" width="1.28515625" style="28" customWidth="1"/>
    <col min="14" max="16384" width="10.85546875" style="28"/>
  </cols>
  <sheetData>
    <row r="1" spans="2:19" ht="6.75" customHeight="1"/>
    <row r="2" spans="2:19">
      <c r="B2" s="274" t="s">
        <v>153</v>
      </c>
      <c r="C2" s="274"/>
      <c r="D2" s="274"/>
      <c r="E2" s="274"/>
      <c r="F2" s="274"/>
      <c r="G2" s="274"/>
      <c r="H2" s="274"/>
      <c r="I2" s="274"/>
      <c r="J2" s="274"/>
      <c r="K2" s="274"/>
      <c r="L2" s="274"/>
      <c r="M2" s="156"/>
      <c r="N2" s="60" t="s">
        <v>166</v>
      </c>
      <c r="O2" s="46"/>
      <c r="P2" s="46"/>
      <c r="Q2" s="46"/>
      <c r="R2" s="46"/>
      <c r="S2" s="46"/>
    </row>
    <row r="3" spans="2:19">
      <c r="B3" s="274" t="s">
        <v>48</v>
      </c>
      <c r="C3" s="274"/>
      <c r="D3" s="274"/>
      <c r="E3" s="274"/>
      <c r="F3" s="274"/>
      <c r="G3" s="274"/>
      <c r="H3" s="274"/>
      <c r="I3" s="274"/>
      <c r="J3" s="274"/>
      <c r="K3" s="274"/>
      <c r="L3" s="274"/>
      <c r="M3" s="156"/>
      <c r="N3" s="46"/>
      <c r="O3" s="46"/>
      <c r="P3" s="46"/>
      <c r="Q3" s="46"/>
      <c r="R3" s="46"/>
      <c r="S3" s="46"/>
    </row>
    <row r="4" spans="2:19" ht="15" customHeight="1">
      <c r="B4" s="274" t="s">
        <v>30</v>
      </c>
      <c r="C4" s="274"/>
      <c r="D4" s="274"/>
      <c r="E4" s="274"/>
      <c r="F4" s="274"/>
      <c r="G4" s="274"/>
      <c r="H4" s="274"/>
      <c r="I4" s="274"/>
      <c r="J4" s="274"/>
      <c r="K4" s="274"/>
      <c r="L4" s="274"/>
      <c r="M4" s="156"/>
      <c r="N4" s="46"/>
      <c r="O4" s="46"/>
      <c r="P4" s="46"/>
      <c r="Q4" s="46"/>
      <c r="R4" s="46"/>
      <c r="S4" s="46"/>
    </row>
    <row r="5" spans="2:19">
      <c r="B5" s="2"/>
      <c r="C5" s="2"/>
      <c r="D5" s="2"/>
      <c r="E5" s="2"/>
      <c r="F5" s="2"/>
      <c r="G5" s="2"/>
      <c r="H5" s="2"/>
      <c r="I5" s="2"/>
      <c r="J5" s="2"/>
      <c r="K5" s="2"/>
      <c r="L5" s="2"/>
      <c r="M5" s="2"/>
      <c r="N5" s="2"/>
      <c r="O5" s="2"/>
      <c r="P5" s="2"/>
      <c r="Q5" s="2"/>
      <c r="R5" s="2"/>
      <c r="S5" s="2"/>
    </row>
    <row r="6" spans="2:19" ht="15" customHeight="1">
      <c r="B6" s="294" t="s">
        <v>13</v>
      </c>
      <c r="C6" s="4" t="s">
        <v>25</v>
      </c>
      <c r="D6" s="4" t="s">
        <v>25</v>
      </c>
      <c r="E6" s="4" t="s">
        <v>27</v>
      </c>
      <c r="F6" s="4" t="s">
        <v>25</v>
      </c>
      <c r="G6" s="4" t="s">
        <v>26</v>
      </c>
      <c r="H6" s="4" t="s">
        <v>26</v>
      </c>
      <c r="I6" s="4" t="s">
        <v>25</v>
      </c>
      <c r="J6" s="4" t="s">
        <v>25</v>
      </c>
      <c r="K6" s="4" t="s">
        <v>25</v>
      </c>
      <c r="L6" s="4" t="s">
        <v>174</v>
      </c>
      <c r="M6" s="1"/>
      <c r="N6" s="1"/>
      <c r="O6" s="1"/>
      <c r="P6" s="1"/>
      <c r="Q6" s="1"/>
      <c r="R6" s="1"/>
      <c r="S6" s="1"/>
    </row>
    <row r="7" spans="2:19" ht="15" customHeight="1">
      <c r="B7" s="295"/>
      <c r="C7" s="3" t="s">
        <v>24</v>
      </c>
      <c r="D7" s="3" t="s">
        <v>23</v>
      </c>
      <c r="E7" s="3" t="s">
        <v>22</v>
      </c>
      <c r="F7" s="3" t="s">
        <v>21</v>
      </c>
      <c r="G7" s="3" t="s">
        <v>20</v>
      </c>
      <c r="H7" s="3" t="s">
        <v>19</v>
      </c>
      <c r="I7" s="3" t="s">
        <v>18</v>
      </c>
      <c r="J7" s="3" t="s">
        <v>17</v>
      </c>
      <c r="K7" s="3" t="s">
        <v>16</v>
      </c>
      <c r="L7" s="3" t="s">
        <v>175</v>
      </c>
      <c r="M7" s="1"/>
      <c r="N7" s="1"/>
      <c r="O7" s="1"/>
      <c r="P7" s="1"/>
      <c r="Q7" s="1"/>
      <c r="R7" s="1"/>
      <c r="S7" s="1"/>
    </row>
    <row r="8" spans="2:19" ht="12.75" customHeight="1">
      <c r="B8" s="96" t="s">
        <v>11</v>
      </c>
      <c r="C8" s="116">
        <v>22.020369127516776</v>
      </c>
      <c r="D8" s="117">
        <v>14.461283783783784</v>
      </c>
      <c r="E8" s="117">
        <v>19.282570093457942</v>
      </c>
      <c r="F8" s="117">
        <v>16.780304054054053</v>
      </c>
      <c r="G8" s="117">
        <v>14.920527577937651</v>
      </c>
      <c r="H8" s="117">
        <v>19.960667938931298</v>
      </c>
      <c r="I8" s="117">
        <v>23.313738214087632</v>
      </c>
      <c r="J8" s="117"/>
      <c r="K8" s="117">
        <v>23.38645287228109</v>
      </c>
      <c r="L8" s="117"/>
      <c r="M8" s="117"/>
      <c r="N8" s="61"/>
      <c r="O8" s="61"/>
      <c r="P8" s="61"/>
      <c r="Q8" s="61"/>
      <c r="R8" s="61"/>
      <c r="S8" s="61"/>
    </row>
    <row r="9" spans="2:19" ht="12.75" customHeight="1">
      <c r="B9" s="96" t="s">
        <v>10</v>
      </c>
      <c r="C9" s="117">
        <v>20.42828413284133</v>
      </c>
      <c r="D9" s="117">
        <v>12.118067226890757</v>
      </c>
      <c r="E9" s="117">
        <v>15.59320293398533</v>
      </c>
      <c r="F9" s="117">
        <v>18.212324840764332</v>
      </c>
      <c r="G9" s="117">
        <v>14.861480519480519</v>
      </c>
      <c r="H9" s="117">
        <v>19.893708260105448</v>
      </c>
      <c r="I9" s="117">
        <v>19.841906666666667</v>
      </c>
      <c r="J9" s="117"/>
      <c r="K9" s="117">
        <v>22.540594727161249</v>
      </c>
      <c r="L9" s="117"/>
      <c r="M9" s="117"/>
      <c r="N9" s="61"/>
      <c r="O9" s="61"/>
      <c r="P9" s="61"/>
      <c r="Q9" s="61"/>
      <c r="R9" s="61"/>
      <c r="S9" s="61"/>
    </row>
    <row r="10" spans="2:19" ht="12.75" customHeight="1">
      <c r="B10" s="96" t="s">
        <v>9</v>
      </c>
      <c r="C10" s="117">
        <v>20.3</v>
      </c>
      <c r="D10" s="117">
        <v>12.5</v>
      </c>
      <c r="E10" s="117">
        <v>15.84</v>
      </c>
      <c r="F10" s="117">
        <v>19</v>
      </c>
      <c r="G10" s="117">
        <v>15.05</v>
      </c>
      <c r="H10" s="117">
        <v>20.05</v>
      </c>
      <c r="I10" s="117">
        <v>18</v>
      </c>
      <c r="J10" s="117"/>
      <c r="K10" s="117">
        <v>22.72</v>
      </c>
      <c r="L10" s="117"/>
      <c r="M10" s="117"/>
      <c r="N10" s="61"/>
      <c r="O10" s="61"/>
      <c r="P10" s="61"/>
      <c r="Q10" s="61"/>
      <c r="R10" s="61"/>
      <c r="S10" s="61"/>
    </row>
    <row r="11" spans="2:19" ht="12.75" customHeight="1">
      <c r="B11" s="96" t="s">
        <v>8</v>
      </c>
      <c r="C11" s="117">
        <v>21.48</v>
      </c>
      <c r="D11" s="117">
        <v>16.5</v>
      </c>
      <c r="E11" s="117">
        <v>13.26</v>
      </c>
      <c r="F11" s="117">
        <v>20.04</v>
      </c>
      <c r="G11" s="117">
        <v>15.16</v>
      </c>
      <c r="H11" s="117">
        <v>20.27</v>
      </c>
      <c r="I11" s="117">
        <v>20.57</v>
      </c>
      <c r="J11" s="96"/>
      <c r="K11" s="117">
        <v>22.380000000000003</v>
      </c>
      <c r="L11" s="117"/>
      <c r="M11" s="117"/>
      <c r="N11" s="61"/>
      <c r="O11" s="61"/>
      <c r="P11" s="61"/>
      <c r="Q11" s="61"/>
      <c r="R11" s="61"/>
      <c r="S11" s="61"/>
    </row>
    <row r="12" spans="2:19" ht="12.75" customHeight="1">
      <c r="B12" s="96" t="s">
        <v>7</v>
      </c>
      <c r="C12" s="117">
        <v>21.55</v>
      </c>
      <c r="D12" s="117">
        <v>16.75</v>
      </c>
      <c r="E12" s="117">
        <v>14.86</v>
      </c>
      <c r="F12" s="117">
        <v>12.98</v>
      </c>
      <c r="G12" s="117">
        <v>16.940000000000001</v>
      </c>
      <c r="H12" s="117">
        <v>19.95</v>
      </c>
      <c r="I12" s="117">
        <v>24.81</v>
      </c>
      <c r="J12" s="96"/>
      <c r="K12" s="117">
        <v>25.82</v>
      </c>
      <c r="L12" s="117"/>
      <c r="M12" s="117"/>
      <c r="N12" s="61"/>
      <c r="O12" s="61"/>
      <c r="P12" s="61"/>
      <c r="Q12" s="61"/>
      <c r="R12" s="61"/>
      <c r="S12" s="61"/>
    </row>
    <row r="13" spans="2:19" ht="12.75" customHeight="1">
      <c r="B13" s="96" t="s">
        <v>6</v>
      </c>
      <c r="C13" s="117">
        <v>17.426408798813643</v>
      </c>
      <c r="D13" s="117">
        <v>9.3375088133761874</v>
      </c>
      <c r="E13" s="117">
        <v>16.623426967364942</v>
      </c>
      <c r="F13" s="117">
        <v>13.281982350534744</v>
      </c>
      <c r="G13" s="117">
        <v>13.350154657230894</v>
      </c>
      <c r="H13" s="117">
        <v>11.576870309860222</v>
      </c>
      <c r="I13" s="117">
        <v>15.118167139676645</v>
      </c>
      <c r="J13" s="117">
        <v>18.236673129705636</v>
      </c>
      <c r="K13" s="117">
        <v>19.057086368736975</v>
      </c>
      <c r="L13" s="117"/>
      <c r="M13" s="117"/>
      <c r="N13" s="61"/>
      <c r="O13" s="61"/>
      <c r="P13" s="61"/>
      <c r="Q13" s="61"/>
      <c r="R13" s="61"/>
      <c r="S13" s="61"/>
    </row>
    <row r="14" spans="2:19" ht="12.75" customHeight="1">
      <c r="B14" s="96" t="s">
        <v>5</v>
      </c>
      <c r="C14" s="117">
        <v>19</v>
      </c>
      <c r="D14" s="117">
        <v>13.6</v>
      </c>
      <c r="E14" s="117">
        <v>15.330000000000002</v>
      </c>
      <c r="F14" s="117">
        <v>17</v>
      </c>
      <c r="G14" s="117">
        <v>17.07</v>
      </c>
      <c r="H14" s="117">
        <v>16.7</v>
      </c>
      <c r="I14" s="117">
        <v>14.88</v>
      </c>
      <c r="J14" s="117">
        <v>20.43</v>
      </c>
      <c r="K14" s="117">
        <v>21.03</v>
      </c>
      <c r="L14" s="117"/>
      <c r="M14" s="117"/>
      <c r="N14" s="61"/>
      <c r="O14" s="61"/>
      <c r="P14" s="61"/>
      <c r="Q14" s="61"/>
      <c r="R14" s="61"/>
      <c r="S14" s="61"/>
    </row>
    <row r="15" spans="2:19" ht="12.75" customHeight="1">
      <c r="B15" s="96" t="s">
        <v>4</v>
      </c>
      <c r="C15" s="117">
        <v>17.22</v>
      </c>
      <c r="D15" s="117">
        <v>13.780000000000001</v>
      </c>
      <c r="E15" s="117">
        <v>19.23</v>
      </c>
      <c r="F15" s="117">
        <v>14.49</v>
      </c>
      <c r="G15" s="117">
        <v>14.62</v>
      </c>
      <c r="H15" s="117">
        <v>15.63</v>
      </c>
      <c r="I15" s="117">
        <v>19.71</v>
      </c>
      <c r="J15" s="117">
        <v>26.630000000000003</v>
      </c>
      <c r="K15" s="117">
        <v>25.910000000000004</v>
      </c>
      <c r="L15" s="117"/>
      <c r="M15" s="117"/>
      <c r="N15" s="61"/>
      <c r="O15" s="61"/>
      <c r="P15" s="61"/>
      <c r="Q15" s="61"/>
      <c r="R15" s="61"/>
      <c r="S15" s="61"/>
    </row>
    <row r="16" spans="2:19" ht="12.75" customHeight="1">
      <c r="B16" s="96" t="s">
        <v>3</v>
      </c>
      <c r="C16" s="117">
        <v>22.94</v>
      </c>
      <c r="D16" s="117">
        <v>26.330000000000002</v>
      </c>
      <c r="E16" s="117">
        <v>24.669999999999998</v>
      </c>
      <c r="F16" s="117">
        <v>19.36</v>
      </c>
      <c r="G16" s="117">
        <v>12.52</v>
      </c>
      <c r="H16" s="117">
        <v>18.490000000000002</v>
      </c>
      <c r="I16" s="117">
        <v>18.830000000000002</v>
      </c>
      <c r="J16" s="117">
        <v>33.1</v>
      </c>
      <c r="K16" s="117">
        <v>29.53</v>
      </c>
      <c r="L16" s="117"/>
      <c r="M16" s="117"/>
      <c r="N16" s="61"/>
      <c r="O16" s="61"/>
      <c r="P16" s="61"/>
      <c r="Q16" s="61"/>
      <c r="R16" s="61"/>
      <c r="S16" s="61"/>
    </row>
    <row r="17" spans="2:19" ht="12.75" customHeight="1">
      <c r="B17" s="96" t="s">
        <v>2</v>
      </c>
      <c r="C17" s="117">
        <v>23.54</v>
      </c>
      <c r="D17" s="117">
        <v>20.52</v>
      </c>
      <c r="E17" s="117">
        <v>21.1</v>
      </c>
      <c r="F17" s="117">
        <v>17.82</v>
      </c>
      <c r="G17" s="117">
        <v>24.35</v>
      </c>
      <c r="H17" s="117">
        <v>27.26</v>
      </c>
      <c r="I17" s="117">
        <v>34.69</v>
      </c>
      <c r="J17" s="117">
        <v>37.019999999999996</v>
      </c>
      <c r="K17" s="117">
        <v>42.55</v>
      </c>
      <c r="L17" s="117"/>
      <c r="M17" s="117"/>
      <c r="N17" s="61"/>
      <c r="O17" s="61"/>
      <c r="P17" s="61"/>
      <c r="Q17" s="61"/>
      <c r="R17" s="61"/>
      <c r="S17" s="61"/>
    </row>
    <row r="18" spans="2:19" ht="12.75" customHeight="1">
      <c r="B18" s="96" t="s">
        <v>127</v>
      </c>
      <c r="C18" s="117">
        <v>22.02</v>
      </c>
      <c r="D18" s="117">
        <v>11.26</v>
      </c>
      <c r="E18" s="117">
        <v>24.48</v>
      </c>
      <c r="F18" s="117">
        <v>15.260000000000002</v>
      </c>
      <c r="G18" s="117">
        <v>16.580000000000002</v>
      </c>
      <c r="H18" s="117">
        <v>16.84</v>
      </c>
      <c r="I18" s="117">
        <v>26.2</v>
      </c>
      <c r="J18" s="117">
        <v>36.230000000000004</v>
      </c>
      <c r="K18" s="117">
        <v>37.019999999999996</v>
      </c>
      <c r="L18" s="117"/>
      <c r="M18" s="117"/>
      <c r="N18" s="61"/>
      <c r="O18" s="61"/>
      <c r="P18" s="61"/>
      <c r="Q18" s="61"/>
      <c r="R18" s="61"/>
      <c r="S18" s="61"/>
    </row>
    <row r="19" spans="2:19" ht="12.75" customHeight="1">
      <c r="B19" s="96" t="s">
        <v>136</v>
      </c>
      <c r="C19" s="117">
        <v>20.370432012241562</v>
      </c>
      <c r="D19" s="117">
        <v>14.861034346434494</v>
      </c>
      <c r="E19" s="117">
        <v>22.069840622540045</v>
      </c>
      <c r="F19" s="117">
        <v>20.403633040912361</v>
      </c>
      <c r="G19" s="117">
        <v>22.892935432721355</v>
      </c>
      <c r="H19" s="117">
        <v>18.231266095438755</v>
      </c>
      <c r="I19" s="117">
        <v>21.756812355395361</v>
      </c>
      <c r="J19" s="117">
        <v>22.805810423147129</v>
      </c>
      <c r="K19" s="117">
        <v>33.981243498108171</v>
      </c>
      <c r="L19" s="117"/>
      <c r="M19" s="117"/>
      <c r="N19" s="61"/>
      <c r="O19" s="61"/>
      <c r="P19" s="61"/>
      <c r="Q19" s="61"/>
      <c r="R19" s="61"/>
      <c r="S19" s="61"/>
    </row>
    <row r="20" spans="2:19" ht="12.75" customHeight="1">
      <c r="B20" s="152" t="s">
        <v>159</v>
      </c>
      <c r="C20" s="207">
        <v>21.5</v>
      </c>
      <c r="D20" s="207">
        <v>12.209999999999999</v>
      </c>
      <c r="E20" s="207">
        <v>23.61</v>
      </c>
      <c r="F20" s="207">
        <v>12.64</v>
      </c>
      <c r="G20" s="207">
        <v>12.79</v>
      </c>
      <c r="H20" s="207">
        <v>15.45</v>
      </c>
      <c r="I20" s="207">
        <v>20.84</v>
      </c>
      <c r="J20" s="207">
        <v>25.14</v>
      </c>
      <c r="K20" s="207">
        <v>31.990000000000002</v>
      </c>
      <c r="L20" s="207">
        <v>9.1206695778748177</v>
      </c>
      <c r="M20" s="116"/>
      <c r="N20" s="61"/>
      <c r="O20" s="61"/>
      <c r="P20" s="61"/>
      <c r="Q20" s="61"/>
      <c r="R20" s="61"/>
      <c r="S20" s="61"/>
    </row>
    <row r="21" spans="2:19" ht="12.75" customHeight="1">
      <c r="B21" s="35" t="s">
        <v>141</v>
      </c>
      <c r="C21" s="62"/>
      <c r="D21" s="62"/>
      <c r="E21" s="62"/>
      <c r="F21" s="62"/>
      <c r="G21" s="62"/>
      <c r="H21" s="62"/>
      <c r="I21" s="62"/>
      <c r="J21" s="62"/>
      <c r="K21" s="62"/>
    </row>
    <row r="22" spans="2:19">
      <c r="B22" s="2"/>
      <c r="C22" s="2"/>
      <c r="D22" s="2"/>
      <c r="E22" s="2"/>
      <c r="F22" s="2"/>
      <c r="G22" s="2"/>
      <c r="H22" s="2"/>
      <c r="I22" s="2"/>
      <c r="J22" s="2"/>
      <c r="K22" s="2"/>
    </row>
    <row r="23" spans="2:19">
      <c r="Q23" s="2"/>
    </row>
    <row r="27" spans="2:19">
      <c r="P27" s="2"/>
    </row>
    <row r="42" spans="2:14">
      <c r="N42" s="2"/>
    </row>
    <row r="44" spans="2:14">
      <c r="B44" s="64" t="s">
        <v>177</v>
      </c>
    </row>
  </sheetData>
  <mergeCells count="4">
    <mergeCell ref="B6:B7"/>
    <mergeCell ref="B3:L3"/>
    <mergeCell ref="B2:L2"/>
    <mergeCell ref="B4:L4"/>
  </mergeCells>
  <hyperlinks>
    <hyperlink ref="N2" location="Índice!A1" display="Volver al índice" xr:uid="{00000000-0004-0000-0D00-000000000000}"/>
  </hyperlinks>
  <pageMargins left="0.70866141732283472" right="0.70866141732283472" top="1.3130314960629921" bottom="0.74803149606299213" header="0.31496062992125984" footer="0.31496062992125984"/>
  <pageSetup paperSize="9" scale="61" orientation="portrait" r:id="rId1"/>
  <headerFooter differentFirst="1">
    <oddFooter>&amp;C&amp;P</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15">
    <pageSetUpPr fitToPage="1"/>
  </sheetPr>
  <dimension ref="B1:N41"/>
  <sheetViews>
    <sheetView zoomScale="90" zoomScaleNormal="90" zoomScalePageLayoutView="70" workbookViewId="0">
      <selection activeCell="G44" sqref="G44"/>
    </sheetView>
  </sheetViews>
  <sheetFormatPr baseColWidth="10" defaultColWidth="10.85546875" defaultRowHeight="12.75"/>
  <cols>
    <col min="1" max="1" width="1.42578125" style="47" customWidth="1"/>
    <col min="2" max="2" width="15.85546875" style="47" customWidth="1"/>
    <col min="3" max="3" width="23" style="47" customWidth="1"/>
    <col min="4" max="4" width="9.85546875" style="47" bestFit="1" customWidth="1"/>
    <col min="5" max="6" width="10.42578125" style="47" customWidth="1"/>
    <col min="7" max="7" width="10.5703125" style="47" customWidth="1"/>
    <col min="8" max="9" width="11.28515625" style="47" customWidth="1"/>
    <col min="10" max="10" width="11" style="47" customWidth="1"/>
    <col min="11" max="11" width="10" style="47" customWidth="1"/>
    <col min="12" max="12" width="2.140625" style="47" customWidth="1"/>
    <col min="13" max="16384" width="10.85546875" style="47"/>
  </cols>
  <sheetData>
    <row r="1" spans="2:14" ht="5.25" customHeight="1"/>
    <row r="2" spans="2:14">
      <c r="B2" s="297" t="s">
        <v>156</v>
      </c>
      <c r="C2" s="298"/>
      <c r="D2" s="298"/>
      <c r="E2" s="298"/>
      <c r="F2" s="298"/>
      <c r="G2" s="298"/>
      <c r="H2" s="298"/>
      <c r="I2" s="298"/>
      <c r="J2" s="298"/>
      <c r="K2" s="299"/>
      <c r="L2" s="170"/>
      <c r="M2" s="60" t="s">
        <v>166</v>
      </c>
    </row>
    <row r="3" spans="2:14">
      <c r="B3" s="303" t="s">
        <v>72</v>
      </c>
      <c r="C3" s="304" t="s">
        <v>73</v>
      </c>
      <c r="D3" s="300" t="s">
        <v>74</v>
      </c>
      <c r="E3" s="301"/>
      <c r="F3" s="301"/>
      <c r="G3" s="302"/>
      <c r="H3" s="300" t="s">
        <v>75</v>
      </c>
      <c r="I3" s="301"/>
      <c r="J3" s="301"/>
      <c r="K3" s="302"/>
      <c r="L3" s="170"/>
    </row>
    <row r="4" spans="2:14" ht="27.75" customHeight="1">
      <c r="B4" s="303"/>
      <c r="C4" s="304"/>
      <c r="D4" s="48" t="s">
        <v>188</v>
      </c>
      <c r="E4" s="49" t="s">
        <v>224</v>
      </c>
      <c r="F4" s="49" t="s">
        <v>225</v>
      </c>
      <c r="G4" s="50" t="s">
        <v>45</v>
      </c>
      <c r="H4" s="48" t="str">
        <f>+D4</f>
        <v>2014</v>
      </c>
      <c r="I4" s="51" t="str">
        <f>+E4</f>
        <v>Ene-abr 2014</v>
      </c>
      <c r="J4" s="51" t="str">
        <f>+F4</f>
        <v>Ene-abr 2015</v>
      </c>
      <c r="K4" s="52" t="s">
        <v>45</v>
      </c>
      <c r="L4" s="171"/>
      <c r="M4" s="56"/>
    </row>
    <row r="5" spans="2:14" ht="12.75" customHeight="1">
      <c r="B5" s="305" t="s">
        <v>94</v>
      </c>
      <c r="C5" s="87" t="s">
        <v>95</v>
      </c>
      <c r="D5" s="53">
        <v>216585.41</v>
      </c>
      <c r="E5" s="54">
        <v>73305.08</v>
      </c>
      <c r="F5" s="54">
        <v>88542.64</v>
      </c>
      <c r="G5" s="55">
        <v>20.78649938039765</v>
      </c>
      <c r="H5" s="53">
        <v>835262.22</v>
      </c>
      <c r="I5" s="54">
        <v>290724</v>
      </c>
      <c r="J5" s="54">
        <v>361212.92</v>
      </c>
      <c r="K5" s="55">
        <v>24.245992762895384</v>
      </c>
      <c r="L5" s="172"/>
      <c r="M5" s="212"/>
      <c r="N5" s="212"/>
    </row>
    <row r="6" spans="2:14">
      <c r="B6" s="306"/>
      <c r="C6" s="122" t="s">
        <v>80</v>
      </c>
      <c r="D6" s="57">
        <v>47040</v>
      </c>
      <c r="E6" s="58">
        <v>47040</v>
      </c>
      <c r="F6" s="58">
        <v>33406.239999999998</v>
      </c>
      <c r="G6" s="59">
        <v>-28.983333333333338</v>
      </c>
      <c r="H6" s="57">
        <v>510300</v>
      </c>
      <c r="I6" s="58">
        <v>510300</v>
      </c>
      <c r="J6" s="58">
        <v>219487.44</v>
      </c>
      <c r="K6" s="59">
        <v>-56.988547912992345</v>
      </c>
      <c r="L6" s="172"/>
      <c r="M6" s="212"/>
      <c r="N6" s="212"/>
    </row>
    <row r="7" spans="2:14" ht="12.75" customHeight="1">
      <c r="B7" s="306"/>
      <c r="C7" s="122" t="s">
        <v>93</v>
      </c>
      <c r="D7" s="57">
        <v>18857.86</v>
      </c>
      <c r="E7" s="58">
        <v>11791.92</v>
      </c>
      <c r="F7" s="58">
        <v>3305.92</v>
      </c>
      <c r="G7" s="59">
        <v>-71.964531645397869</v>
      </c>
      <c r="H7" s="57">
        <v>169612.14</v>
      </c>
      <c r="I7" s="58">
        <v>116094.82</v>
      </c>
      <c r="J7" s="58">
        <v>19633.57</v>
      </c>
      <c r="K7" s="59">
        <v>-83.088332451008583</v>
      </c>
      <c r="L7" s="172"/>
      <c r="M7" s="212"/>
      <c r="N7" s="212"/>
    </row>
    <row r="8" spans="2:14" ht="12.75" customHeight="1">
      <c r="B8" s="306"/>
      <c r="C8" s="122" t="s">
        <v>88</v>
      </c>
      <c r="D8" s="57">
        <v>14675</v>
      </c>
      <c r="E8" s="58">
        <v>0</v>
      </c>
      <c r="F8" s="58">
        <v>0</v>
      </c>
      <c r="G8" s="59" t="s">
        <v>210</v>
      </c>
      <c r="H8" s="57">
        <v>46470.51</v>
      </c>
      <c r="I8" s="58">
        <v>0</v>
      </c>
      <c r="J8" s="58">
        <v>0</v>
      </c>
      <c r="K8" s="59" t="s">
        <v>210</v>
      </c>
      <c r="L8" s="172"/>
      <c r="M8" s="212"/>
      <c r="N8" s="212"/>
    </row>
    <row r="9" spans="2:14">
      <c r="B9" s="306"/>
      <c r="C9" s="122" t="s">
        <v>78</v>
      </c>
      <c r="D9" s="57">
        <v>6845.44</v>
      </c>
      <c r="E9" s="58">
        <v>2430</v>
      </c>
      <c r="F9" s="58">
        <v>2587.9</v>
      </c>
      <c r="G9" s="59">
        <v>6.4979423868312791</v>
      </c>
      <c r="H9" s="57">
        <v>43681.71</v>
      </c>
      <c r="I9" s="58">
        <v>12778.64</v>
      </c>
      <c r="J9" s="58">
        <v>9589.1</v>
      </c>
      <c r="K9" s="59">
        <v>-24.959933138424738</v>
      </c>
      <c r="L9" s="172"/>
      <c r="M9" s="212"/>
      <c r="N9" s="212"/>
    </row>
    <row r="10" spans="2:14">
      <c r="B10" s="306"/>
      <c r="C10" s="122" t="s">
        <v>90</v>
      </c>
      <c r="D10" s="57">
        <v>777</v>
      </c>
      <c r="E10" s="58">
        <v>777</v>
      </c>
      <c r="F10" s="58">
        <v>705.6</v>
      </c>
      <c r="G10" s="59">
        <v>-9.1891891891891841</v>
      </c>
      <c r="H10" s="57">
        <v>5068.43</v>
      </c>
      <c r="I10" s="58">
        <v>5068.43</v>
      </c>
      <c r="J10" s="58">
        <v>4899.7</v>
      </c>
      <c r="K10" s="59">
        <v>-3.3290387753209694</v>
      </c>
      <c r="L10" s="172"/>
      <c r="M10" s="212"/>
      <c r="N10" s="212"/>
    </row>
    <row r="11" spans="2:14">
      <c r="B11" s="306"/>
      <c r="C11" s="122" t="s">
        <v>126</v>
      </c>
      <c r="D11" s="57">
        <v>30.48</v>
      </c>
      <c r="E11" s="58">
        <v>0</v>
      </c>
      <c r="F11" s="58">
        <v>2.9</v>
      </c>
      <c r="G11" s="59" t="s">
        <v>210</v>
      </c>
      <c r="H11" s="57">
        <v>492.72</v>
      </c>
      <c r="I11" s="58">
        <v>0</v>
      </c>
      <c r="J11" s="58">
        <v>48.72</v>
      </c>
      <c r="K11" s="59" t="s">
        <v>210</v>
      </c>
      <c r="L11" s="172"/>
      <c r="M11" s="212"/>
      <c r="N11" s="212"/>
    </row>
    <row r="12" spans="2:14">
      <c r="B12" s="306"/>
      <c r="C12" s="122" t="s">
        <v>222</v>
      </c>
      <c r="D12" s="57">
        <v>0</v>
      </c>
      <c r="E12" s="58">
        <v>0</v>
      </c>
      <c r="F12" s="58">
        <v>25.56</v>
      </c>
      <c r="G12" s="59" t="s">
        <v>210</v>
      </c>
      <c r="H12" s="57">
        <v>0</v>
      </c>
      <c r="I12" s="58">
        <v>0</v>
      </c>
      <c r="J12" s="58">
        <v>648</v>
      </c>
      <c r="K12" s="59" t="s">
        <v>210</v>
      </c>
      <c r="L12" s="173"/>
      <c r="M12" s="212"/>
      <c r="N12" s="212"/>
    </row>
    <row r="13" spans="2:14" ht="12.75" customHeight="1">
      <c r="B13" s="307"/>
      <c r="C13" s="123" t="s">
        <v>106</v>
      </c>
      <c r="D13" s="124">
        <v>0</v>
      </c>
      <c r="E13" s="92">
        <v>0</v>
      </c>
      <c r="F13" s="92">
        <v>20</v>
      </c>
      <c r="G13" s="247" t="s">
        <v>210</v>
      </c>
      <c r="H13" s="124">
        <v>0</v>
      </c>
      <c r="I13" s="92">
        <v>0</v>
      </c>
      <c r="J13" s="92">
        <v>100</v>
      </c>
      <c r="K13" s="247" t="s">
        <v>210</v>
      </c>
      <c r="L13" s="172"/>
      <c r="M13" s="212"/>
      <c r="N13" s="212"/>
    </row>
    <row r="14" spans="2:14">
      <c r="B14" s="194" t="s">
        <v>119</v>
      </c>
      <c r="C14" s="195"/>
      <c r="D14" s="82">
        <v>304811.19</v>
      </c>
      <c r="E14" s="83">
        <v>135344</v>
      </c>
      <c r="F14" s="83">
        <v>128596.76</v>
      </c>
      <c r="G14" s="84">
        <v>-4.9852523938999971</v>
      </c>
      <c r="H14" s="83">
        <v>1610887.73</v>
      </c>
      <c r="I14" s="83">
        <v>934965.89</v>
      </c>
      <c r="J14" s="83">
        <v>615619.44999999995</v>
      </c>
      <c r="K14" s="84">
        <v>-34.155945517969656</v>
      </c>
      <c r="L14" s="172"/>
      <c r="M14" s="212"/>
      <c r="N14" s="212"/>
    </row>
    <row r="15" spans="2:14">
      <c r="B15" s="308" t="s">
        <v>137</v>
      </c>
      <c r="C15" s="85" t="s">
        <v>77</v>
      </c>
      <c r="D15" s="53">
        <v>350000</v>
      </c>
      <c r="E15" s="54">
        <v>0</v>
      </c>
      <c r="F15" s="54">
        <v>0</v>
      </c>
      <c r="G15" s="55" t="s">
        <v>210</v>
      </c>
      <c r="H15" s="54">
        <v>381350</v>
      </c>
      <c r="I15" s="54">
        <v>0</v>
      </c>
      <c r="J15" s="54">
        <v>0</v>
      </c>
      <c r="K15" s="55" t="s">
        <v>210</v>
      </c>
      <c r="L15" s="172"/>
      <c r="M15" s="212"/>
      <c r="N15" s="212"/>
    </row>
    <row r="16" spans="2:14">
      <c r="B16" s="309"/>
      <c r="C16" s="86" t="s">
        <v>84</v>
      </c>
      <c r="D16" s="57">
        <v>216000</v>
      </c>
      <c r="E16" s="58">
        <v>0</v>
      </c>
      <c r="F16" s="58">
        <v>0</v>
      </c>
      <c r="G16" s="59" t="s">
        <v>210</v>
      </c>
      <c r="H16" s="58">
        <v>248400</v>
      </c>
      <c r="I16" s="58">
        <v>0</v>
      </c>
      <c r="J16" s="58">
        <v>0</v>
      </c>
      <c r="K16" s="59" t="s">
        <v>210</v>
      </c>
      <c r="L16" s="173"/>
      <c r="M16" s="212"/>
      <c r="N16" s="212"/>
    </row>
    <row r="17" spans="2:14" ht="12.75" customHeight="1">
      <c r="B17" s="310"/>
      <c r="C17" s="86" t="s">
        <v>223</v>
      </c>
      <c r="D17" s="57">
        <v>25000</v>
      </c>
      <c r="E17" s="58">
        <v>0</v>
      </c>
      <c r="F17" s="58">
        <v>0</v>
      </c>
      <c r="G17" s="59" t="s">
        <v>210</v>
      </c>
      <c r="H17" s="58">
        <v>26250</v>
      </c>
      <c r="I17" s="58">
        <v>0</v>
      </c>
      <c r="J17" s="58">
        <v>0</v>
      </c>
      <c r="K17" s="59" t="s">
        <v>210</v>
      </c>
      <c r="L17" s="172"/>
      <c r="M17" s="212"/>
      <c r="N17" s="212"/>
    </row>
    <row r="18" spans="2:14">
      <c r="B18" s="194" t="s">
        <v>138</v>
      </c>
      <c r="C18" s="195"/>
      <c r="D18" s="82">
        <v>591000</v>
      </c>
      <c r="E18" s="83">
        <v>0</v>
      </c>
      <c r="F18" s="83">
        <v>0</v>
      </c>
      <c r="G18" s="55" t="s">
        <v>210</v>
      </c>
      <c r="H18" s="83">
        <v>656000</v>
      </c>
      <c r="I18" s="83">
        <v>0</v>
      </c>
      <c r="J18" s="83">
        <v>0</v>
      </c>
      <c r="K18" s="55" t="s">
        <v>210</v>
      </c>
      <c r="L18" s="172"/>
      <c r="M18" s="212"/>
      <c r="N18" s="212"/>
    </row>
    <row r="19" spans="2:14">
      <c r="B19" s="305" t="s">
        <v>89</v>
      </c>
      <c r="C19" s="85" t="s">
        <v>95</v>
      </c>
      <c r="D19" s="53">
        <v>432700</v>
      </c>
      <c r="E19" s="54">
        <v>202950</v>
      </c>
      <c r="F19" s="54">
        <v>197375</v>
      </c>
      <c r="G19" s="55">
        <v>-2.7469820152747015</v>
      </c>
      <c r="H19" s="54">
        <v>189671.73</v>
      </c>
      <c r="I19" s="54">
        <v>56826</v>
      </c>
      <c r="J19" s="54">
        <v>132348.20000000001</v>
      </c>
      <c r="K19" s="55">
        <v>132.90078485200439</v>
      </c>
      <c r="L19" s="172"/>
      <c r="M19" s="212"/>
      <c r="N19" s="212"/>
    </row>
    <row r="20" spans="2:14">
      <c r="B20" s="306"/>
      <c r="C20" s="122" t="s">
        <v>126</v>
      </c>
      <c r="D20" s="57">
        <v>3000</v>
      </c>
      <c r="E20" s="58">
        <v>0</v>
      </c>
      <c r="F20" s="58">
        <v>600</v>
      </c>
      <c r="G20" s="59" t="s">
        <v>210</v>
      </c>
      <c r="H20" s="58">
        <v>3240</v>
      </c>
      <c r="I20" s="58">
        <v>0</v>
      </c>
      <c r="J20" s="58">
        <v>1092</v>
      </c>
      <c r="K20" s="59" t="s">
        <v>210</v>
      </c>
      <c r="L20" s="172"/>
      <c r="M20" s="212"/>
      <c r="N20" s="212"/>
    </row>
    <row r="21" spans="2:14">
      <c r="B21" s="306"/>
      <c r="C21" s="86" t="s">
        <v>106</v>
      </c>
      <c r="D21" s="57">
        <v>120</v>
      </c>
      <c r="E21" s="58">
        <v>0</v>
      </c>
      <c r="F21" s="58">
        <v>0</v>
      </c>
      <c r="G21" s="59" t="s">
        <v>210</v>
      </c>
      <c r="H21" s="58">
        <v>1200</v>
      </c>
      <c r="I21" s="58">
        <v>0</v>
      </c>
      <c r="J21" s="58">
        <v>0</v>
      </c>
      <c r="K21" s="59" t="s">
        <v>210</v>
      </c>
      <c r="L21" s="172"/>
      <c r="M21" s="212"/>
      <c r="N21" s="212"/>
    </row>
    <row r="22" spans="2:14">
      <c r="B22" s="194" t="s">
        <v>123</v>
      </c>
      <c r="C22" s="195"/>
      <c r="D22" s="82">
        <v>435820</v>
      </c>
      <c r="E22" s="83">
        <v>202950</v>
      </c>
      <c r="F22" s="129">
        <v>197975</v>
      </c>
      <c r="G22" s="84">
        <v>-2.4513426952451289</v>
      </c>
      <c r="H22" s="83">
        <v>194111.73</v>
      </c>
      <c r="I22" s="83">
        <v>56826</v>
      </c>
      <c r="J22" s="83">
        <v>133440.20000000001</v>
      </c>
      <c r="K22" s="84">
        <v>134.82244043219654</v>
      </c>
      <c r="L22" s="172"/>
      <c r="M22" s="212"/>
      <c r="N22" s="212"/>
    </row>
    <row r="23" spans="2:14">
      <c r="B23" s="308" t="s">
        <v>76</v>
      </c>
      <c r="C23" s="85" t="s">
        <v>82</v>
      </c>
      <c r="D23" s="53">
        <v>23057.472399999999</v>
      </c>
      <c r="E23" s="54">
        <v>6457.7924000000003</v>
      </c>
      <c r="F23" s="54">
        <v>8445</v>
      </c>
      <c r="G23" s="55">
        <v>30.772243468216786</v>
      </c>
      <c r="H23" s="54">
        <v>55027.75</v>
      </c>
      <c r="I23" s="54">
        <v>10824</v>
      </c>
      <c r="J23" s="54">
        <v>20848.29</v>
      </c>
      <c r="K23" s="55">
        <v>92.611696230598682</v>
      </c>
      <c r="L23" s="172"/>
      <c r="M23" s="212"/>
      <c r="N23" s="212"/>
    </row>
    <row r="24" spans="2:14">
      <c r="B24" s="309"/>
      <c r="C24" s="86" t="s">
        <v>79</v>
      </c>
      <c r="D24" s="57">
        <v>12300</v>
      </c>
      <c r="E24" s="58">
        <v>7800</v>
      </c>
      <c r="F24" s="58">
        <v>1200</v>
      </c>
      <c r="G24" s="59">
        <v>-84.615384615384613</v>
      </c>
      <c r="H24" s="58">
        <v>44954.28</v>
      </c>
      <c r="I24" s="58">
        <v>24039.279999999999</v>
      </c>
      <c r="J24" s="58">
        <v>3526.82</v>
      </c>
      <c r="K24" s="59">
        <v>-85.328928320648529</v>
      </c>
      <c r="L24" s="173"/>
      <c r="M24" s="212"/>
      <c r="N24" s="212"/>
    </row>
    <row r="25" spans="2:14" ht="12.75" customHeight="1">
      <c r="B25" s="309"/>
      <c r="C25" s="86" t="s">
        <v>78</v>
      </c>
      <c r="D25" s="57">
        <v>10567</v>
      </c>
      <c r="E25" s="58">
        <v>9877</v>
      </c>
      <c r="F25" s="58">
        <v>426</v>
      </c>
      <c r="G25" s="59">
        <v>-95.686949478586612</v>
      </c>
      <c r="H25" s="58">
        <v>27382.16</v>
      </c>
      <c r="I25" s="58">
        <v>26573.16</v>
      </c>
      <c r="J25" s="58">
        <v>808</v>
      </c>
      <c r="K25" s="59">
        <v>-96.95933791841091</v>
      </c>
      <c r="L25" s="172"/>
      <c r="M25" s="212"/>
      <c r="N25" s="212"/>
    </row>
    <row r="26" spans="2:14">
      <c r="B26" s="309"/>
      <c r="C26" s="86" t="s">
        <v>81</v>
      </c>
      <c r="D26" s="57">
        <v>1284</v>
      </c>
      <c r="E26" s="58">
        <v>0</v>
      </c>
      <c r="F26" s="58">
        <v>0</v>
      </c>
      <c r="G26" s="59" t="s">
        <v>210</v>
      </c>
      <c r="H26" s="58">
        <v>8673.41</v>
      </c>
      <c r="I26" s="58">
        <v>0</v>
      </c>
      <c r="J26" s="58">
        <v>0</v>
      </c>
      <c r="K26" s="59" t="s">
        <v>210</v>
      </c>
      <c r="L26" s="172"/>
      <c r="M26" s="212"/>
      <c r="N26" s="212"/>
    </row>
    <row r="27" spans="2:14" ht="12.75" customHeight="1">
      <c r="B27" s="309"/>
      <c r="C27" s="86" t="s">
        <v>86</v>
      </c>
      <c r="D27" s="57">
        <v>351.5</v>
      </c>
      <c r="E27" s="58">
        <v>0</v>
      </c>
      <c r="F27" s="58">
        <v>0</v>
      </c>
      <c r="G27" s="59" t="s">
        <v>210</v>
      </c>
      <c r="H27" s="58">
        <v>1121.75</v>
      </c>
      <c r="I27" s="58">
        <v>0</v>
      </c>
      <c r="J27" s="58">
        <v>0</v>
      </c>
      <c r="K27" s="59" t="s">
        <v>210</v>
      </c>
      <c r="L27" s="172"/>
      <c r="M27" s="212"/>
      <c r="N27" s="212"/>
    </row>
    <row r="28" spans="2:14" ht="12.75" customHeight="1">
      <c r="B28" s="194" t="s">
        <v>120</v>
      </c>
      <c r="C28" s="195"/>
      <c r="D28" s="82">
        <v>47559.972399999999</v>
      </c>
      <c r="E28" s="83">
        <v>24134.792399999998</v>
      </c>
      <c r="F28" s="83">
        <v>10071</v>
      </c>
      <c r="G28" s="84">
        <v>-58.271859839987684</v>
      </c>
      <c r="H28" s="83">
        <v>137159.35</v>
      </c>
      <c r="I28" s="83">
        <v>61436.44</v>
      </c>
      <c r="J28" s="83">
        <v>25183.11</v>
      </c>
      <c r="K28" s="84">
        <v>-59.009490133217355</v>
      </c>
      <c r="L28" s="173"/>
      <c r="M28" s="212"/>
      <c r="N28" s="212"/>
    </row>
    <row r="29" spans="2:14">
      <c r="B29" s="305" t="s">
        <v>87</v>
      </c>
      <c r="C29" s="87" t="s">
        <v>81</v>
      </c>
      <c r="D29" s="53">
        <v>12354</v>
      </c>
      <c r="E29" s="54">
        <v>0</v>
      </c>
      <c r="F29" s="54">
        <v>0</v>
      </c>
      <c r="G29" s="55" t="s">
        <v>210</v>
      </c>
      <c r="H29" s="53">
        <v>75784.53</v>
      </c>
      <c r="I29" s="54">
        <v>0</v>
      </c>
      <c r="J29" s="54">
        <v>0</v>
      </c>
      <c r="K29" s="55" t="s">
        <v>210</v>
      </c>
      <c r="L29" s="172"/>
      <c r="M29" s="212"/>
      <c r="N29" s="212"/>
    </row>
    <row r="30" spans="2:14" ht="12.75" customHeight="1">
      <c r="B30" s="306"/>
      <c r="C30" s="122" t="s">
        <v>83</v>
      </c>
      <c r="D30" s="57">
        <v>10169</v>
      </c>
      <c r="E30" s="58">
        <v>929</v>
      </c>
      <c r="F30" s="58">
        <v>0</v>
      </c>
      <c r="G30" s="59">
        <v>-100</v>
      </c>
      <c r="H30" s="57">
        <v>24614</v>
      </c>
      <c r="I30" s="58">
        <v>2322.5</v>
      </c>
      <c r="J30" s="58">
        <v>0</v>
      </c>
      <c r="K30" s="59">
        <v>-100</v>
      </c>
      <c r="L30" s="172"/>
      <c r="M30" s="212"/>
      <c r="N30" s="212"/>
    </row>
    <row r="31" spans="2:14">
      <c r="B31" s="306"/>
      <c r="C31" s="122" t="s">
        <v>78</v>
      </c>
      <c r="D31" s="57">
        <v>5210</v>
      </c>
      <c r="E31" s="58">
        <v>0</v>
      </c>
      <c r="F31" s="58">
        <v>0</v>
      </c>
      <c r="G31" s="59" t="s">
        <v>210</v>
      </c>
      <c r="H31" s="57">
        <v>14796.4</v>
      </c>
      <c r="I31" s="58">
        <v>0</v>
      </c>
      <c r="J31" s="58">
        <v>0</v>
      </c>
      <c r="K31" s="59" t="s">
        <v>210</v>
      </c>
      <c r="L31" s="172"/>
      <c r="M31" s="212"/>
      <c r="N31" s="212"/>
    </row>
    <row r="32" spans="2:14" ht="12.75" customHeight="1">
      <c r="B32" s="307"/>
      <c r="C32" s="123" t="s">
        <v>222</v>
      </c>
      <c r="D32" s="124">
        <v>0</v>
      </c>
      <c r="E32" s="92">
        <v>0</v>
      </c>
      <c r="F32" s="92">
        <v>45.26</v>
      </c>
      <c r="G32" s="247" t="s">
        <v>210</v>
      </c>
      <c r="H32" s="124">
        <v>0</v>
      </c>
      <c r="I32" s="92">
        <v>0</v>
      </c>
      <c r="J32" s="92">
        <v>300</v>
      </c>
      <c r="K32" s="247" t="s">
        <v>210</v>
      </c>
      <c r="L32" s="173"/>
      <c r="M32" s="212"/>
      <c r="N32" s="212"/>
    </row>
    <row r="33" spans="2:14">
      <c r="B33" s="194" t="s">
        <v>122</v>
      </c>
      <c r="C33" s="195"/>
      <c r="D33" s="82">
        <v>27733</v>
      </c>
      <c r="E33" s="83">
        <v>929</v>
      </c>
      <c r="F33" s="83">
        <v>45.26</v>
      </c>
      <c r="G33" s="84">
        <v>-95.128094725511303</v>
      </c>
      <c r="H33" s="83">
        <v>115194.93</v>
      </c>
      <c r="I33" s="83">
        <v>2322.5</v>
      </c>
      <c r="J33" s="83">
        <v>300</v>
      </c>
      <c r="K33" s="84">
        <v>-87.082884822389659</v>
      </c>
      <c r="L33" s="172"/>
      <c r="M33" s="212"/>
      <c r="N33" s="212"/>
    </row>
    <row r="34" spans="2:14">
      <c r="B34" s="305" t="s">
        <v>85</v>
      </c>
      <c r="C34" s="87" t="s">
        <v>80</v>
      </c>
      <c r="D34" s="53">
        <v>17000</v>
      </c>
      <c r="E34" s="54">
        <v>17000</v>
      </c>
      <c r="F34" s="54">
        <v>0</v>
      </c>
      <c r="G34" s="55">
        <v>-100</v>
      </c>
      <c r="H34" s="53">
        <v>47515</v>
      </c>
      <c r="I34" s="54">
        <v>47515</v>
      </c>
      <c r="J34" s="54">
        <v>0</v>
      </c>
      <c r="K34" s="55">
        <v>-100</v>
      </c>
      <c r="L34" s="172"/>
      <c r="M34" s="212"/>
      <c r="N34" s="212"/>
    </row>
    <row r="35" spans="2:14">
      <c r="B35" s="307"/>
      <c r="C35" s="123" t="s">
        <v>86</v>
      </c>
      <c r="D35" s="124">
        <v>117.32</v>
      </c>
      <c r="E35" s="92">
        <v>0</v>
      </c>
      <c r="F35" s="128">
        <v>0</v>
      </c>
      <c r="G35" s="59" t="s">
        <v>210</v>
      </c>
      <c r="H35" s="124">
        <v>271.39999999999998</v>
      </c>
      <c r="I35" s="92">
        <v>0</v>
      </c>
      <c r="J35" s="128">
        <v>0</v>
      </c>
      <c r="K35" s="59" t="s">
        <v>210</v>
      </c>
      <c r="L35" s="172"/>
      <c r="M35" s="212"/>
      <c r="N35" s="212"/>
    </row>
    <row r="36" spans="2:14" ht="12.75" customHeight="1">
      <c r="B36" s="194" t="s">
        <v>121</v>
      </c>
      <c r="C36" s="195"/>
      <c r="D36" s="82">
        <v>17117.32</v>
      </c>
      <c r="E36" s="83">
        <v>17000</v>
      </c>
      <c r="F36" s="83">
        <v>0</v>
      </c>
      <c r="G36" s="84">
        <v>-100</v>
      </c>
      <c r="H36" s="83">
        <v>47786.400000000001</v>
      </c>
      <c r="I36" s="83">
        <v>47515</v>
      </c>
      <c r="J36" s="83">
        <v>0</v>
      </c>
      <c r="K36" s="84">
        <v>-100</v>
      </c>
      <c r="L36" s="173"/>
      <c r="M36" s="212"/>
      <c r="N36" s="212"/>
    </row>
    <row r="37" spans="2:14">
      <c r="B37" s="308" t="s">
        <v>91</v>
      </c>
      <c r="C37" s="85" t="s">
        <v>93</v>
      </c>
      <c r="D37" s="53">
        <v>3513</v>
      </c>
      <c r="E37" s="54">
        <v>0</v>
      </c>
      <c r="F37" s="54">
        <v>503.94</v>
      </c>
      <c r="G37" s="55" t="s">
        <v>210</v>
      </c>
      <c r="H37" s="54">
        <v>5574.02</v>
      </c>
      <c r="I37" s="54">
        <v>0</v>
      </c>
      <c r="J37" s="54">
        <v>1135.3699999999999</v>
      </c>
      <c r="K37" s="55" t="s">
        <v>210</v>
      </c>
      <c r="L37" s="173"/>
      <c r="M37" s="212"/>
      <c r="N37" s="212"/>
    </row>
    <row r="38" spans="2:14">
      <c r="B38" s="309"/>
      <c r="C38" s="86" t="s">
        <v>92</v>
      </c>
      <c r="D38" s="57">
        <v>500</v>
      </c>
      <c r="E38" s="58">
        <v>300</v>
      </c>
      <c r="F38" s="58">
        <v>0</v>
      </c>
      <c r="G38" s="59">
        <v>-100</v>
      </c>
      <c r="H38" s="58">
        <v>895.6</v>
      </c>
      <c r="I38" s="58">
        <v>521.6</v>
      </c>
      <c r="J38" s="58">
        <v>0</v>
      </c>
      <c r="K38" s="59">
        <v>-100</v>
      </c>
      <c r="L38" s="174"/>
      <c r="M38" s="212"/>
      <c r="N38" s="212"/>
    </row>
    <row r="39" spans="2:14">
      <c r="B39" s="194" t="s">
        <v>118</v>
      </c>
      <c r="C39" s="195"/>
      <c r="D39" s="82">
        <v>4013</v>
      </c>
      <c r="E39" s="83">
        <v>300</v>
      </c>
      <c r="F39" s="83">
        <v>503.94</v>
      </c>
      <c r="G39" s="84">
        <v>67.97999999999999</v>
      </c>
      <c r="H39" s="83">
        <v>6469.6200000000008</v>
      </c>
      <c r="I39" s="83">
        <v>521.6</v>
      </c>
      <c r="J39" s="83">
        <v>1135.3699999999999</v>
      </c>
      <c r="K39" s="84">
        <v>117.67062883435582</v>
      </c>
    </row>
    <row r="40" spans="2:14">
      <c r="B40" s="194" t="s">
        <v>96</v>
      </c>
      <c r="C40" s="195"/>
      <c r="D40" s="79">
        <v>1428054.4824000001</v>
      </c>
      <c r="E40" s="80">
        <v>380657.79240000003</v>
      </c>
      <c r="F40" s="80">
        <v>337191.96</v>
      </c>
      <c r="G40" s="81">
        <v>-11.418610959190756</v>
      </c>
      <c r="H40" s="80">
        <v>2767609.76</v>
      </c>
      <c r="I40" s="80">
        <v>1103587.4300000002</v>
      </c>
      <c r="J40" s="80">
        <v>775678.12999999989</v>
      </c>
      <c r="K40" s="81">
        <v>-29.713033248303688</v>
      </c>
    </row>
    <row r="41" spans="2:14">
      <c r="B41" s="311" t="s">
        <v>167</v>
      </c>
      <c r="C41" s="312"/>
      <c r="D41" s="312"/>
      <c r="E41" s="312"/>
      <c r="F41" s="312"/>
      <c r="G41" s="312"/>
      <c r="H41" s="312"/>
      <c r="I41" s="312"/>
      <c r="J41" s="312"/>
      <c r="K41" s="313"/>
    </row>
  </sheetData>
  <mergeCells count="13">
    <mergeCell ref="B5:B13"/>
    <mergeCell ref="B15:B17"/>
    <mergeCell ref="B23:B27"/>
    <mergeCell ref="B41:K41"/>
    <mergeCell ref="B19:B21"/>
    <mergeCell ref="B37:B38"/>
    <mergeCell ref="B34:B35"/>
    <mergeCell ref="B29:B32"/>
    <mergeCell ref="B2:K2"/>
    <mergeCell ref="D3:G3"/>
    <mergeCell ref="H3:K3"/>
    <mergeCell ref="B3:B4"/>
    <mergeCell ref="C3:C4"/>
  </mergeCells>
  <hyperlinks>
    <hyperlink ref="M2" location="Índice!A1" display="Volver al índice" xr:uid="{00000000-0004-0000-0E00-000000000000}"/>
  </hyperlinks>
  <pageMargins left="0.70866141732283472" right="0.70866141732283472" top="0.74803149606299213" bottom="0.74803149606299213" header="0.31496062992125984" footer="0.31496062992125984"/>
  <pageSetup paperSize="9" scale="70" orientation="portrait" horizontalDpi="4294967294" verticalDpi="4294967294" r:id="rId1"/>
  <headerFooter differentFirst="1">
    <oddFooter>&amp;C&amp;P</oddFooter>
  </headerFooter>
  <ignoredErrors>
    <ignoredError sqref="D4"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16"/>
  <dimension ref="B1:O90"/>
  <sheetViews>
    <sheetView zoomScale="80" zoomScaleNormal="80" zoomScalePageLayoutView="60" workbookViewId="0"/>
  </sheetViews>
  <sheetFormatPr baseColWidth="10" defaultColWidth="10.85546875" defaultRowHeight="12.75"/>
  <cols>
    <col min="1" max="1" width="1.42578125" style="47" customWidth="1"/>
    <col min="2" max="2" width="12.28515625" style="47" customWidth="1"/>
    <col min="3" max="3" width="23.42578125" style="47" customWidth="1"/>
    <col min="4" max="6" width="12.28515625" style="47" customWidth="1"/>
    <col min="7" max="7" width="10" style="47" customWidth="1"/>
    <col min="8" max="8" width="13.28515625" style="47" customWidth="1"/>
    <col min="9" max="9" width="12.42578125" style="47" customWidth="1"/>
    <col min="10" max="10" width="12" style="47" customWidth="1"/>
    <col min="11" max="11" width="10.7109375" style="47" customWidth="1"/>
    <col min="12" max="12" width="2.85546875" style="47" customWidth="1"/>
    <col min="13" max="16384" width="10.85546875" style="47"/>
  </cols>
  <sheetData>
    <row r="1" spans="2:13" ht="6" customHeight="1"/>
    <row r="2" spans="2:13">
      <c r="B2" s="297" t="s">
        <v>184</v>
      </c>
      <c r="C2" s="298"/>
      <c r="D2" s="298"/>
      <c r="E2" s="298"/>
      <c r="F2" s="298"/>
      <c r="G2" s="298"/>
      <c r="H2" s="298"/>
      <c r="I2" s="298"/>
      <c r="J2" s="298"/>
      <c r="K2" s="299"/>
      <c r="L2" s="170"/>
      <c r="M2" s="60" t="s">
        <v>166</v>
      </c>
    </row>
    <row r="3" spans="2:13">
      <c r="B3" s="315" t="s">
        <v>72</v>
      </c>
      <c r="C3" s="315" t="s">
        <v>73</v>
      </c>
      <c r="D3" s="297" t="s">
        <v>74</v>
      </c>
      <c r="E3" s="298"/>
      <c r="F3" s="298"/>
      <c r="G3" s="299"/>
      <c r="H3" s="297" t="s">
        <v>97</v>
      </c>
      <c r="I3" s="298"/>
      <c r="J3" s="298"/>
      <c r="K3" s="299"/>
      <c r="L3" s="170"/>
    </row>
    <row r="4" spans="2:13" ht="25.5">
      <c r="B4" s="316"/>
      <c r="C4" s="316"/>
      <c r="D4" s="48" t="str">
        <f>+export!D4</f>
        <v>2014</v>
      </c>
      <c r="E4" s="49" t="str">
        <f>+export!E4</f>
        <v>Ene-abr 2014</v>
      </c>
      <c r="F4" s="49" t="str">
        <f>+export!F4</f>
        <v>Ene-abr 2015</v>
      </c>
      <c r="G4" s="50" t="s">
        <v>45</v>
      </c>
      <c r="H4" s="48" t="str">
        <f>+export!H4</f>
        <v>2014</v>
      </c>
      <c r="I4" s="51" t="str">
        <f>+export!I4</f>
        <v>Ene-abr 2014</v>
      </c>
      <c r="J4" s="51" t="str">
        <f>+export!J4</f>
        <v>Ene-abr 2015</v>
      </c>
      <c r="K4" s="52" t="s">
        <v>45</v>
      </c>
      <c r="L4" s="171"/>
    </row>
    <row r="5" spans="2:13" ht="12.75" customHeight="1">
      <c r="B5" s="305" t="s">
        <v>91</v>
      </c>
      <c r="C5" s="85" t="s">
        <v>99</v>
      </c>
      <c r="D5" s="53">
        <v>36157336.68</v>
      </c>
      <c r="E5" s="54">
        <v>10582063.1</v>
      </c>
      <c r="F5" s="54">
        <v>10616836.82</v>
      </c>
      <c r="G5" s="55">
        <v>0.32861002312489784</v>
      </c>
      <c r="H5" s="54">
        <v>33733727.950000003</v>
      </c>
      <c r="I5" s="54">
        <v>10483610.439999999</v>
      </c>
      <c r="J5" s="54">
        <v>7398540.6299999999</v>
      </c>
      <c r="K5" s="55">
        <v>-29.427551010756559</v>
      </c>
      <c r="L5" s="172"/>
    </row>
    <row r="6" spans="2:13">
      <c r="B6" s="306"/>
      <c r="C6" s="86" t="s">
        <v>134</v>
      </c>
      <c r="D6" s="57">
        <v>16476448.444599999</v>
      </c>
      <c r="E6" s="58">
        <v>5362749.0599999996</v>
      </c>
      <c r="F6" s="58">
        <v>5214294.7</v>
      </c>
      <c r="G6" s="59">
        <v>-2.7682511029147316</v>
      </c>
      <c r="H6" s="58">
        <v>15404715.220000001</v>
      </c>
      <c r="I6" s="58">
        <v>5284912.18</v>
      </c>
      <c r="J6" s="58">
        <v>3832744.33</v>
      </c>
      <c r="K6" s="59">
        <v>-27.477615531541332</v>
      </c>
      <c r="L6" s="172"/>
    </row>
    <row r="7" spans="2:13">
      <c r="B7" s="306"/>
      <c r="C7" s="86" t="s">
        <v>80</v>
      </c>
      <c r="D7" s="57">
        <v>5896188.6530999998</v>
      </c>
      <c r="E7" s="58">
        <v>2498203.7599999998</v>
      </c>
      <c r="F7" s="58">
        <v>2017702.3075999999</v>
      </c>
      <c r="G7" s="59">
        <v>-19.233877560091408</v>
      </c>
      <c r="H7" s="58">
        <v>7299587.3499999996</v>
      </c>
      <c r="I7" s="58">
        <v>3169793.15</v>
      </c>
      <c r="J7" s="58">
        <v>2344040.34</v>
      </c>
      <c r="K7" s="59">
        <v>-26.050684411378711</v>
      </c>
      <c r="L7" s="172"/>
    </row>
    <row r="8" spans="2:13">
      <c r="B8" s="306"/>
      <c r="C8" s="86" t="s">
        <v>98</v>
      </c>
      <c r="D8" s="57">
        <v>8255194.0714999996</v>
      </c>
      <c r="E8" s="58">
        <v>2010926.19</v>
      </c>
      <c r="F8" s="58">
        <v>2149470</v>
      </c>
      <c r="G8" s="59">
        <v>6.8895522217053751</v>
      </c>
      <c r="H8" s="58">
        <v>7099434.1200000001</v>
      </c>
      <c r="I8" s="58">
        <v>1987858.04</v>
      </c>
      <c r="J8" s="58">
        <v>1351820.54</v>
      </c>
      <c r="K8" s="59">
        <v>-31.996122821728257</v>
      </c>
      <c r="L8" s="172"/>
    </row>
    <row r="9" spans="2:13">
      <c r="B9" s="306"/>
      <c r="C9" s="86" t="s">
        <v>132</v>
      </c>
      <c r="D9" s="57">
        <v>2620411.8747</v>
      </c>
      <c r="E9" s="58">
        <v>1147570.7833</v>
      </c>
      <c r="F9" s="58">
        <v>773692.42310000001</v>
      </c>
      <c r="G9" s="59">
        <v>-32.579982484815496</v>
      </c>
      <c r="H9" s="58">
        <v>3595171.51</v>
      </c>
      <c r="I9" s="58">
        <v>1574221.72</v>
      </c>
      <c r="J9" s="58">
        <v>1032314.75</v>
      </c>
      <c r="K9" s="59">
        <v>-34.423802131252515</v>
      </c>
      <c r="L9" s="172"/>
    </row>
    <row r="10" spans="2:13">
      <c r="B10" s="306"/>
      <c r="C10" s="86" t="s">
        <v>103</v>
      </c>
      <c r="D10" s="57">
        <v>1606604.0368999999</v>
      </c>
      <c r="E10" s="58">
        <v>375918.76</v>
      </c>
      <c r="F10" s="58">
        <v>863566.61540000001</v>
      </c>
      <c r="G10" s="59">
        <v>129.72160671098192</v>
      </c>
      <c r="H10" s="58">
        <v>1669690.44</v>
      </c>
      <c r="I10" s="58">
        <v>425547.92</v>
      </c>
      <c r="J10" s="58">
        <v>761951.69</v>
      </c>
      <c r="K10" s="59">
        <v>79.051912649461428</v>
      </c>
      <c r="L10" s="172"/>
    </row>
    <row r="11" spans="2:13">
      <c r="B11" s="306"/>
      <c r="C11" s="86" t="s">
        <v>102</v>
      </c>
      <c r="D11" s="57">
        <v>84000</v>
      </c>
      <c r="E11" s="58">
        <v>84000</v>
      </c>
      <c r="F11" s="58">
        <v>0</v>
      </c>
      <c r="G11" s="59">
        <v>-100</v>
      </c>
      <c r="H11" s="58">
        <v>96840</v>
      </c>
      <c r="I11" s="58">
        <v>96840</v>
      </c>
      <c r="J11" s="58">
        <v>0</v>
      </c>
      <c r="K11" s="59">
        <v>-100</v>
      </c>
      <c r="L11" s="172"/>
    </row>
    <row r="12" spans="2:13">
      <c r="B12" s="306"/>
      <c r="C12" s="86" t="s">
        <v>78</v>
      </c>
      <c r="D12" s="57">
        <v>24691</v>
      </c>
      <c r="E12" s="58">
        <v>10100</v>
      </c>
      <c r="F12" s="58">
        <v>2010</v>
      </c>
      <c r="G12" s="59">
        <v>-80.099009900990097</v>
      </c>
      <c r="H12" s="58">
        <v>49269.72</v>
      </c>
      <c r="I12" s="58">
        <v>19700.900000000001</v>
      </c>
      <c r="J12" s="58">
        <v>2223.15</v>
      </c>
      <c r="K12" s="59">
        <v>-88.715490155272093</v>
      </c>
      <c r="L12" s="172"/>
    </row>
    <row r="13" spans="2:13">
      <c r="B13" s="306"/>
      <c r="C13" s="86" t="s">
        <v>83</v>
      </c>
      <c r="D13" s="57">
        <v>379.23849999999999</v>
      </c>
      <c r="E13" s="58">
        <v>0</v>
      </c>
      <c r="F13" s="58">
        <v>437.92309999999998</v>
      </c>
      <c r="G13" s="59" t="s">
        <v>161</v>
      </c>
      <c r="H13" s="58">
        <v>1397.88</v>
      </c>
      <c r="I13" s="58">
        <v>0</v>
      </c>
      <c r="J13" s="58">
        <v>1348.94</v>
      </c>
      <c r="K13" s="59" t="s">
        <v>161</v>
      </c>
      <c r="L13" s="172"/>
    </row>
    <row r="14" spans="2:13">
      <c r="B14" s="306"/>
      <c r="C14" s="86" t="s">
        <v>104</v>
      </c>
      <c r="D14" s="57">
        <v>10</v>
      </c>
      <c r="E14" s="58">
        <v>0</v>
      </c>
      <c r="F14" s="58">
        <v>0</v>
      </c>
      <c r="G14" s="59" t="s">
        <v>161</v>
      </c>
      <c r="H14" s="58">
        <v>167.45</v>
      </c>
      <c r="I14" s="58">
        <v>0</v>
      </c>
      <c r="J14" s="58">
        <v>0</v>
      </c>
      <c r="K14" s="59" t="s">
        <v>161</v>
      </c>
      <c r="L14" s="172"/>
    </row>
    <row r="15" spans="2:13">
      <c r="B15" s="307"/>
      <c r="C15" s="92" t="s">
        <v>106</v>
      </c>
      <c r="D15" s="90">
        <v>0</v>
      </c>
      <c r="E15" s="72">
        <v>0</v>
      </c>
      <c r="F15" s="72">
        <v>24000</v>
      </c>
      <c r="G15" s="91" t="s">
        <v>161</v>
      </c>
      <c r="H15" s="72">
        <v>0</v>
      </c>
      <c r="I15" s="72">
        <v>0</v>
      </c>
      <c r="J15" s="72">
        <v>14405.76</v>
      </c>
      <c r="K15" s="91" t="s">
        <v>161</v>
      </c>
      <c r="L15" s="173"/>
    </row>
    <row r="16" spans="2:13" ht="12.75" customHeight="1">
      <c r="B16" s="196" t="s">
        <v>118</v>
      </c>
      <c r="C16" s="197"/>
      <c r="D16" s="79">
        <v>71121263.999299988</v>
      </c>
      <c r="E16" s="80">
        <v>22071531.653299998</v>
      </c>
      <c r="F16" s="80">
        <v>21662010.789199997</v>
      </c>
      <c r="G16" s="81">
        <v>-1.8554256701925453</v>
      </c>
      <c r="H16" s="80">
        <v>68950001.640000001</v>
      </c>
      <c r="I16" s="80">
        <v>23042484.349999994</v>
      </c>
      <c r="J16" s="80">
        <v>16739390.129999999</v>
      </c>
      <c r="K16" s="81">
        <v>-27.354230230821429</v>
      </c>
      <c r="L16" s="172"/>
    </row>
    <row r="17" spans="2:12" ht="12.75" customHeight="1">
      <c r="B17" s="305" t="s">
        <v>76</v>
      </c>
      <c r="C17" s="226" t="s">
        <v>132</v>
      </c>
      <c r="D17" s="53">
        <v>4237012.8265000004</v>
      </c>
      <c r="E17" s="54">
        <v>1216465.32</v>
      </c>
      <c r="F17" s="54">
        <v>955144.33829999994</v>
      </c>
      <c r="G17" s="55">
        <v>-21.481991915725153</v>
      </c>
      <c r="H17" s="53">
        <v>6300006.5599999996</v>
      </c>
      <c r="I17" s="54">
        <v>1860005.58</v>
      </c>
      <c r="J17" s="54">
        <v>1442270.88</v>
      </c>
      <c r="K17" s="55">
        <v>-22.458787462347296</v>
      </c>
      <c r="L17" s="172"/>
    </row>
    <row r="18" spans="2:12">
      <c r="B18" s="306"/>
      <c r="C18" s="227" t="s">
        <v>98</v>
      </c>
      <c r="D18" s="57">
        <v>2738132.0320000001</v>
      </c>
      <c r="E18" s="58">
        <v>1341487.0319999999</v>
      </c>
      <c r="F18" s="58">
        <v>970735.2</v>
      </c>
      <c r="G18" s="59">
        <v>-27.637377265380824</v>
      </c>
      <c r="H18" s="57">
        <v>4446176.84</v>
      </c>
      <c r="I18" s="58">
        <v>2201032.61</v>
      </c>
      <c r="J18" s="58">
        <v>1297826.2</v>
      </c>
      <c r="K18" s="59">
        <v>-41.03557602447335</v>
      </c>
      <c r="L18" s="172"/>
    </row>
    <row r="19" spans="2:12">
      <c r="B19" s="306"/>
      <c r="C19" s="227" t="s">
        <v>134</v>
      </c>
      <c r="D19" s="57">
        <v>1666647</v>
      </c>
      <c r="E19" s="58">
        <v>627384</v>
      </c>
      <c r="F19" s="58">
        <v>386700.7</v>
      </c>
      <c r="G19" s="59">
        <v>-38.362996187343001</v>
      </c>
      <c r="H19" s="57">
        <v>2755697.26</v>
      </c>
      <c r="I19" s="58">
        <v>1051338.27</v>
      </c>
      <c r="J19" s="58">
        <v>514006.05</v>
      </c>
      <c r="K19" s="59">
        <v>-51.109356078134581</v>
      </c>
      <c r="L19" s="172"/>
    </row>
    <row r="20" spans="2:12">
      <c r="B20" s="306"/>
      <c r="C20" s="227" t="s">
        <v>99</v>
      </c>
      <c r="D20" s="57">
        <v>270821</v>
      </c>
      <c r="E20" s="58">
        <v>60608</v>
      </c>
      <c r="F20" s="58">
        <v>68108</v>
      </c>
      <c r="G20" s="59">
        <v>12.374604012671586</v>
      </c>
      <c r="H20" s="57">
        <v>439170.06</v>
      </c>
      <c r="I20" s="58">
        <v>106356.09</v>
      </c>
      <c r="J20" s="58">
        <v>91610.67</v>
      </c>
      <c r="K20" s="59">
        <v>-13.86419903176207</v>
      </c>
      <c r="L20" s="172"/>
    </row>
    <row r="21" spans="2:12">
      <c r="B21" s="306"/>
      <c r="C21" s="227" t="s">
        <v>102</v>
      </c>
      <c r="D21" s="57">
        <v>198000.7</v>
      </c>
      <c r="E21" s="58">
        <v>71000</v>
      </c>
      <c r="F21" s="58">
        <v>92050</v>
      </c>
      <c r="G21" s="59">
        <v>29.647887323943657</v>
      </c>
      <c r="H21" s="57">
        <v>318285.34000000003</v>
      </c>
      <c r="I21" s="58">
        <v>116712.46</v>
      </c>
      <c r="J21" s="58">
        <v>119613.56</v>
      </c>
      <c r="K21" s="59">
        <v>2.4856814773675406</v>
      </c>
      <c r="L21" s="172"/>
    </row>
    <row r="22" spans="2:12">
      <c r="B22" s="306"/>
      <c r="C22" s="227" t="s">
        <v>205</v>
      </c>
      <c r="D22" s="57">
        <v>110000</v>
      </c>
      <c r="E22" s="58">
        <v>0</v>
      </c>
      <c r="F22" s="58">
        <v>0</v>
      </c>
      <c r="G22" s="59" t="s">
        <v>161</v>
      </c>
      <c r="H22" s="57">
        <v>159512.4</v>
      </c>
      <c r="I22" s="58">
        <v>0</v>
      </c>
      <c r="J22" s="58">
        <v>0</v>
      </c>
      <c r="K22" s="59" t="s">
        <v>161</v>
      </c>
      <c r="L22" s="172"/>
    </row>
    <row r="23" spans="2:12">
      <c r="B23" s="306"/>
      <c r="C23" s="227" t="s">
        <v>80</v>
      </c>
      <c r="D23" s="57">
        <v>20000</v>
      </c>
      <c r="E23" s="58">
        <v>20000</v>
      </c>
      <c r="F23" s="58">
        <v>0</v>
      </c>
      <c r="G23" s="59">
        <v>-100</v>
      </c>
      <c r="H23" s="57">
        <v>45896</v>
      </c>
      <c r="I23" s="58">
        <v>45896</v>
      </c>
      <c r="J23" s="58">
        <v>0</v>
      </c>
      <c r="K23" s="59">
        <v>-100</v>
      </c>
      <c r="L23" s="172"/>
    </row>
    <row r="24" spans="2:12">
      <c r="B24" s="306"/>
      <c r="C24" s="227" t="s">
        <v>206</v>
      </c>
      <c r="D24" s="57">
        <v>2000</v>
      </c>
      <c r="E24" s="58">
        <v>0</v>
      </c>
      <c r="F24" s="58">
        <v>0</v>
      </c>
      <c r="G24" s="59" t="s">
        <v>161</v>
      </c>
      <c r="H24" s="57">
        <v>3982.3</v>
      </c>
      <c r="I24" s="58">
        <v>0</v>
      </c>
      <c r="J24" s="58">
        <v>0</v>
      </c>
      <c r="K24" s="59" t="s">
        <v>161</v>
      </c>
      <c r="L24" s="172"/>
    </row>
    <row r="25" spans="2:12">
      <c r="B25" s="306"/>
      <c r="C25" s="86" t="s">
        <v>115</v>
      </c>
      <c r="D25" s="57">
        <v>360</v>
      </c>
      <c r="E25" s="58">
        <v>360</v>
      </c>
      <c r="F25" s="58">
        <v>0</v>
      </c>
      <c r="G25" s="59">
        <v>-100</v>
      </c>
      <c r="H25" s="58">
        <v>2420.3200000000002</v>
      </c>
      <c r="I25" s="58">
        <v>2420.3200000000002</v>
      </c>
      <c r="J25" s="58">
        <v>0</v>
      </c>
      <c r="K25" s="59">
        <v>-100</v>
      </c>
      <c r="L25" s="172"/>
    </row>
    <row r="26" spans="2:12">
      <c r="B26" s="306"/>
      <c r="C26" s="86" t="s">
        <v>104</v>
      </c>
      <c r="D26" s="57">
        <v>0</v>
      </c>
      <c r="E26" s="58">
        <v>0</v>
      </c>
      <c r="F26" s="58">
        <v>18150</v>
      </c>
      <c r="G26" s="59" t="s">
        <v>161</v>
      </c>
      <c r="H26" s="58">
        <v>0</v>
      </c>
      <c r="I26" s="58">
        <v>0</v>
      </c>
      <c r="J26" s="58">
        <v>21100.400000000001</v>
      </c>
      <c r="K26" s="59" t="s">
        <v>161</v>
      </c>
      <c r="L26" s="172"/>
    </row>
    <row r="27" spans="2:12">
      <c r="B27" s="307"/>
      <c r="C27" s="92" t="s">
        <v>101</v>
      </c>
      <c r="D27" s="90">
        <v>0</v>
      </c>
      <c r="E27" s="72">
        <v>0</v>
      </c>
      <c r="F27" s="72">
        <v>20</v>
      </c>
      <c r="G27" s="91" t="s">
        <v>161</v>
      </c>
      <c r="H27" s="72">
        <v>0</v>
      </c>
      <c r="I27" s="72">
        <v>0</v>
      </c>
      <c r="J27" s="72">
        <v>525.55999999999995</v>
      </c>
      <c r="K27" s="91" t="s">
        <v>161</v>
      </c>
      <c r="L27" s="172"/>
    </row>
    <row r="28" spans="2:12">
      <c r="B28" s="196" t="s">
        <v>120</v>
      </c>
      <c r="C28" s="197"/>
      <c r="D28" s="79">
        <v>9242973.5584999993</v>
      </c>
      <c r="E28" s="80">
        <v>3337304.352</v>
      </c>
      <c r="F28" s="80">
        <v>2490908.2382999999</v>
      </c>
      <c r="G28" s="81">
        <v>-25.361669911608953</v>
      </c>
      <c r="H28" s="80">
        <v>14471147.08</v>
      </c>
      <c r="I28" s="80">
        <v>5383761.3300000001</v>
      </c>
      <c r="J28" s="80">
        <v>3486953.32</v>
      </c>
      <c r="K28" s="81">
        <v>-35.232022627570679</v>
      </c>
      <c r="L28" s="172"/>
    </row>
    <row r="29" spans="2:12" ht="12.75" customHeight="1">
      <c r="B29" s="305" t="s">
        <v>94</v>
      </c>
      <c r="C29" s="226" t="s">
        <v>132</v>
      </c>
      <c r="D29" s="53">
        <v>513279.20209999999</v>
      </c>
      <c r="E29" s="54">
        <v>139958.6654</v>
      </c>
      <c r="F29" s="54">
        <v>114718.04</v>
      </c>
      <c r="G29" s="55">
        <v>-18.034342731021791</v>
      </c>
      <c r="H29" s="53">
        <v>3575951.71</v>
      </c>
      <c r="I29" s="54">
        <v>1001157.4</v>
      </c>
      <c r="J29" s="54">
        <v>776818.08</v>
      </c>
      <c r="K29" s="55">
        <v>-22.407996984290392</v>
      </c>
      <c r="L29" s="173"/>
    </row>
    <row r="30" spans="2:12">
      <c r="B30" s="306"/>
      <c r="C30" s="227" t="s">
        <v>86</v>
      </c>
      <c r="D30" s="57">
        <v>401825.06510000001</v>
      </c>
      <c r="E30" s="58">
        <v>100797.442</v>
      </c>
      <c r="F30" s="58">
        <v>62726.66</v>
      </c>
      <c r="G30" s="59">
        <v>-37.769591414829748</v>
      </c>
      <c r="H30" s="57">
        <v>2267833.6800000002</v>
      </c>
      <c r="I30" s="58">
        <v>598012.48</v>
      </c>
      <c r="J30" s="58">
        <v>357339.32</v>
      </c>
      <c r="K30" s="59">
        <v>-40.245507919834708</v>
      </c>
      <c r="L30" s="172"/>
    </row>
    <row r="31" spans="2:12">
      <c r="B31" s="306"/>
      <c r="C31" s="227" t="s">
        <v>80</v>
      </c>
      <c r="D31" s="57">
        <v>440501.18099999998</v>
      </c>
      <c r="E31" s="58">
        <v>420101.18099999998</v>
      </c>
      <c r="F31" s="58">
        <v>20000</v>
      </c>
      <c r="G31" s="59">
        <v>-95.239242138669439</v>
      </c>
      <c r="H31" s="57">
        <v>1001411.48</v>
      </c>
      <c r="I31" s="58">
        <v>957585.48</v>
      </c>
      <c r="J31" s="58">
        <v>42756</v>
      </c>
      <c r="K31" s="59">
        <v>-95.535020017220816</v>
      </c>
      <c r="L31" s="172"/>
    </row>
    <row r="32" spans="2:12">
      <c r="B32" s="306"/>
      <c r="C32" s="86" t="s">
        <v>134</v>
      </c>
      <c r="D32" s="57">
        <v>788760</v>
      </c>
      <c r="E32" s="58">
        <v>183840</v>
      </c>
      <c r="F32" s="58">
        <v>576444</v>
      </c>
      <c r="G32" s="59">
        <v>213.5574412532637</v>
      </c>
      <c r="H32" s="58">
        <v>837728.05</v>
      </c>
      <c r="I32" s="58">
        <v>208485.39</v>
      </c>
      <c r="J32" s="58">
        <v>325593.34000000003</v>
      </c>
      <c r="K32" s="59">
        <v>56.170818492365335</v>
      </c>
      <c r="L32" s="172"/>
    </row>
    <row r="33" spans="2:12">
      <c r="B33" s="306"/>
      <c r="C33" s="86" t="s">
        <v>78</v>
      </c>
      <c r="D33" s="57">
        <v>53107.590400000001</v>
      </c>
      <c r="E33" s="58">
        <v>19874.504199999999</v>
      </c>
      <c r="F33" s="58">
        <v>18857.963800000001</v>
      </c>
      <c r="G33" s="59">
        <v>-5.1147962725027307</v>
      </c>
      <c r="H33" s="58">
        <v>326550.52</v>
      </c>
      <c r="I33" s="58">
        <v>126647.85</v>
      </c>
      <c r="J33" s="58">
        <v>113592.07</v>
      </c>
      <c r="K33" s="59">
        <v>-10.308726125236234</v>
      </c>
      <c r="L33" s="172"/>
    </row>
    <row r="34" spans="2:12">
      <c r="B34" s="306"/>
      <c r="C34" s="86" t="s">
        <v>98</v>
      </c>
      <c r="D34" s="57">
        <v>13196.4</v>
      </c>
      <c r="E34" s="58">
        <v>4752</v>
      </c>
      <c r="F34" s="58">
        <v>0</v>
      </c>
      <c r="G34" s="59">
        <v>-100</v>
      </c>
      <c r="H34" s="58">
        <v>48252.17</v>
      </c>
      <c r="I34" s="58">
        <v>16503.900000000001</v>
      </c>
      <c r="J34" s="58">
        <v>0</v>
      </c>
      <c r="K34" s="59">
        <v>-100</v>
      </c>
      <c r="L34" s="172"/>
    </row>
    <row r="35" spans="2:12">
      <c r="B35" s="306"/>
      <c r="C35" s="86" t="s">
        <v>83</v>
      </c>
      <c r="D35" s="57">
        <v>6464.9</v>
      </c>
      <c r="E35" s="58">
        <v>2456.62</v>
      </c>
      <c r="F35" s="58">
        <v>115.67</v>
      </c>
      <c r="G35" s="59">
        <v>-95.29149807459028</v>
      </c>
      <c r="H35" s="58">
        <v>37197.089999999997</v>
      </c>
      <c r="I35" s="58">
        <v>13956.39</v>
      </c>
      <c r="J35" s="58">
        <v>745.06</v>
      </c>
      <c r="K35" s="59">
        <v>-94.661513471606924</v>
      </c>
      <c r="L35" s="172"/>
    </row>
    <row r="36" spans="2:12">
      <c r="B36" s="306"/>
      <c r="C36" s="86" t="s">
        <v>106</v>
      </c>
      <c r="D36" s="57">
        <v>2268.12</v>
      </c>
      <c r="E36" s="58">
        <v>1344</v>
      </c>
      <c r="F36" s="58">
        <v>1200</v>
      </c>
      <c r="G36" s="59">
        <v>-10.71428571428571</v>
      </c>
      <c r="H36" s="58">
        <v>15624.25</v>
      </c>
      <c r="I36" s="58">
        <v>7894.05</v>
      </c>
      <c r="J36" s="58">
        <v>4842.71</v>
      </c>
      <c r="K36" s="59">
        <v>-38.653669535916293</v>
      </c>
      <c r="L36" s="172"/>
    </row>
    <row r="37" spans="2:12">
      <c r="B37" s="306"/>
      <c r="C37" s="86" t="s">
        <v>79</v>
      </c>
      <c r="D37" s="57">
        <v>300</v>
      </c>
      <c r="E37" s="58">
        <v>0</v>
      </c>
      <c r="F37" s="58">
        <v>521.4</v>
      </c>
      <c r="G37" s="59" t="s">
        <v>161</v>
      </c>
      <c r="H37" s="58">
        <v>3582.51</v>
      </c>
      <c r="I37" s="58">
        <v>0</v>
      </c>
      <c r="J37" s="58">
        <v>6162.91</v>
      </c>
      <c r="K37" s="59" t="s">
        <v>161</v>
      </c>
      <c r="L37" s="172"/>
    </row>
    <row r="38" spans="2:12">
      <c r="B38" s="306"/>
      <c r="C38" s="86" t="s">
        <v>102</v>
      </c>
      <c r="D38" s="57">
        <v>400</v>
      </c>
      <c r="E38" s="58">
        <v>160</v>
      </c>
      <c r="F38" s="58">
        <v>367.36</v>
      </c>
      <c r="G38" s="59">
        <v>129.60000000000002</v>
      </c>
      <c r="H38" s="58">
        <v>3505.43</v>
      </c>
      <c r="I38" s="58">
        <v>1426</v>
      </c>
      <c r="J38" s="58">
        <v>2054.2399999999998</v>
      </c>
      <c r="K38" s="59">
        <v>44.056100981767173</v>
      </c>
      <c r="L38" s="172"/>
    </row>
    <row r="39" spans="2:12">
      <c r="B39" s="306"/>
      <c r="C39" s="86" t="s">
        <v>77</v>
      </c>
      <c r="D39" s="57">
        <v>125.86</v>
      </c>
      <c r="E39" s="58">
        <v>0</v>
      </c>
      <c r="F39" s="58">
        <v>0</v>
      </c>
      <c r="G39" s="59" t="s">
        <v>161</v>
      </c>
      <c r="H39" s="58">
        <v>2274.5</v>
      </c>
      <c r="I39" s="58">
        <v>0</v>
      </c>
      <c r="J39" s="58">
        <v>0</v>
      </c>
      <c r="K39" s="59" t="s">
        <v>161</v>
      </c>
      <c r="L39" s="172"/>
    </row>
    <row r="40" spans="2:12">
      <c r="B40" s="306"/>
      <c r="C40" s="86" t="s">
        <v>105</v>
      </c>
      <c r="D40" s="57">
        <v>415</v>
      </c>
      <c r="E40" s="58">
        <v>63</v>
      </c>
      <c r="F40" s="58">
        <v>242</v>
      </c>
      <c r="G40" s="59">
        <v>284.12698412698415</v>
      </c>
      <c r="H40" s="58">
        <v>2048.42</v>
      </c>
      <c r="I40" s="58">
        <v>170.52</v>
      </c>
      <c r="J40" s="58">
        <v>721.48</v>
      </c>
      <c r="K40" s="59">
        <v>323.10579404175462</v>
      </c>
      <c r="L40" s="172"/>
    </row>
    <row r="41" spans="2:12">
      <c r="B41" s="306"/>
      <c r="C41" s="86" t="s">
        <v>101</v>
      </c>
      <c r="D41" s="57">
        <v>240</v>
      </c>
      <c r="E41" s="58">
        <v>0</v>
      </c>
      <c r="F41" s="58">
        <v>312.0385</v>
      </c>
      <c r="G41" s="59" t="s">
        <v>161</v>
      </c>
      <c r="H41" s="58">
        <v>326.14999999999998</v>
      </c>
      <c r="I41" s="58">
        <v>0</v>
      </c>
      <c r="J41" s="58">
        <v>730.05</v>
      </c>
      <c r="K41" s="59" t="s">
        <v>161</v>
      </c>
      <c r="L41" s="172"/>
    </row>
    <row r="42" spans="2:12" ht="12.75" customHeight="1">
      <c r="B42" s="306"/>
      <c r="C42" s="86" t="s">
        <v>207</v>
      </c>
      <c r="D42" s="57">
        <v>45</v>
      </c>
      <c r="E42" s="58">
        <v>36</v>
      </c>
      <c r="F42" s="58">
        <v>0</v>
      </c>
      <c r="G42" s="59">
        <v>-100</v>
      </c>
      <c r="H42" s="58">
        <v>110.37</v>
      </c>
      <c r="I42" s="58">
        <v>101.61</v>
      </c>
      <c r="J42" s="58">
        <v>0</v>
      </c>
      <c r="K42" s="59">
        <v>-100</v>
      </c>
      <c r="L42" s="173"/>
    </row>
    <row r="43" spans="2:12" ht="12.75" customHeight="1">
      <c r="B43" s="306"/>
      <c r="C43" s="86" t="s">
        <v>124</v>
      </c>
      <c r="D43" s="57">
        <v>0.2</v>
      </c>
      <c r="E43" s="58">
        <v>0.2</v>
      </c>
      <c r="F43" s="58">
        <v>0</v>
      </c>
      <c r="G43" s="59">
        <v>-100</v>
      </c>
      <c r="H43" s="58">
        <v>81.28</v>
      </c>
      <c r="I43" s="58">
        <v>81.28</v>
      </c>
      <c r="J43" s="58">
        <v>0</v>
      </c>
      <c r="K43" s="59">
        <v>-100</v>
      </c>
      <c r="L43" s="172"/>
    </row>
    <row r="44" spans="2:12">
      <c r="B44" s="306"/>
      <c r="C44" s="86" t="s">
        <v>208</v>
      </c>
      <c r="D44" s="57">
        <v>96</v>
      </c>
      <c r="E44" s="58">
        <v>0</v>
      </c>
      <c r="F44" s="58">
        <v>0</v>
      </c>
      <c r="G44" s="59" t="s">
        <v>161</v>
      </c>
      <c r="H44" s="58">
        <v>36</v>
      </c>
      <c r="I44" s="58">
        <v>0</v>
      </c>
      <c r="J44" s="58">
        <v>0</v>
      </c>
      <c r="K44" s="59" t="s">
        <v>161</v>
      </c>
      <c r="L44" s="172"/>
    </row>
    <row r="45" spans="2:12">
      <c r="B45" s="306"/>
      <c r="C45" s="86" t="s">
        <v>95</v>
      </c>
      <c r="D45" s="57">
        <v>0</v>
      </c>
      <c r="E45" s="58">
        <v>0</v>
      </c>
      <c r="F45" s="58">
        <v>19240</v>
      </c>
      <c r="G45" s="59" t="s">
        <v>161</v>
      </c>
      <c r="H45" s="58">
        <v>0</v>
      </c>
      <c r="I45" s="58">
        <v>0</v>
      </c>
      <c r="J45" s="58">
        <v>110573.94</v>
      </c>
      <c r="K45" s="59" t="s">
        <v>161</v>
      </c>
      <c r="L45" s="172"/>
    </row>
    <row r="46" spans="2:12">
      <c r="B46" s="307"/>
      <c r="C46" s="86" t="s">
        <v>93</v>
      </c>
      <c r="D46" s="57">
        <v>0</v>
      </c>
      <c r="E46" s="58">
        <v>0</v>
      </c>
      <c r="F46" s="58">
        <v>6981.52</v>
      </c>
      <c r="G46" s="59" t="s">
        <v>161</v>
      </c>
      <c r="H46" s="58">
        <v>0</v>
      </c>
      <c r="I46" s="58">
        <v>0</v>
      </c>
      <c r="J46" s="58">
        <v>69824.2</v>
      </c>
      <c r="K46" s="59" t="s">
        <v>161</v>
      </c>
      <c r="L46" s="173"/>
    </row>
    <row r="47" spans="2:12" ht="12.75" customHeight="1">
      <c r="B47" s="196" t="s">
        <v>119</v>
      </c>
      <c r="C47" s="197"/>
      <c r="D47" s="79">
        <v>2221024.5186000001</v>
      </c>
      <c r="E47" s="80">
        <v>873383.61259999999</v>
      </c>
      <c r="F47" s="80">
        <v>821726.65230000007</v>
      </c>
      <c r="G47" s="81">
        <v>-5.9145786060973649</v>
      </c>
      <c r="H47" s="80">
        <v>8122513.6100000003</v>
      </c>
      <c r="I47" s="80">
        <v>2932022.35</v>
      </c>
      <c r="J47" s="80">
        <v>1811753.4</v>
      </c>
      <c r="K47" s="81">
        <v>-38.208063113843593</v>
      </c>
      <c r="L47" s="172"/>
    </row>
    <row r="48" spans="2:12">
      <c r="B48" s="305" t="s">
        <v>85</v>
      </c>
      <c r="C48" s="86" t="s">
        <v>98</v>
      </c>
      <c r="D48" s="57">
        <v>542135</v>
      </c>
      <c r="E48" s="58">
        <v>20000</v>
      </c>
      <c r="F48" s="58">
        <v>199135</v>
      </c>
      <c r="G48" s="59">
        <v>895.67499999999995</v>
      </c>
      <c r="H48" s="58">
        <v>478507.71</v>
      </c>
      <c r="I48" s="58">
        <v>17320</v>
      </c>
      <c r="J48" s="58">
        <v>137175.88</v>
      </c>
      <c r="K48" s="59">
        <v>692.00854503464211</v>
      </c>
      <c r="L48" s="172"/>
    </row>
    <row r="49" spans="2:12">
      <c r="B49" s="306"/>
      <c r="C49" s="86" t="s">
        <v>134</v>
      </c>
      <c r="D49" s="57">
        <v>362040</v>
      </c>
      <c r="E49" s="58">
        <v>73500</v>
      </c>
      <c r="F49" s="58">
        <v>40000</v>
      </c>
      <c r="G49" s="59">
        <v>-45.578231292517003</v>
      </c>
      <c r="H49" s="58">
        <v>347116.81</v>
      </c>
      <c r="I49" s="58">
        <v>67259.92</v>
      </c>
      <c r="J49" s="58">
        <v>36859.56</v>
      </c>
      <c r="K49" s="59">
        <v>-45.198329108925492</v>
      </c>
      <c r="L49" s="172"/>
    </row>
    <row r="50" spans="2:12">
      <c r="B50" s="306"/>
      <c r="C50" s="86" t="s">
        <v>104</v>
      </c>
      <c r="D50" s="57">
        <v>316475</v>
      </c>
      <c r="E50" s="58">
        <v>168000</v>
      </c>
      <c r="F50" s="58">
        <v>168336</v>
      </c>
      <c r="G50" s="59">
        <v>0.20000000000000018</v>
      </c>
      <c r="H50" s="58">
        <v>263668.84999999998</v>
      </c>
      <c r="I50" s="58">
        <v>139511.43</v>
      </c>
      <c r="J50" s="58">
        <v>131724.35999999999</v>
      </c>
      <c r="K50" s="59">
        <v>-5.5816716952869054</v>
      </c>
      <c r="L50" s="172"/>
    </row>
    <row r="51" spans="2:12">
      <c r="B51" s="306"/>
      <c r="C51" s="86" t="s">
        <v>132</v>
      </c>
      <c r="D51" s="57">
        <v>191646.2096</v>
      </c>
      <c r="E51" s="58">
        <v>82782</v>
      </c>
      <c r="F51" s="58">
        <v>206388</v>
      </c>
      <c r="G51" s="59">
        <v>149.3150684931507</v>
      </c>
      <c r="H51" s="58">
        <v>249376.98</v>
      </c>
      <c r="I51" s="58">
        <v>108153.83</v>
      </c>
      <c r="J51" s="58">
        <v>299031.34000000003</v>
      </c>
      <c r="K51" s="59">
        <v>176.48705552082623</v>
      </c>
      <c r="L51" s="172"/>
    </row>
    <row r="52" spans="2:12">
      <c r="B52" s="306"/>
      <c r="C52" s="86" t="s">
        <v>102</v>
      </c>
      <c r="D52" s="57">
        <v>147001.1</v>
      </c>
      <c r="E52" s="58">
        <v>21000</v>
      </c>
      <c r="F52" s="58">
        <v>63000</v>
      </c>
      <c r="G52" s="59">
        <v>200</v>
      </c>
      <c r="H52" s="58">
        <v>128594.68</v>
      </c>
      <c r="I52" s="58">
        <v>20647.91</v>
      </c>
      <c r="J52" s="58">
        <v>42474</v>
      </c>
      <c r="K52" s="59">
        <v>105.70604966798092</v>
      </c>
      <c r="L52" s="172"/>
    </row>
    <row r="53" spans="2:12">
      <c r="B53" s="306"/>
      <c r="C53" s="86" t="s">
        <v>115</v>
      </c>
      <c r="D53" s="57">
        <v>52500</v>
      </c>
      <c r="E53" s="58">
        <v>0</v>
      </c>
      <c r="F53" s="58">
        <v>0</v>
      </c>
      <c r="G53" s="59" t="s">
        <v>161</v>
      </c>
      <c r="H53" s="58">
        <v>42819.34</v>
      </c>
      <c r="I53" s="58">
        <v>0</v>
      </c>
      <c r="J53" s="58">
        <v>0</v>
      </c>
      <c r="K53" s="59" t="s">
        <v>161</v>
      </c>
      <c r="L53" s="172"/>
    </row>
    <row r="54" spans="2:12">
      <c r="B54" s="306"/>
      <c r="C54" s="86" t="s">
        <v>103</v>
      </c>
      <c r="D54" s="57">
        <v>21000</v>
      </c>
      <c r="E54" s="58">
        <v>21000</v>
      </c>
      <c r="F54" s="58">
        <v>0</v>
      </c>
      <c r="G54" s="59">
        <v>-100</v>
      </c>
      <c r="H54" s="58">
        <v>19845</v>
      </c>
      <c r="I54" s="58">
        <v>19845</v>
      </c>
      <c r="J54" s="58">
        <v>0</v>
      </c>
      <c r="K54" s="59">
        <v>-100</v>
      </c>
      <c r="L54" s="172"/>
    </row>
    <row r="55" spans="2:12">
      <c r="B55" s="306"/>
      <c r="C55" s="86" t="s">
        <v>100</v>
      </c>
      <c r="D55" s="57">
        <v>24000</v>
      </c>
      <c r="E55" s="58">
        <v>0</v>
      </c>
      <c r="F55" s="58">
        <v>7.5</v>
      </c>
      <c r="G55" s="59" t="s">
        <v>161</v>
      </c>
      <c r="H55" s="58">
        <v>19504.150000000001</v>
      </c>
      <c r="I55" s="58">
        <v>0</v>
      </c>
      <c r="J55" s="58">
        <v>701.37</v>
      </c>
      <c r="K55" s="59" t="s">
        <v>161</v>
      </c>
      <c r="L55" s="172"/>
    </row>
    <row r="56" spans="2:12" ht="12.75" customHeight="1">
      <c r="B56" s="306"/>
      <c r="C56" s="86" t="s">
        <v>105</v>
      </c>
      <c r="D56" s="57">
        <v>6000</v>
      </c>
      <c r="E56" s="58">
        <v>4000</v>
      </c>
      <c r="F56" s="58">
        <v>3000</v>
      </c>
      <c r="G56" s="59">
        <v>-25</v>
      </c>
      <c r="H56" s="58">
        <v>5461.58</v>
      </c>
      <c r="I56" s="58">
        <v>3782.32</v>
      </c>
      <c r="J56" s="58">
        <v>2194.87</v>
      </c>
      <c r="K56" s="59">
        <v>-41.970272213879326</v>
      </c>
      <c r="L56" s="172"/>
    </row>
    <row r="57" spans="2:12" ht="12.75" customHeight="1">
      <c r="B57" s="306"/>
      <c r="C57" s="86" t="s">
        <v>77</v>
      </c>
      <c r="D57" s="57">
        <v>3000</v>
      </c>
      <c r="E57" s="58">
        <v>0</v>
      </c>
      <c r="F57" s="58">
        <v>0</v>
      </c>
      <c r="G57" s="59" t="s">
        <v>161</v>
      </c>
      <c r="H57" s="58">
        <v>4190.34</v>
      </c>
      <c r="I57" s="58">
        <v>0</v>
      </c>
      <c r="J57" s="58">
        <v>0</v>
      </c>
      <c r="K57" s="59" t="s">
        <v>161</v>
      </c>
      <c r="L57" s="172"/>
    </row>
    <row r="58" spans="2:12">
      <c r="B58" s="306"/>
      <c r="C58" s="86" t="s">
        <v>101</v>
      </c>
      <c r="D58" s="57">
        <v>2098</v>
      </c>
      <c r="E58" s="58">
        <v>0</v>
      </c>
      <c r="F58" s="58">
        <v>40</v>
      </c>
      <c r="G58" s="59" t="s">
        <v>161</v>
      </c>
      <c r="H58" s="58">
        <v>2008.97</v>
      </c>
      <c r="I58" s="58">
        <v>0</v>
      </c>
      <c r="J58" s="58">
        <v>60.4</v>
      </c>
      <c r="K58" s="59" t="s">
        <v>161</v>
      </c>
      <c r="L58" s="172"/>
    </row>
    <row r="59" spans="2:12">
      <c r="B59" s="306"/>
      <c r="C59" s="86" t="s">
        <v>82</v>
      </c>
      <c r="D59" s="57">
        <v>3650</v>
      </c>
      <c r="E59" s="58">
        <v>950</v>
      </c>
      <c r="F59" s="58">
        <v>450</v>
      </c>
      <c r="G59" s="59">
        <v>-52.631578947368432</v>
      </c>
      <c r="H59" s="58">
        <v>569.29999999999995</v>
      </c>
      <c r="I59" s="58">
        <v>148.18</v>
      </c>
      <c r="J59" s="58">
        <v>70.19</v>
      </c>
      <c r="K59" s="59">
        <v>-52.631934134161163</v>
      </c>
      <c r="L59" s="173"/>
    </row>
    <row r="60" spans="2:12" ht="12.75" customHeight="1">
      <c r="B60" s="307"/>
      <c r="C60" s="92" t="s">
        <v>209</v>
      </c>
      <c r="D60" s="90">
        <v>0</v>
      </c>
      <c r="E60" s="72">
        <v>0</v>
      </c>
      <c r="F60" s="72">
        <v>0.72860000000000003</v>
      </c>
      <c r="G60" s="91" t="s">
        <v>161</v>
      </c>
      <c r="H60" s="72">
        <v>0</v>
      </c>
      <c r="I60" s="72">
        <v>0</v>
      </c>
      <c r="J60" s="72">
        <v>230.23</v>
      </c>
      <c r="K60" s="91" t="s">
        <v>161</v>
      </c>
      <c r="L60" s="172"/>
    </row>
    <row r="61" spans="2:12">
      <c r="B61" s="196" t="s">
        <v>121</v>
      </c>
      <c r="C61" s="197"/>
      <c r="D61" s="79">
        <v>1671545.3096</v>
      </c>
      <c r="E61" s="80">
        <v>391232</v>
      </c>
      <c r="F61" s="80">
        <v>680357.22860000003</v>
      </c>
      <c r="G61" s="81">
        <v>73.901221934811062</v>
      </c>
      <c r="H61" s="80">
        <v>1561663.71</v>
      </c>
      <c r="I61" s="80">
        <v>376668.58999999997</v>
      </c>
      <c r="J61" s="80">
        <v>650522.19999999995</v>
      </c>
      <c r="K61" s="81">
        <v>72.704126988661315</v>
      </c>
      <c r="L61" s="172"/>
    </row>
    <row r="62" spans="2:12">
      <c r="B62" s="314" t="s">
        <v>130</v>
      </c>
      <c r="C62" s="85" t="s">
        <v>99</v>
      </c>
      <c r="D62" s="53">
        <v>103421</v>
      </c>
      <c r="E62" s="54">
        <v>33060</v>
      </c>
      <c r="F62" s="54">
        <v>72838</v>
      </c>
      <c r="G62" s="55">
        <v>120.32062915910467</v>
      </c>
      <c r="H62" s="54">
        <v>117172.94</v>
      </c>
      <c r="I62" s="54">
        <v>50471.47</v>
      </c>
      <c r="J62" s="54">
        <v>52570.42</v>
      </c>
      <c r="K62" s="55">
        <v>4.1586860854260665</v>
      </c>
      <c r="L62" s="172"/>
    </row>
    <row r="63" spans="2:12" ht="12.75" customHeight="1">
      <c r="B63" s="314"/>
      <c r="C63" s="86" t="s">
        <v>132</v>
      </c>
      <c r="D63" s="57">
        <v>48224.002800000002</v>
      </c>
      <c r="E63" s="58">
        <v>46308</v>
      </c>
      <c r="F63" s="58">
        <v>2335.91</v>
      </c>
      <c r="G63" s="59">
        <v>-94.955709596613985</v>
      </c>
      <c r="H63" s="58">
        <v>57798.14</v>
      </c>
      <c r="I63" s="58">
        <v>49781.1</v>
      </c>
      <c r="J63" s="58">
        <v>23986.93</v>
      </c>
      <c r="K63" s="59">
        <v>-51.815186888196529</v>
      </c>
      <c r="L63" s="172"/>
    </row>
    <row r="64" spans="2:12" ht="12.75" customHeight="1">
      <c r="B64" s="314"/>
      <c r="C64" s="86" t="s">
        <v>78</v>
      </c>
      <c r="D64" s="57">
        <v>18108.64</v>
      </c>
      <c r="E64" s="58">
        <v>5125</v>
      </c>
      <c r="F64" s="58">
        <v>17441.62</v>
      </c>
      <c r="G64" s="59">
        <v>240.3242926829268</v>
      </c>
      <c r="H64" s="58">
        <v>30880.79</v>
      </c>
      <c r="I64" s="58">
        <v>10366.049999999999</v>
      </c>
      <c r="J64" s="58">
        <v>13235.54</v>
      </c>
      <c r="K64" s="59">
        <v>27.681614501184182</v>
      </c>
      <c r="L64" s="172"/>
    </row>
    <row r="65" spans="2:12">
      <c r="B65" s="314"/>
      <c r="C65" s="86" t="s">
        <v>98</v>
      </c>
      <c r="D65" s="57">
        <v>24850</v>
      </c>
      <c r="E65" s="58">
        <v>24850</v>
      </c>
      <c r="F65" s="58">
        <v>0</v>
      </c>
      <c r="G65" s="59">
        <v>-100</v>
      </c>
      <c r="H65" s="58">
        <v>23837.66</v>
      </c>
      <c r="I65" s="58">
        <v>23837.66</v>
      </c>
      <c r="J65" s="58">
        <v>0</v>
      </c>
      <c r="K65" s="59">
        <v>-100</v>
      </c>
      <c r="L65" s="172"/>
    </row>
    <row r="66" spans="2:12" ht="12.75" customHeight="1">
      <c r="B66" s="314"/>
      <c r="C66" s="86" t="s">
        <v>124</v>
      </c>
      <c r="D66" s="57">
        <v>23998</v>
      </c>
      <c r="E66" s="58">
        <v>23998</v>
      </c>
      <c r="F66" s="58">
        <v>21212</v>
      </c>
      <c r="G66" s="59">
        <v>-11.60930077506459</v>
      </c>
      <c r="H66" s="58">
        <v>23651.68</v>
      </c>
      <c r="I66" s="58">
        <v>23651.68</v>
      </c>
      <c r="J66" s="58">
        <v>16478.150000000001</v>
      </c>
      <c r="K66" s="59">
        <v>-30.329896227244735</v>
      </c>
      <c r="L66" s="173"/>
    </row>
    <row r="67" spans="2:12">
      <c r="B67" s="314"/>
      <c r="C67" s="92" t="s">
        <v>134</v>
      </c>
      <c r="D67" s="90">
        <v>60</v>
      </c>
      <c r="E67" s="72">
        <v>0</v>
      </c>
      <c r="F67" s="72">
        <v>0</v>
      </c>
      <c r="G67" s="91" t="s">
        <v>161</v>
      </c>
      <c r="H67" s="72">
        <v>879.29</v>
      </c>
      <c r="I67" s="72">
        <v>0</v>
      </c>
      <c r="J67" s="72">
        <v>0</v>
      </c>
      <c r="K67" s="91" t="s">
        <v>161</v>
      </c>
      <c r="L67" s="172"/>
    </row>
    <row r="68" spans="2:12" ht="12.75" customHeight="1">
      <c r="B68" s="196" t="s">
        <v>131</v>
      </c>
      <c r="C68" s="197"/>
      <c r="D68" s="79">
        <v>218661.64280000003</v>
      </c>
      <c r="E68" s="80">
        <v>133341</v>
      </c>
      <c r="F68" s="80">
        <v>113827.53</v>
      </c>
      <c r="G68" s="81">
        <v>-14.63426102999078</v>
      </c>
      <c r="H68" s="80">
        <v>254220.5</v>
      </c>
      <c r="I68" s="80">
        <v>158107.96000000002</v>
      </c>
      <c r="J68" s="80">
        <v>106271.03999999998</v>
      </c>
      <c r="K68" s="81">
        <v>-32.785774985649063</v>
      </c>
      <c r="L68" s="172"/>
    </row>
    <row r="69" spans="2:12" ht="12.75" customHeight="1">
      <c r="B69" s="305" t="s">
        <v>87</v>
      </c>
      <c r="C69" s="86" t="s">
        <v>132</v>
      </c>
      <c r="D69" s="57">
        <v>82527.107699999993</v>
      </c>
      <c r="E69" s="58">
        <v>65064.738499999999</v>
      </c>
      <c r="F69" s="58">
        <v>2061.5329000000002</v>
      </c>
      <c r="G69" s="59">
        <v>-96.831566609616047</v>
      </c>
      <c r="H69" s="58">
        <v>82093.039999999994</v>
      </c>
      <c r="I69" s="58">
        <v>60830.879999999997</v>
      </c>
      <c r="J69" s="58">
        <v>7442.18</v>
      </c>
      <c r="K69" s="59">
        <v>-87.765786061289916</v>
      </c>
      <c r="L69" s="172"/>
    </row>
    <row r="70" spans="2:12">
      <c r="B70" s="306"/>
      <c r="C70" s="86" t="s">
        <v>98</v>
      </c>
      <c r="D70" s="57">
        <v>52500</v>
      </c>
      <c r="E70" s="58">
        <v>52500</v>
      </c>
      <c r="F70" s="58">
        <v>0</v>
      </c>
      <c r="G70" s="59">
        <v>-100</v>
      </c>
      <c r="H70" s="58">
        <v>43050</v>
      </c>
      <c r="I70" s="58">
        <v>43050</v>
      </c>
      <c r="J70" s="58">
        <v>0</v>
      </c>
      <c r="K70" s="59">
        <v>-100</v>
      </c>
      <c r="L70" s="172"/>
    </row>
    <row r="71" spans="2:12" ht="12.75" customHeight="1">
      <c r="B71" s="306"/>
      <c r="C71" s="86" t="s">
        <v>134</v>
      </c>
      <c r="D71" s="57">
        <v>20161</v>
      </c>
      <c r="E71" s="58">
        <v>0</v>
      </c>
      <c r="F71" s="58">
        <v>0</v>
      </c>
      <c r="G71" s="59" t="s">
        <v>161</v>
      </c>
      <c r="H71" s="58">
        <v>31149.279999999999</v>
      </c>
      <c r="I71" s="58">
        <v>0</v>
      </c>
      <c r="J71" s="58">
        <v>0</v>
      </c>
      <c r="K71" s="59" t="s">
        <v>161</v>
      </c>
      <c r="L71" s="172"/>
    </row>
    <row r="72" spans="2:12" ht="12.75" customHeight="1">
      <c r="B72" s="306"/>
      <c r="C72" s="86" t="s">
        <v>100</v>
      </c>
      <c r="D72" s="57">
        <v>16232</v>
      </c>
      <c r="E72" s="58">
        <v>8220</v>
      </c>
      <c r="F72" s="58">
        <v>0</v>
      </c>
      <c r="G72" s="59">
        <v>-100</v>
      </c>
      <c r="H72" s="58">
        <v>23234.68</v>
      </c>
      <c r="I72" s="58">
        <v>12284.12</v>
      </c>
      <c r="J72" s="58">
        <v>0</v>
      </c>
      <c r="K72" s="59">
        <v>-100</v>
      </c>
      <c r="L72" s="172"/>
    </row>
    <row r="73" spans="2:12" ht="12.75" customHeight="1">
      <c r="B73" s="306"/>
      <c r="C73" s="86" t="s">
        <v>105</v>
      </c>
      <c r="D73" s="57">
        <v>411.66230000000002</v>
      </c>
      <c r="E73" s="58">
        <v>0</v>
      </c>
      <c r="F73" s="58">
        <v>0</v>
      </c>
      <c r="G73" s="59" t="s">
        <v>161</v>
      </c>
      <c r="H73" s="58">
        <v>1043.78</v>
      </c>
      <c r="I73" s="58">
        <v>0</v>
      </c>
      <c r="J73" s="58">
        <v>0</v>
      </c>
      <c r="K73" s="59" t="s">
        <v>161</v>
      </c>
      <c r="L73" s="172"/>
    </row>
    <row r="74" spans="2:12">
      <c r="B74" s="306"/>
      <c r="C74" s="86" t="s">
        <v>99</v>
      </c>
      <c r="D74" s="57">
        <v>441</v>
      </c>
      <c r="E74" s="58">
        <v>441</v>
      </c>
      <c r="F74" s="58">
        <v>0</v>
      </c>
      <c r="G74" s="59">
        <v>-100</v>
      </c>
      <c r="H74" s="58">
        <v>413.21</v>
      </c>
      <c r="I74" s="58">
        <v>413.21</v>
      </c>
      <c r="J74" s="58">
        <v>0</v>
      </c>
      <c r="K74" s="59">
        <v>-100</v>
      </c>
      <c r="L74" s="172"/>
    </row>
    <row r="75" spans="2:12">
      <c r="B75" s="306"/>
      <c r="C75" s="86" t="s">
        <v>101</v>
      </c>
      <c r="D75" s="57">
        <v>176.4</v>
      </c>
      <c r="E75" s="58">
        <v>0</v>
      </c>
      <c r="F75" s="58">
        <v>62.627699999999997</v>
      </c>
      <c r="G75" s="59" t="s">
        <v>161</v>
      </c>
      <c r="H75" s="58">
        <v>260.77</v>
      </c>
      <c r="I75" s="58">
        <v>0</v>
      </c>
      <c r="J75" s="58">
        <v>117.07</v>
      </c>
      <c r="K75" s="59" t="s">
        <v>161</v>
      </c>
      <c r="L75" s="173"/>
    </row>
    <row r="76" spans="2:12">
      <c r="B76" s="306"/>
      <c r="C76" s="86" t="s">
        <v>86</v>
      </c>
      <c r="D76" s="57">
        <v>0</v>
      </c>
      <c r="E76" s="58">
        <v>0</v>
      </c>
      <c r="F76" s="58">
        <v>30</v>
      </c>
      <c r="G76" s="59" t="s">
        <v>161</v>
      </c>
      <c r="H76" s="58">
        <v>0</v>
      </c>
      <c r="I76" s="58">
        <v>0</v>
      </c>
      <c r="J76" s="58">
        <v>113.08</v>
      </c>
      <c r="K76" s="59" t="s">
        <v>161</v>
      </c>
      <c r="L76" s="172"/>
    </row>
    <row r="77" spans="2:12">
      <c r="B77" s="307"/>
      <c r="C77" s="92" t="s">
        <v>103</v>
      </c>
      <c r="D77" s="90">
        <v>0</v>
      </c>
      <c r="E77" s="72">
        <v>0</v>
      </c>
      <c r="F77" s="72">
        <v>541.79999999999995</v>
      </c>
      <c r="G77" s="91" t="s">
        <v>161</v>
      </c>
      <c r="H77" s="72">
        <v>0</v>
      </c>
      <c r="I77" s="72">
        <v>0</v>
      </c>
      <c r="J77" s="72">
        <v>1443.24</v>
      </c>
      <c r="K77" s="91" t="s">
        <v>161</v>
      </c>
      <c r="L77" s="172"/>
    </row>
    <row r="78" spans="2:12">
      <c r="B78" s="196" t="s">
        <v>122</v>
      </c>
      <c r="C78" s="197"/>
      <c r="D78" s="79">
        <v>172449.16999999998</v>
      </c>
      <c r="E78" s="80">
        <v>126225.73850000001</v>
      </c>
      <c r="F78" s="80">
        <v>2695.9606000000003</v>
      </c>
      <c r="G78" s="81">
        <v>-97.864175221284214</v>
      </c>
      <c r="H78" s="80">
        <v>181244.76</v>
      </c>
      <c r="I78" s="80">
        <v>116578.20999999999</v>
      </c>
      <c r="J78" s="80">
        <v>9115.57</v>
      </c>
      <c r="K78" s="81">
        <v>-92.18072571194908</v>
      </c>
      <c r="L78" s="172"/>
    </row>
    <row r="79" spans="2:12">
      <c r="B79" s="305" t="s">
        <v>89</v>
      </c>
      <c r="C79" s="86" t="s">
        <v>80</v>
      </c>
      <c r="D79" s="57">
        <v>633800</v>
      </c>
      <c r="E79" s="58">
        <v>0</v>
      </c>
      <c r="F79" s="58">
        <v>0</v>
      </c>
      <c r="G79" s="59" t="s">
        <v>161</v>
      </c>
      <c r="H79" s="58">
        <v>126726.8</v>
      </c>
      <c r="I79" s="58">
        <v>0</v>
      </c>
      <c r="J79" s="58">
        <v>0</v>
      </c>
      <c r="K79" s="59" t="s">
        <v>161</v>
      </c>
      <c r="L79" s="172"/>
    </row>
    <row r="80" spans="2:12">
      <c r="B80" s="306"/>
      <c r="C80" s="86" t="s">
        <v>78</v>
      </c>
      <c r="D80" s="57">
        <v>4891.5600000000004</v>
      </c>
      <c r="E80" s="58">
        <v>0</v>
      </c>
      <c r="F80" s="58">
        <v>6485.9345999999996</v>
      </c>
      <c r="G80" s="59" t="s">
        <v>161</v>
      </c>
      <c r="H80" s="58">
        <v>1772.86</v>
      </c>
      <c r="I80" s="58">
        <v>0</v>
      </c>
      <c r="J80" s="58">
        <v>2147.17</v>
      </c>
      <c r="K80" s="59" t="s">
        <v>161</v>
      </c>
      <c r="L80" s="173"/>
    </row>
    <row r="81" spans="2:15">
      <c r="B81" s="307"/>
      <c r="C81" s="92" t="s">
        <v>82</v>
      </c>
      <c r="D81" s="90">
        <v>2250</v>
      </c>
      <c r="E81" s="72">
        <v>2250</v>
      </c>
      <c r="F81" s="72">
        <v>0</v>
      </c>
      <c r="G81" s="91">
        <v>-100</v>
      </c>
      <c r="H81" s="72">
        <v>350.94</v>
      </c>
      <c r="I81" s="72">
        <v>350.94</v>
      </c>
      <c r="J81" s="72">
        <v>0</v>
      </c>
      <c r="K81" s="91">
        <v>-100</v>
      </c>
      <c r="L81" s="173"/>
    </row>
    <row r="82" spans="2:15">
      <c r="B82" s="196" t="s">
        <v>123</v>
      </c>
      <c r="C82" s="197"/>
      <c r="D82" s="79">
        <v>640941.56000000006</v>
      </c>
      <c r="E82" s="80">
        <v>2250</v>
      </c>
      <c r="F82" s="80">
        <v>6485.9345999999996</v>
      </c>
      <c r="G82" s="81">
        <v>188.26375999999999</v>
      </c>
      <c r="H82" s="80">
        <v>128850.6</v>
      </c>
      <c r="I82" s="80">
        <v>350.94</v>
      </c>
      <c r="J82" s="80">
        <v>2147.17</v>
      </c>
      <c r="K82" s="81">
        <v>511.83393172622101</v>
      </c>
      <c r="L82" s="174"/>
    </row>
    <row r="83" spans="2:15" ht="38.25">
      <c r="B83" s="245" t="s">
        <v>204</v>
      </c>
      <c r="C83" s="208" t="s">
        <v>132</v>
      </c>
      <c r="D83" s="209">
        <v>555</v>
      </c>
      <c r="E83" s="210">
        <v>0</v>
      </c>
      <c r="F83" s="210">
        <v>0</v>
      </c>
      <c r="G83" s="211" t="s">
        <v>161</v>
      </c>
      <c r="H83" s="209">
        <v>47552.25</v>
      </c>
      <c r="I83" s="210">
        <v>0</v>
      </c>
      <c r="J83" s="210">
        <v>0</v>
      </c>
      <c r="K83" s="211" t="s">
        <v>161</v>
      </c>
    </row>
    <row r="84" spans="2:15">
      <c r="B84" s="196" t="s">
        <v>203</v>
      </c>
      <c r="C84" s="197"/>
      <c r="D84" s="79">
        <v>555</v>
      </c>
      <c r="E84" s="80">
        <v>0</v>
      </c>
      <c r="F84" s="80">
        <v>0</v>
      </c>
      <c r="G84" s="81" t="s">
        <v>161</v>
      </c>
      <c r="H84" s="80">
        <v>47552.25</v>
      </c>
      <c r="I84" s="80">
        <v>0</v>
      </c>
      <c r="J84" s="80">
        <v>0</v>
      </c>
      <c r="K84" s="81" t="s">
        <v>161</v>
      </c>
    </row>
    <row r="85" spans="2:15">
      <c r="B85" s="305" t="s">
        <v>150</v>
      </c>
      <c r="C85" s="87" t="s">
        <v>132</v>
      </c>
      <c r="D85" s="58">
        <v>0.5</v>
      </c>
      <c r="E85" s="58">
        <v>0.5</v>
      </c>
      <c r="F85" s="58">
        <v>0</v>
      </c>
      <c r="G85" s="59">
        <v>-100</v>
      </c>
      <c r="H85" s="58">
        <v>836.71</v>
      </c>
      <c r="I85" s="58">
        <v>836.71</v>
      </c>
      <c r="J85" s="58">
        <v>0</v>
      </c>
      <c r="K85" s="59">
        <v>-100</v>
      </c>
    </row>
    <row r="86" spans="2:15">
      <c r="B86" s="306"/>
      <c r="C86" s="122" t="s">
        <v>98</v>
      </c>
      <c r="D86" s="58">
        <v>1.2384999999999999</v>
      </c>
      <c r="E86" s="58">
        <v>0.53849999999999998</v>
      </c>
      <c r="F86" s="58">
        <v>0</v>
      </c>
      <c r="G86" s="59">
        <v>-100</v>
      </c>
      <c r="H86" s="58">
        <v>282.8</v>
      </c>
      <c r="I86" s="58">
        <v>164.79</v>
      </c>
      <c r="J86" s="58">
        <v>0</v>
      </c>
      <c r="K86" s="59">
        <v>-100</v>
      </c>
    </row>
    <row r="87" spans="2:15">
      <c r="B87" s="307"/>
      <c r="C87" s="122" t="s">
        <v>106</v>
      </c>
      <c r="D87" s="58">
        <v>0.27689999999999998</v>
      </c>
      <c r="E87" s="58">
        <v>0</v>
      </c>
      <c r="F87" s="58">
        <v>0</v>
      </c>
      <c r="G87" s="59" t="s">
        <v>161</v>
      </c>
      <c r="H87" s="58">
        <v>99.87</v>
      </c>
      <c r="I87" s="58">
        <v>0</v>
      </c>
      <c r="J87" s="58">
        <v>0</v>
      </c>
      <c r="K87" s="59" t="s">
        <v>161</v>
      </c>
    </row>
    <row r="88" spans="2:15">
      <c r="B88" s="196" t="s">
        <v>160</v>
      </c>
      <c r="C88" s="197"/>
      <c r="D88" s="79">
        <v>2.0153999999999996</v>
      </c>
      <c r="E88" s="80">
        <v>1.0385</v>
      </c>
      <c r="F88" s="80">
        <v>0</v>
      </c>
      <c r="G88" s="81">
        <v>-100</v>
      </c>
      <c r="H88" s="80">
        <v>1219.3800000000001</v>
      </c>
      <c r="I88" s="80">
        <v>1001.5</v>
      </c>
      <c r="J88" s="80">
        <v>0</v>
      </c>
      <c r="K88" s="81">
        <v>-100</v>
      </c>
      <c r="N88" s="56"/>
      <c r="O88" s="56"/>
    </row>
    <row r="89" spans="2:15">
      <c r="B89" s="196" t="s">
        <v>96</v>
      </c>
      <c r="C89" s="197"/>
      <c r="D89" s="79">
        <v>85289416.774200007</v>
      </c>
      <c r="E89" s="80">
        <v>26935269.394900002</v>
      </c>
      <c r="F89" s="80">
        <v>25778012.333599996</v>
      </c>
      <c r="G89" s="81">
        <v>-4.2964376718620194</v>
      </c>
      <c r="H89" s="80">
        <v>93718413.530000061</v>
      </c>
      <c r="I89" s="80">
        <v>32010975.229999997</v>
      </c>
      <c r="J89" s="80">
        <v>22806152.829999991</v>
      </c>
      <c r="K89" s="81">
        <v>-28.755207655696303</v>
      </c>
    </row>
    <row r="90" spans="2:15">
      <c r="B90" s="242" t="s">
        <v>167</v>
      </c>
      <c r="C90" s="243"/>
      <c r="D90" s="243"/>
      <c r="E90" s="243"/>
      <c r="F90" s="243"/>
      <c r="G90" s="243"/>
      <c r="H90" s="243"/>
      <c r="I90" s="243"/>
      <c r="J90" s="243"/>
      <c r="K90" s="244"/>
    </row>
  </sheetData>
  <mergeCells count="13">
    <mergeCell ref="B5:B15"/>
    <mergeCell ref="B17:B27"/>
    <mergeCell ref="B29:B46"/>
    <mergeCell ref="B2:K2"/>
    <mergeCell ref="D3:G3"/>
    <mergeCell ref="H3:K3"/>
    <mergeCell ref="B3:B4"/>
    <mergeCell ref="C3:C4"/>
    <mergeCell ref="B85:B87"/>
    <mergeCell ref="B79:B81"/>
    <mergeCell ref="B62:B67"/>
    <mergeCell ref="B48:B60"/>
    <mergeCell ref="B69:B77"/>
  </mergeCells>
  <hyperlinks>
    <hyperlink ref="M2" location="Índice!A1" display="Volver al índice" xr:uid="{00000000-0004-0000-0F00-000000000000}"/>
  </hyperlinks>
  <printOptions horizontalCentered="1" verticalCentered="1"/>
  <pageMargins left="0.70866141732283472" right="0.70866141732283472" top="1.3130314960629921" bottom="0.74803149606299213" header="0.31496062992125984" footer="0.31496062992125984"/>
  <pageSetup paperSize="9" scale="54" orientation="portrait" r:id="rId1"/>
  <headerFooter differentFirst="1">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B1:H29"/>
  <sheetViews>
    <sheetView zoomScale="90" zoomScaleNormal="90" zoomScalePageLayoutView="90" workbookViewId="0"/>
  </sheetViews>
  <sheetFormatPr baseColWidth="10" defaultColWidth="10.85546875" defaultRowHeight="15"/>
  <cols>
    <col min="1" max="9" width="10.5703125" style="161" customWidth="1"/>
    <col min="10" max="22" width="10.85546875" style="161"/>
    <col min="23" max="23" width="10.85546875" style="161" customWidth="1"/>
    <col min="24" max="16384" width="10.85546875" style="161"/>
  </cols>
  <sheetData>
    <row r="1" spans="2:8">
      <c r="B1" s="160"/>
      <c r="C1" s="160"/>
    </row>
    <row r="5" spans="2:8">
      <c r="B5" s="100"/>
      <c r="C5" s="100"/>
      <c r="D5" s="101"/>
      <c r="E5" s="193" t="s">
        <v>116</v>
      </c>
      <c r="F5" s="101"/>
      <c r="G5" s="100"/>
      <c r="H5" s="100"/>
    </row>
    <row r="6" spans="2:8" ht="15" customHeight="1">
      <c r="B6" s="100"/>
      <c r="C6" s="100"/>
      <c r="E6" s="206" t="str">
        <f>+Portada!E42</f>
        <v>Mayo 2015</v>
      </c>
      <c r="F6" s="205"/>
      <c r="G6" s="100"/>
      <c r="H6" s="100"/>
    </row>
    <row r="7" spans="2:8">
      <c r="B7" s="100"/>
      <c r="C7" s="100"/>
      <c r="D7" s="101"/>
      <c r="E7" s="153" t="s">
        <v>227</v>
      </c>
      <c r="F7" s="101"/>
      <c r="G7" s="100"/>
      <c r="H7" s="100"/>
    </row>
    <row r="8" spans="2:8">
      <c r="B8" s="100"/>
      <c r="D8" s="164"/>
      <c r="F8" s="164"/>
      <c r="G8" s="164"/>
      <c r="H8" s="100"/>
    </row>
    <row r="9" spans="2:8">
      <c r="B9" s="100"/>
      <c r="C9" s="100"/>
      <c r="D9" s="100"/>
      <c r="E9" s="100"/>
      <c r="F9" s="100"/>
      <c r="G9" s="100"/>
      <c r="H9" s="100"/>
    </row>
    <row r="10" spans="2:8">
      <c r="B10" s="100"/>
      <c r="C10" s="100"/>
      <c r="D10" s="101"/>
      <c r="E10" s="154" t="s">
        <v>158</v>
      </c>
      <c r="F10" s="101"/>
      <c r="G10" s="100"/>
      <c r="H10" s="100"/>
    </row>
    <row r="11" spans="2:8">
      <c r="B11" s="100"/>
      <c r="C11" s="100"/>
      <c r="D11" s="100"/>
      <c r="E11" s="100"/>
      <c r="F11" s="100"/>
      <c r="G11" s="100"/>
      <c r="H11" s="100"/>
    </row>
    <row r="12" spans="2:8">
      <c r="B12" s="100"/>
      <c r="C12" s="100"/>
      <c r="D12" s="100"/>
      <c r="E12" s="100"/>
      <c r="F12" s="100"/>
      <c r="G12" s="100"/>
      <c r="H12" s="100"/>
    </row>
    <row r="13" spans="2:8">
      <c r="B13" s="100"/>
      <c r="C13" s="100"/>
      <c r="D13" s="100"/>
      <c r="E13" s="100"/>
      <c r="F13" s="100"/>
      <c r="G13" s="100"/>
      <c r="H13" s="100"/>
    </row>
    <row r="14" spans="2:8">
      <c r="B14" s="100"/>
      <c r="C14" s="100"/>
      <c r="D14" s="100"/>
      <c r="E14" s="100"/>
      <c r="F14" s="100"/>
      <c r="G14" s="100"/>
      <c r="H14" s="100"/>
    </row>
    <row r="15" spans="2:8">
      <c r="B15" s="100"/>
      <c r="C15" s="100"/>
      <c r="D15" s="100"/>
      <c r="E15" s="100"/>
      <c r="F15" s="100"/>
      <c r="G15" s="100"/>
      <c r="H15" s="100"/>
    </row>
    <row r="16" spans="2:8">
      <c r="B16" s="101"/>
      <c r="D16" s="165"/>
      <c r="E16" s="163" t="s">
        <v>125</v>
      </c>
      <c r="F16" s="165"/>
      <c r="G16" s="165"/>
      <c r="H16" s="101"/>
    </row>
    <row r="17" spans="2:8">
      <c r="B17" s="100"/>
      <c r="D17" s="165"/>
      <c r="E17" s="163" t="s">
        <v>0</v>
      </c>
      <c r="F17" s="165"/>
      <c r="G17" s="165"/>
      <c r="H17" s="100"/>
    </row>
    <row r="18" spans="2:8">
      <c r="B18" s="101"/>
      <c r="D18" s="166"/>
      <c r="E18" s="167" t="s">
        <v>1</v>
      </c>
      <c r="F18" s="166"/>
      <c r="G18" s="166"/>
      <c r="H18" s="101"/>
    </row>
    <row r="19" spans="2:8">
      <c r="B19" s="101"/>
      <c r="C19" s="101"/>
      <c r="D19" s="101"/>
      <c r="E19" s="101"/>
      <c r="F19" s="101"/>
      <c r="G19" s="101"/>
      <c r="H19" s="101"/>
    </row>
    <row r="20" spans="2:8">
      <c r="B20" s="101"/>
      <c r="E20" s="193" t="s">
        <v>178</v>
      </c>
      <c r="F20" s="193"/>
      <c r="G20" s="193"/>
      <c r="H20" s="162"/>
    </row>
    <row r="21" spans="2:8">
      <c r="B21" s="101"/>
      <c r="E21" s="193" t="s">
        <v>157</v>
      </c>
      <c r="F21" s="193"/>
      <c r="G21" s="193"/>
      <c r="H21" s="162"/>
    </row>
    <row r="22" spans="2:8">
      <c r="B22" s="101"/>
      <c r="C22" s="101"/>
      <c r="D22" s="101"/>
      <c r="E22" s="101"/>
      <c r="F22" s="101"/>
      <c r="G22" s="101"/>
      <c r="H22" s="101"/>
    </row>
    <row r="23" spans="2:8">
      <c r="B23" s="101"/>
      <c r="C23" s="101"/>
      <c r="D23" s="100"/>
      <c r="E23" s="100"/>
      <c r="F23" s="100"/>
      <c r="G23" s="101"/>
      <c r="H23" s="101"/>
    </row>
    <row r="24" spans="2:8">
      <c r="B24" s="101"/>
      <c r="C24" s="101"/>
      <c r="D24" s="100"/>
      <c r="E24" s="100"/>
      <c r="F24" s="100"/>
      <c r="G24" s="101"/>
      <c r="H24" s="101"/>
    </row>
    <row r="25" spans="2:8">
      <c r="B25" s="101"/>
      <c r="C25" s="101"/>
      <c r="D25" s="101"/>
      <c r="E25" s="101"/>
      <c r="F25" s="101"/>
      <c r="G25" s="101"/>
      <c r="H25" s="101"/>
    </row>
    <row r="26" spans="2:8">
      <c r="B26" s="100"/>
      <c r="C26" s="100"/>
      <c r="D26" s="100"/>
      <c r="E26" s="100"/>
      <c r="F26" s="100"/>
      <c r="G26" s="100"/>
      <c r="H26" s="100"/>
    </row>
    <row r="27" spans="2:8">
      <c r="B27" s="100"/>
      <c r="C27" s="100"/>
      <c r="D27" s="100"/>
      <c r="E27" s="100"/>
      <c r="F27" s="100"/>
      <c r="G27" s="100"/>
      <c r="H27" s="100"/>
    </row>
    <row r="28" spans="2:8">
      <c r="D28" s="168"/>
      <c r="E28" s="169" t="s">
        <v>113</v>
      </c>
      <c r="F28" s="168"/>
      <c r="G28" s="168"/>
      <c r="H28" s="162"/>
    </row>
    <row r="29" spans="2:8">
      <c r="B29" s="100"/>
      <c r="C29" s="100"/>
      <c r="D29" s="100"/>
      <c r="E29" s="100"/>
      <c r="F29" s="100"/>
      <c r="G29" s="100"/>
      <c r="H29" s="100"/>
    </row>
  </sheetData>
  <hyperlinks>
    <hyperlink ref="E18" r:id="rId1" xr:uid="{00000000-0004-0000-0100-000000000000}"/>
  </hyperlinks>
  <pageMargins left="0.70866141732283472" right="0.70866141732283472" top="1.3130314960629921" bottom="0.74803149606299213" header="0.31496062992125984" footer="0.31496062992125984"/>
  <pageSetup paperSize="9" scale="80" orientation="portrait" r:id="rId2"/>
  <headerFooter differentFirst="1">
    <oddFooter>&amp;C&amp;P</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K8"/>
  <sheetViews>
    <sheetView zoomScale="90" zoomScaleNormal="90" zoomScalePageLayoutView="70" workbookViewId="0"/>
  </sheetViews>
  <sheetFormatPr baseColWidth="10" defaultColWidth="10.85546875" defaultRowHeight="12.75"/>
  <cols>
    <col min="1" max="1" width="1.28515625" style="28" customWidth="1"/>
    <col min="2" max="9" width="11" style="28" customWidth="1"/>
    <col min="10" max="10" width="2" style="28" customWidth="1"/>
    <col min="11" max="18" width="10.85546875" style="28"/>
    <col min="19" max="20" width="10.85546875" style="28" customWidth="1"/>
    <col min="21" max="25" width="10.85546875" style="28"/>
    <col min="26" max="26" width="10.85546875" style="28" customWidth="1"/>
    <col min="27" max="16384" width="10.85546875" style="28"/>
  </cols>
  <sheetData>
    <row r="2" spans="2:11">
      <c r="B2" s="256" t="s">
        <v>183</v>
      </c>
      <c r="C2" s="256"/>
      <c r="D2" s="256"/>
      <c r="E2" s="256"/>
      <c r="F2" s="256"/>
      <c r="G2" s="256"/>
      <c r="H2" s="256"/>
      <c r="I2" s="256"/>
      <c r="J2" s="175"/>
      <c r="K2" s="88" t="s">
        <v>166</v>
      </c>
    </row>
    <row r="3" spans="2:11">
      <c r="B3" s="2"/>
      <c r="C3" s="2"/>
      <c r="D3" s="2"/>
      <c r="E3" s="2"/>
      <c r="F3" s="2"/>
      <c r="G3" s="2"/>
      <c r="H3" s="2"/>
      <c r="I3" s="2"/>
      <c r="J3" s="2"/>
    </row>
    <row r="4" spans="2:11" ht="30.75" customHeight="1">
      <c r="B4" s="257" t="s">
        <v>200</v>
      </c>
      <c r="C4" s="257"/>
      <c r="D4" s="257"/>
      <c r="E4" s="257"/>
      <c r="F4" s="257"/>
      <c r="G4" s="257"/>
      <c r="H4" s="257"/>
      <c r="I4" s="257"/>
      <c r="J4" s="155"/>
    </row>
    <row r="5" spans="2:11" ht="29.25" customHeight="1">
      <c r="B5" s="257" t="s">
        <v>187</v>
      </c>
      <c r="C5" s="257"/>
      <c r="D5" s="257"/>
      <c r="E5" s="257"/>
      <c r="F5" s="257"/>
      <c r="G5" s="257"/>
      <c r="H5" s="257"/>
      <c r="I5" s="257"/>
      <c r="J5" s="155"/>
    </row>
    <row r="6" spans="2:11" ht="15" customHeight="1">
      <c r="B6" s="255" t="s">
        <v>186</v>
      </c>
      <c r="C6" s="255"/>
      <c r="D6" s="255"/>
      <c r="E6" s="255"/>
      <c r="F6" s="255"/>
      <c r="G6" s="255"/>
      <c r="H6" s="255"/>
      <c r="I6" s="255"/>
      <c r="J6" s="155"/>
    </row>
    <row r="7" spans="2:11" ht="28.5" customHeight="1">
      <c r="B7" s="255" t="s">
        <v>201</v>
      </c>
      <c r="C7" s="255"/>
      <c r="D7" s="255"/>
      <c r="E7" s="255"/>
      <c r="F7" s="255"/>
      <c r="G7" s="255"/>
      <c r="H7" s="255"/>
      <c r="I7" s="255"/>
      <c r="J7" s="155"/>
    </row>
    <row r="8" spans="2:11" ht="28.5" customHeight="1">
      <c r="B8" s="255" t="s">
        <v>211</v>
      </c>
      <c r="C8" s="255"/>
      <c r="D8" s="255"/>
      <c r="E8" s="255"/>
      <c r="F8" s="255"/>
      <c r="G8" s="255"/>
      <c r="H8" s="255"/>
      <c r="I8" s="255"/>
      <c r="J8" s="155"/>
    </row>
  </sheetData>
  <mergeCells count="6">
    <mergeCell ref="B7:I7"/>
    <mergeCell ref="B8:I8"/>
    <mergeCell ref="B2:I2"/>
    <mergeCell ref="B4:I4"/>
    <mergeCell ref="B5:I5"/>
    <mergeCell ref="B6:I6"/>
  </mergeCells>
  <hyperlinks>
    <hyperlink ref="K2" location="Índice!A1" display="Volver al índice" xr:uid="{00000000-0004-0000-0200-000000000000}"/>
  </hyperlinks>
  <pageMargins left="0.70866141732283472" right="0.70866141732283472" top="1.3130314960629921" bottom="0.74803149606299213" header="0.31496062992125984" footer="0.31496062992125984"/>
  <pageSetup paperSize="9" scale="80" firstPageNumber="4" fitToHeight="0" orientation="portrait" r:id="rId1"/>
  <headerFooter differentFirst="1">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3"/>
  <dimension ref="B1:D55"/>
  <sheetViews>
    <sheetView zoomScale="90" zoomScaleNormal="90" zoomScalePageLayoutView="90" workbookViewId="0">
      <selection activeCell="E33" sqref="E33"/>
    </sheetView>
  </sheetViews>
  <sheetFormatPr baseColWidth="10" defaultColWidth="10.85546875" defaultRowHeight="12.75"/>
  <cols>
    <col min="1" max="1" width="1.42578125" style="13" customWidth="1"/>
    <col min="2" max="2" width="14.5703125" style="15" customWidth="1"/>
    <col min="3" max="3" width="76.28515625" style="14" customWidth="1"/>
    <col min="4" max="4" width="7.42578125" style="14" customWidth="1"/>
    <col min="5" max="5" width="1.85546875" style="13" customWidth="1"/>
    <col min="6" max="7" width="9.42578125" style="13" customWidth="1"/>
    <col min="8" max="13" width="10.85546875" style="13"/>
    <col min="14" max="14" width="10.85546875" style="13" customWidth="1"/>
    <col min="15" max="16384" width="10.85546875" style="13"/>
  </cols>
  <sheetData>
    <row r="1" spans="2:4" ht="4.5" customHeight="1"/>
    <row r="2" spans="2:4">
      <c r="B2" s="258" t="s">
        <v>57</v>
      </c>
      <c r="C2" s="258"/>
      <c r="D2" s="258"/>
    </row>
    <row r="3" spans="2:4">
      <c r="B3" s="14"/>
      <c r="C3" s="77"/>
    </row>
    <row r="4" spans="2:4">
      <c r="B4" s="30" t="s">
        <v>56</v>
      </c>
      <c r="C4" s="30" t="s">
        <v>53</v>
      </c>
      <c r="D4" s="29" t="s">
        <v>52</v>
      </c>
    </row>
    <row r="5" spans="2:4" ht="8.25" customHeight="1">
      <c r="B5" s="45"/>
      <c r="C5" s="27"/>
      <c r="D5" s="26"/>
    </row>
    <row r="6" spans="2:4">
      <c r="B6" s="17">
        <v>1</v>
      </c>
      <c r="C6" s="86" t="s">
        <v>109</v>
      </c>
      <c r="D6" s="36">
        <v>5</v>
      </c>
    </row>
    <row r="7" spans="2:4">
      <c r="B7" s="17">
        <v>2</v>
      </c>
      <c r="C7" s="86" t="s">
        <v>110</v>
      </c>
      <c r="D7" s="36">
        <v>5</v>
      </c>
    </row>
    <row r="8" spans="2:4">
      <c r="B8" s="17">
        <v>3</v>
      </c>
      <c r="C8" s="86" t="s">
        <v>133</v>
      </c>
      <c r="D8" s="36">
        <v>5</v>
      </c>
    </row>
    <row r="9" spans="2:4">
      <c r="B9" s="17">
        <v>4</v>
      </c>
      <c r="C9" s="118" t="s">
        <v>108</v>
      </c>
      <c r="D9" s="36">
        <v>5</v>
      </c>
    </row>
    <row r="10" spans="2:4" ht="7.5" customHeight="1">
      <c r="B10" s="25"/>
      <c r="C10" s="24"/>
      <c r="D10" s="23"/>
    </row>
    <row r="11" spans="2:4">
      <c r="B11" s="30" t="s">
        <v>55</v>
      </c>
      <c r="C11" s="30" t="s">
        <v>53</v>
      </c>
      <c r="D11" s="29" t="s">
        <v>52</v>
      </c>
    </row>
    <row r="12" spans="2:4" ht="8.25" customHeight="1">
      <c r="B12" s="18"/>
      <c r="C12" s="20"/>
      <c r="D12" s="22"/>
    </row>
    <row r="13" spans="2:4">
      <c r="B13" s="18">
        <v>1</v>
      </c>
      <c r="C13" s="16" t="s">
        <v>145</v>
      </c>
      <c r="D13" s="37">
        <v>6</v>
      </c>
    </row>
    <row r="14" spans="2:4">
      <c r="B14" s="18">
        <v>2</v>
      </c>
      <c r="C14" s="16" t="s">
        <v>152</v>
      </c>
      <c r="D14" s="38">
        <v>7</v>
      </c>
    </row>
    <row r="15" spans="2:4">
      <c r="B15" s="18">
        <v>3</v>
      </c>
      <c r="C15" s="16" t="s">
        <v>151</v>
      </c>
      <c r="D15" s="38">
        <v>8</v>
      </c>
    </row>
    <row r="16" spans="2:4">
      <c r="B16" s="18">
        <v>4</v>
      </c>
      <c r="C16" s="16" t="s">
        <v>111</v>
      </c>
      <c r="D16" s="38">
        <v>9</v>
      </c>
    </row>
    <row r="17" spans="2:4">
      <c r="B17" s="18">
        <v>5</v>
      </c>
      <c r="C17" s="16" t="s">
        <v>162</v>
      </c>
      <c r="D17" s="38">
        <v>10</v>
      </c>
    </row>
    <row r="18" spans="2:4">
      <c r="B18" s="18">
        <v>6</v>
      </c>
      <c r="C18" s="16" t="s">
        <v>14</v>
      </c>
      <c r="D18" s="38">
        <v>11</v>
      </c>
    </row>
    <row r="19" spans="2:4">
      <c r="B19" s="18">
        <v>7</v>
      </c>
      <c r="C19" s="16" t="s">
        <v>50</v>
      </c>
      <c r="D19" s="37">
        <v>12</v>
      </c>
    </row>
    <row r="20" spans="2:4">
      <c r="B20" s="18">
        <v>8</v>
      </c>
      <c r="C20" s="16" t="s">
        <v>49</v>
      </c>
      <c r="D20" s="37">
        <v>13</v>
      </c>
    </row>
    <row r="21" spans="2:4">
      <c r="B21" s="18">
        <v>9</v>
      </c>
      <c r="C21" s="16" t="s">
        <v>48</v>
      </c>
      <c r="D21" s="37">
        <v>14</v>
      </c>
    </row>
    <row r="22" spans="2:4">
      <c r="B22" s="18">
        <v>10</v>
      </c>
      <c r="C22" s="16" t="s">
        <v>107</v>
      </c>
      <c r="D22" s="37">
        <v>15</v>
      </c>
    </row>
    <row r="23" spans="2:4">
      <c r="B23" s="18">
        <v>11</v>
      </c>
      <c r="C23" s="16" t="s">
        <v>185</v>
      </c>
      <c r="D23" s="37">
        <v>16</v>
      </c>
    </row>
    <row r="24" spans="2:4" ht="6.75" customHeight="1">
      <c r="B24" s="18"/>
      <c r="C24" s="20"/>
      <c r="D24" s="19"/>
    </row>
    <row r="25" spans="2:4">
      <c r="B25" s="30" t="s">
        <v>54</v>
      </c>
      <c r="C25" s="31" t="s">
        <v>53</v>
      </c>
      <c r="D25" s="29" t="s">
        <v>52</v>
      </c>
    </row>
    <row r="26" spans="2:4" ht="7.5" customHeight="1">
      <c r="B26" s="21"/>
      <c r="C26" s="20"/>
      <c r="D26" s="19"/>
    </row>
    <row r="27" spans="2:4">
      <c r="B27" s="18">
        <v>1</v>
      </c>
      <c r="C27" s="32" t="s">
        <v>144</v>
      </c>
      <c r="D27" s="37">
        <v>6</v>
      </c>
    </row>
    <row r="28" spans="2:4">
      <c r="B28" s="18">
        <v>2</v>
      </c>
      <c r="C28" s="14" t="s">
        <v>155</v>
      </c>
      <c r="D28" s="37">
        <v>7</v>
      </c>
    </row>
    <row r="29" spans="2:4">
      <c r="B29" s="18">
        <v>3</v>
      </c>
      <c r="C29" s="14" t="s">
        <v>154</v>
      </c>
      <c r="D29" s="37">
        <v>8</v>
      </c>
    </row>
    <row r="30" spans="2:4">
      <c r="B30" s="18">
        <v>4</v>
      </c>
      <c r="C30" s="14" t="s">
        <v>111</v>
      </c>
      <c r="D30" s="38">
        <v>9</v>
      </c>
    </row>
    <row r="31" spans="2:4">
      <c r="B31" s="18">
        <v>5</v>
      </c>
      <c r="C31" s="16" t="s">
        <v>163</v>
      </c>
      <c r="D31" s="38">
        <v>10</v>
      </c>
    </row>
    <row r="32" spans="2:4">
      <c r="B32" s="18">
        <v>6</v>
      </c>
      <c r="C32" s="16" t="s">
        <v>164</v>
      </c>
      <c r="D32" s="38">
        <v>10</v>
      </c>
    </row>
    <row r="33" spans="2:4">
      <c r="B33" s="18">
        <v>7</v>
      </c>
      <c r="C33" s="14" t="s">
        <v>51</v>
      </c>
      <c r="D33" s="38">
        <v>11</v>
      </c>
    </row>
    <row r="34" spans="2:4">
      <c r="B34" s="18">
        <v>8</v>
      </c>
      <c r="C34" s="14" t="s">
        <v>50</v>
      </c>
      <c r="D34" s="37">
        <v>12</v>
      </c>
    </row>
    <row r="35" spans="2:4">
      <c r="B35" s="18">
        <v>9</v>
      </c>
      <c r="C35" s="14" t="s">
        <v>49</v>
      </c>
      <c r="D35" s="37">
        <v>13</v>
      </c>
    </row>
    <row r="36" spans="2:4">
      <c r="B36" s="18">
        <v>10</v>
      </c>
      <c r="C36" s="14" t="s">
        <v>48</v>
      </c>
      <c r="D36" s="37">
        <v>14</v>
      </c>
    </row>
    <row r="37" spans="2:4">
      <c r="B37" s="18"/>
      <c r="C37" s="16"/>
      <c r="D37" s="39"/>
    </row>
    <row r="38" spans="2:4">
      <c r="B38" s="18"/>
      <c r="C38" s="16"/>
      <c r="D38" s="39"/>
    </row>
    <row r="39" spans="2:4">
      <c r="B39" s="18"/>
      <c r="C39" s="16"/>
      <c r="D39" s="39"/>
    </row>
    <row r="40" spans="2:4">
      <c r="B40" s="18"/>
      <c r="C40" s="16"/>
      <c r="D40" s="39"/>
    </row>
    <row r="41" spans="2:4">
      <c r="B41" s="18"/>
      <c r="C41" s="16"/>
      <c r="D41" s="39"/>
    </row>
    <row r="42" spans="2:4">
      <c r="B42" s="18"/>
      <c r="C42" s="16"/>
      <c r="D42" s="39"/>
    </row>
    <row r="43" spans="2:4">
      <c r="B43" s="18"/>
      <c r="C43" s="16"/>
      <c r="D43" s="39"/>
    </row>
    <row r="44" spans="2:4">
      <c r="B44" s="18"/>
      <c r="C44" s="16"/>
      <c r="D44" s="39"/>
    </row>
    <row r="45" spans="2:4">
      <c r="B45" s="18"/>
      <c r="C45" s="16"/>
      <c r="D45" s="39"/>
    </row>
    <row r="46" spans="2:4">
      <c r="B46" s="18"/>
      <c r="C46" s="16"/>
      <c r="D46" s="39"/>
    </row>
    <row r="47" spans="2:4">
      <c r="B47" s="18"/>
      <c r="C47" s="16"/>
      <c r="D47" s="39"/>
    </row>
    <row r="48" spans="2:4">
      <c r="B48" s="18"/>
      <c r="C48" s="16"/>
      <c r="D48" s="39"/>
    </row>
    <row r="49" spans="2:4">
      <c r="B49" s="18"/>
      <c r="C49" s="16"/>
      <c r="D49" s="39"/>
    </row>
    <row r="50" spans="2:4">
      <c r="B50" s="13"/>
      <c r="C50" s="13"/>
    </row>
    <row r="51" spans="2:4">
      <c r="B51" s="13"/>
      <c r="C51" s="13"/>
    </row>
    <row r="52" spans="2:4">
      <c r="B52" s="13"/>
      <c r="C52" s="13"/>
    </row>
    <row r="53" spans="2:4">
      <c r="B53" s="13"/>
      <c r="C53" s="13"/>
    </row>
    <row r="54" spans="2:4">
      <c r="B54" s="13"/>
      <c r="C54" s="13"/>
    </row>
    <row r="55" spans="2:4">
      <c r="B55" s="17"/>
      <c r="C55" s="16"/>
      <c r="D55" s="16"/>
    </row>
  </sheetData>
  <mergeCells count="1">
    <mergeCell ref="B2:D2"/>
  </mergeCells>
  <hyperlinks>
    <hyperlink ref="D6" location="Comentario!A1" display="Comentario!A1" xr:uid="{00000000-0004-0000-0300-000000000000}"/>
    <hyperlink ref="D7" location="Comentario!A18" display="Comentario!A18" xr:uid="{00000000-0004-0000-0300-000001000000}"/>
    <hyperlink ref="D13" location="'precio mayorista'!A1" display="'precio mayorista'!A1" xr:uid="{00000000-0004-0000-0300-000002000000}"/>
    <hyperlink ref="D19" location="'sup región'!A1" display="'sup región'!A1" xr:uid="{00000000-0004-0000-0300-000003000000}"/>
    <hyperlink ref="D20" location="'prod región'!A1" display="'prod región'!A1" xr:uid="{00000000-0004-0000-0300-000004000000}"/>
    <hyperlink ref="D21" location="'rend región'!A1" display="'rend región'!A1" xr:uid="{00000000-0004-0000-0300-000005000000}"/>
    <hyperlink ref="D27" location="'precio mayorista'!A23" display="'precio mayorista'!A23" xr:uid="{00000000-0004-0000-0300-000006000000}"/>
    <hyperlink ref="D8" location="Comentario!A41" display="Comentario!A41" xr:uid="{00000000-0004-0000-0300-000007000000}"/>
    <hyperlink ref="D9" location="Comentario!A56" display="Comentario!A56" xr:uid="{00000000-0004-0000-0300-000008000000}"/>
    <hyperlink ref="D14" location="'precio mayorista2'!A1" display="'precio mayorista2'!A1" xr:uid="{00000000-0004-0000-0300-000009000000}"/>
    <hyperlink ref="D16" location="'precio minorista'!A1" display="'precio minorista'!A1" xr:uid="{00000000-0004-0000-0300-00000A000000}"/>
    <hyperlink ref="D18" location="'sup, prod y rend'!A1" display="'sup, prod y rend'!A1" xr:uid="{00000000-0004-0000-0300-00000B000000}"/>
    <hyperlink ref="D22" location="export!A1" display="export!A1" xr:uid="{00000000-0004-0000-0300-00000C000000}"/>
    <hyperlink ref="D23" location="import!A1" display="import!A1" xr:uid="{00000000-0004-0000-0300-00000D000000}"/>
    <hyperlink ref="D28" location="'precio mayorista2'!A42" display="'precio mayorista2'!A42" xr:uid="{00000000-0004-0000-0300-00000E000000}"/>
    <hyperlink ref="D30" location="'precio minorista'!A23" display="'precio minorista'!A23" xr:uid="{00000000-0004-0000-0300-00000F000000}"/>
    <hyperlink ref="D33" location="'sup, prod y rend'!A22" display="'sup, prod y rend'!A22" xr:uid="{00000000-0004-0000-0300-000010000000}"/>
    <hyperlink ref="D34" location="'sup región'!A22" display="'sup región'!A22" xr:uid="{00000000-0004-0000-0300-000011000000}"/>
    <hyperlink ref="D35" location="'prod región'!A22" display="'prod región'!A22" xr:uid="{00000000-0004-0000-0300-000012000000}"/>
    <hyperlink ref="D36" location="'rend región'!A22" display="'rend región'!A22" xr:uid="{00000000-0004-0000-0300-000013000000}"/>
    <hyperlink ref="D15" location="'precio mayorista3'!A1" display="'precio mayorista3'!A1" xr:uid="{00000000-0004-0000-0300-000014000000}"/>
    <hyperlink ref="D17" location="'precio minorista regiones'!A1" display="'precio minorista regiones'!A1" xr:uid="{00000000-0004-0000-0300-000015000000}"/>
    <hyperlink ref="D29" location="'precio mayorista3'!A43" display="'precio mayorista3'!A43" xr:uid="{00000000-0004-0000-0300-000016000000}"/>
    <hyperlink ref="D31" location="'precio minorista regiones'!A25" display="'precio minorista regiones'!A25" xr:uid="{00000000-0004-0000-0300-000017000000}"/>
    <hyperlink ref="D32" location="'precio minorista regiones'!A45" display="'precio minorista regiones'!A45" xr:uid="{00000000-0004-0000-0300-000018000000}"/>
  </hyperlinks>
  <pageMargins left="0.70866141732283472" right="0.70866141732283472" top="1.3130314960629921" bottom="0.74803149606299213" header="0.31496062992125984" footer="0.31496062992125984"/>
  <pageSetup paperSize="9" scale="80" orientation="portrait" r:id="rId1"/>
  <headerFooter differentFirst="1">
    <oddFooter>&amp;C4</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4"/>
  <dimension ref="B1:L7"/>
  <sheetViews>
    <sheetView topLeftCell="A6" zoomScale="80" zoomScaleNormal="80" zoomScaleSheetLayoutView="100" zoomScalePageLayoutView="70" workbookViewId="0">
      <selection activeCell="P7" sqref="P7"/>
    </sheetView>
  </sheetViews>
  <sheetFormatPr baseColWidth="10" defaultColWidth="10.85546875" defaultRowHeight="12.75"/>
  <cols>
    <col min="1" max="1" width="1.28515625" style="28" customWidth="1"/>
    <col min="2" max="10" width="12.7109375" style="28" customWidth="1"/>
    <col min="11" max="11" width="2" style="28" customWidth="1"/>
    <col min="12" max="19" width="10.85546875" style="28"/>
    <col min="20" max="21" width="10.85546875" style="28" customWidth="1"/>
    <col min="22" max="26" width="10.85546875" style="28"/>
    <col min="27" max="27" width="10.85546875" style="28" customWidth="1"/>
    <col min="28" max="16384" width="10.85546875" style="28"/>
  </cols>
  <sheetData>
    <row r="1" spans="2:12" ht="7.5" customHeight="1"/>
    <row r="2" spans="2:12" ht="16.5" customHeight="1">
      <c r="B2" s="259" t="s">
        <v>176</v>
      </c>
      <c r="C2" s="260"/>
      <c r="D2" s="260"/>
      <c r="E2" s="260"/>
      <c r="F2" s="260"/>
      <c r="G2" s="260"/>
      <c r="H2" s="260"/>
      <c r="I2" s="260"/>
      <c r="J2" s="261"/>
      <c r="K2" s="191"/>
      <c r="L2" s="88" t="s">
        <v>166</v>
      </c>
    </row>
    <row r="3" spans="2:12">
      <c r="B3" s="78"/>
      <c r="C3" s="2"/>
      <c r="D3" s="2"/>
      <c r="E3" s="2"/>
      <c r="F3" s="2"/>
      <c r="G3" s="2"/>
      <c r="H3" s="2"/>
      <c r="I3" s="2"/>
      <c r="J3" s="89"/>
      <c r="K3" s="2"/>
    </row>
    <row r="4" spans="2:12" ht="229.5" customHeight="1">
      <c r="B4" s="262" t="s">
        <v>232</v>
      </c>
      <c r="C4" s="263"/>
      <c r="D4" s="263"/>
      <c r="E4" s="263"/>
      <c r="F4" s="263"/>
      <c r="G4" s="263"/>
      <c r="H4" s="263"/>
      <c r="I4" s="263"/>
      <c r="J4" s="264"/>
      <c r="K4" s="192"/>
    </row>
    <row r="5" spans="2:12" ht="313.5" customHeight="1">
      <c r="B5" s="262" t="s">
        <v>233</v>
      </c>
      <c r="C5" s="263"/>
      <c r="D5" s="263"/>
      <c r="E5" s="263"/>
      <c r="F5" s="263"/>
      <c r="G5" s="263"/>
      <c r="H5" s="263"/>
      <c r="I5" s="263"/>
      <c r="J5" s="264"/>
      <c r="K5" s="192"/>
    </row>
    <row r="6" spans="2:12" ht="213" customHeight="1">
      <c r="B6" s="265" t="s">
        <v>234</v>
      </c>
      <c r="C6" s="257"/>
      <c r="D6" s="257"/>
      <c r="E6" s="257"/>
      <c r="F6" s="257"/>
      <c r="G6" s="257"/>
      <c r="H6" s="257"/>
      <c r="I6" s="257"/>
      <c r="J6" s="266"/>
      <c r="K6" s="192"/>
    </row>
    <row r="7" spans="2:12" ht="208.5" customHeight="1">
      <c r="B7" s="267" t="s">
        <v>235</v>
      </c>
      <c r="C7" s="268"/>
      <c r="D7" s="268"/>
      <c r="E7" s="268"/>
      <c r="F7" s="268"/>
      <c r="G7" s="268"/>
      <c r="H7" s="268"/>
      <c r="I7" s="268"/>
      <c r="J7" s="269"/>
      <c r="K7" s="192"/>
    </row>
  </sheetData>
  <mergeCells count="5">
    <mergeCell ref="B2:J2"/>
    <mergeCell ref="B4:J4"/>
    <mergeCell ref="B5:J5"/>
    <mergeCell ref="B6:J6"/>
    <mergeCell ref="B7:J7"/>
  </mergeCells>
  <hyperlinks>
    <hyperlink ref="L2" location="Índice!A1" display="Volver al índice" xr:uid="{00000000-0004-0000-0400-000000000000}"/>
  </hyperlinks>
  <pageMargins left="0.70866141732283472" right="0.70866141732283472" top="1.3130314960629921" bottom="0.74803149606299213" header="0.31496062992125984" footer="0.31496062992125984"/>
  <pageSetup paperSize="9" scale="67" firstPageNumber="4" fitToHeight="0" orientation="portrait" horizontalDpi="4294967294" verticalDpi="4294967294" r:id="rId1"/>
  <headerFooter differentFirst="1">
    <oddFooter>&amp;C5</oddFooter>
  </headerFooter>
  <colBreaks count="1" manualBreakCount="1">
    <brk id="10" max="7"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5"/>
  <dimension ref="B1:Y44"/>
  <sheetViews>
    <sheetView zoomScale="90" zoomScaleNormal="90" zoomScaleSheetLayoutView="40" zoomScalePageLayoutView="80" workbookViewId="0">
      <selection activeCell="L22" sqref="L22"/>
    </sheetView>
  </sheetViews>
  <sheetFormatPr baseColWidth="10" defaultColWidth="10.85546875" defaultRowHeight="12.75"/>
  <cols>
    <col min="1" max="1" width="1.42578125" style="28" customWidth="1"/>
    <col min="2" max="2" width="38.42578125" style="28" customWidth="1"/>
    <col min="3" max="7" width="10.85546875" style="28" customWidth="1"/>
    <col min="8" max="8" width="2.85546875" style="28" customWidth="1"/>
    <col min="9" max="9" width="10.85546875" style="28" customWidth="1"/>
    <col min="10" max="10" width="10.85546875" style="28"/>
    <col min="11" max="11" width="10.85546875" style="28" customWidth="1"/>
    <col min="12" max="16384" width="10.85546875" style="28"/>
  </cols>
  <sheetData>
    <row r="1" spans="2:25" ht="13.5" customHeight="1"/>
    <row r="2" spans="2:25" ht="12.75" customHeight="1">
      <c r="B2" s="274" t="s">
        <v>58</v>
      </c>
      <c r="C2" s="274"/>
      <c r="D2" s="274"/>
      <c r="E2" s="274"/>
      <c r="F2" s="274"/>
      <c r="G2" s="274"/>
      <c r="I2" s="60" t="s">
        <v>166</v>
      </c>
    </row>
    <row r="3" spans="2:25" ht="12.75" customHeight="1">
      <c r="B3" s="274" t="s">
        <v>143</v>
      </c>
      <c r="C3" s="274"/>
      <c r="D3" s="274"/>
      <c r="E3" s="274"/>
      <c r="F3" s="274"/>
      <c r="G3" s="274"/>
    </row>
    <row r="4" spans="2:25">
      <c r="B4" s="274" t="s">
        <v>139</v>
      </c>
      <c r="C4" s="274"/>
      <c r="D4" s="274"/>
      <c r="E4" s="274"/>
      <c r="F4" s="274"/>
      <c r="G4" s="274"/>
    </row>
    <row r="5" spans="2:25">
      <c r="B5" s="2"/>
      <c r="C5" s="2"/>
      <c r="D5" s="2"/>
      <c r="E5" s="2"/>
      <c r="F5" s="2"/>
      <c r="G5" s="2"/>
    </row>
    <row r="6" spans="2:25">
      <c r="B6" s="272" t="s">
        <v>47</v>
      </c>
      <c r="C6" s="271" t="s">
        <v>46</v>
      </c>
      <c r="D6" s="271"/>
      <c r="E6" s="271"/>
      <c r="F6" s="271" t="s">
        <v>45</v>
      </c>
      <c r="G6" s="271"/>
    </row>
    <row r="7" spans="2:25">
      <c r="B7" s="273"/>
      <c r="C7" s="12">
        <v>2013</v>
      </c>
      <c r="D7" s="11">
        <v>2014</v>
      </c>
      <c r="E7" s="11">
        <v>2015</v>
      </c>
      <c r="F7" s="11" t="s">
        <v>44</v>
      </c>
      <c r="G7" s="11" t="s">
        <v>43</v>
      </c>
      <c r="O7" s="66"/>
      <c r="P7" s="66"/>
      <c r="Q7" s="66"/>
      <c r="R7" s="66"/>
      <c r="S7" s="66"/>
      <c r="T7" s="66"/>
      <c r="U7" s="66"/>
      <c r="V7" s="66"/>
      <c r="W7" s="66"/>
      <c r="X7" s="66"/>
    </row>
    <row r="8" spans="2:25">
      <c r="B8" s="138" t="s">
        <v>42</v>
      </c>
      <c r="C8" s="139">
        <v>6954.8</v>
      </c>
      <c r="D8" s="139">
        <v>9268.92</v>
      </c>
      <c r="E8" s="139">
        <v>8941.52</v>
      </c>
      <c r="F8" s="140">
        <f>(E8/D19-1)*100</f>
        <v>2.0210191467974425</v>
      </c>
      <c r="G8" s="140">
        <f>(E8/D8-1)*100</f>
        <v>-3.5322346076997024</v>
      </c>
    </row>
    <row r="9" spans="2:25">
      <c r="B9" s="141" t="s">
        <v>41</v>
      </c>
      <c r="C9" s="142">
        <v>6859</v>
      </c>
      <c r="D9" s="142">
        <v>12026.35</v>
      </c>
      <c r="E9" s="142">
        <v>10344.36</v>
      </c>
      <c r="F9" s="143">
        <f>(E9/E8-1)*100</f>
        <v>15.689055104724915</v>
      </c>
      <c r="G9" s="143">
        <f>(E9/D9-1)*100</f>
        <v>-13.985872687889511</v>
      </c>
    </row>
    <row r="10" spans="2:25">
      <c r="B10" s="141" t="s">
        <v>40</v>
      </c>
      <c r="C10" s="142">
        <v>7854.7</v>
      </c>
      <c r="D10" s="142">
        <v>10066.120000000001</v>
      </c>
      <c r="E10" s="142">
        <v>10958.08</v>
      </c>
      <c r="F10" s="143">
        <f>(E10/E9-1)*100</f>
        <v>5.932894833513136</v>
      </c>
      <c r="G10" s="143">
        <f>(E10/D10-1)*100</f>
        <v>8.861010995299079</v>
      </c>
    </row>
    <row r="11" spans="2:25">
      <c r="B11" s="141" t="s">
        <v>39</v>
      </c>
      <c r="C11" s="142">
        <v>8949.9</v>
      </c>
      <c r="D11" s="142">
        <v>9874.2999999999993</v>
      </c>
      <c r="E11" s="249">
        <v>12639</v>
      </c>
      <c r="F11" s="143">
        <f>(E11/E10-1)*100</f>
        <v>15.339548534049751</v>
      </c>
      <c r="G11" s="143">
        <f>(E11/D11-1)*100</f>
        <v>27.998946760783049</v>
      </c>
    </row>
    <row r="12" spans="2:25">
      <c r="B12" s="141" t="s">
        <v>38</v>
      </c>
      <c r="C12" s="142">
        <v>10977.15</v>
      </c>
      <c r="D12" s="142">
        <v>10143.86</v>
      </c>
      <c r="E12" s="142"/>
      <c r="F12" s="143"/>
      <c r="G12" s="143"/>
    </row>
    <row r="13" spans="2:25">
      <c r="B13" s="141" t="s">
        <v>37</v>
      </c>
      <c r="C13" s="142">
        <v>11813.64</v>
      </c>
      <c r="D13" s="142">
        <v>10446.049999999999</v>
      </c>
      <c r="E13" s="142"/>
      <c r="F13" s="143"/>
      <c r="G13" s="143"/>
    </row>
    <row r="14" spans="2:25">
      <c r="B14" s="141" t="s">
        <v>36</v>
      </c>
      <c r="C14" s="142">
        <v>11876.14</v>
      </c>
      <c r="D14" s="142">
        <v>11272.55</v>
      </c>
      <c r="E14" s="142"/>
      <c r="F14" s="143"/>
      <c r="G14" s="143"/>
    </row>
    <row r="15" spans="2:25">
      <c r="B15" s="141" t="s">
        <v>35</v>
      </c>
      <c r="C15" s="142">
        <v>11763.67</v>
      </c>
      <c r="D15" s="142">
        <v>11520.43</v>
      </c>
      <c r="E15" s="142"/>
      <c r="F15" s="143"/>
      <c r="G15" s="143"/>
      <c r="X15" s="66"/>
      <c r="Y15" s="66"/>
    </row>
    <row r="16" spans="2:25">
      <c r="B16" s="141" t="s">
        <v>34</v>
      </c>
      <c r="C16" s="142">
        <v>15462.62</v>
      </c>
      <c r="D16" s="142">
        <v>11671.66</v>
      </c>
      <c r="E16" s="142"/>
      <c r="F16" s="143"/>
      <c r="G16" s="143"/>
    </row>
    <row r="17" spans="2:8">
      <c r="B17" s="141" t="s">
        <v>33</v>
      </c>
      <c r="C17" s="142">
        <v>19589.54</v>
      </c>
      <c r="D17" s="142">
        <v>11173.91</v>
      </c>
      <c r="E17" s="142"/>
      <c r="F17" s="143"/>
      <c r="G17" s="143"/>
    </row>
    <row r="18" spans="2:8">
      <c r="B18" s="141" t="s">
        <v>32</v>
      </c>
      <c r="C18" s="142">
        <v>18796.27</v>
      </c>
      <c r="D18" s="142">
        <v>9563.5499999999993</v>
      </c>
      <c r="E18" s="142"/>
      <c r="F18" s="143"/>
      <c r="G18" s="143"/>
    </row>
    <row r="19" spans="2:8">
      <c r="B19" s="2" t="s">
        <v>31</v>
      </c>
      <c r="C19" s="76">
        <v>8399.39</v>
      </c>
      <c r="D19" s="76">
        <v>8764.39</v>
      </c>
      <c r="E19" s="76"/>
      <c r="F19" s="143"/>
      <c r="G19" s="143"/>
    </row>
    <row r="20" spans="2:8">
      <c r="B20" s="10" t="s">
        <v>165</v>
      </c>
      <c r="C20" s="9">
        <v>11592.33</v>
      </c>
      <c r="D20" s="9">
        <v>10407.35</v>
      </c>
      <c r="E20" s="250">
        <v>10727.39</v>
      </c>
      <c r="F20" s="8"/>
      <c r="G20" s="8">
        <f>(E20/D20-1)*100</f>
        <v>3.0751344002075465</v>
      </c>
    </row>
    <row r="21" spans="2:8">
      <c r="B21" s="7" t="s">
        <v>228</v>
      </c>
      <c r="C21" s="6">
        <f>AVERAGE(C8:C11)</f>
        <v>7654.6</v>
      </c>
      <c r="D21" s="6">
        <f>AVERAGE(D8:D11)</f>
        <v>10308.922500000001</v>
      </c>
      <c r="E21" s="6">
        <f>AVERAGE(E8:E19)</f>
        <v>10720.74</v>
      </c>
      <c r="F21" s="5"/>
      <c r="G21" s="5">
        <f>(E21/D21-1)*100</f>
        <v>3.994767639391994</v>
      </c>
    </row>
    <row r="22" spans="2:8" ht="119.25" customHeight="1">
      <c r="B22" s="270" t="s">
        <v>229</v>
      </c>
      <c r="C22" s="270"/>
      <c r="D22" s="270"/>
      <c r="E22" s="270"/>
      <c r="F22" s="270"/>
      <c r="G22" s="270"/>
      <c r="H22" s="157"/>
    </row>
    <row r="44" spans="2:2">
      <c r="B44" s="63"/>
    </row>
  </sheetData>
  <mergeCells count="7">
    <mergeCell ref="B22:G22"/>
    <mergeCell ref="F6:G6"/>
    <mergeCell ref="B6:B7"/>
    <mergeCell ref="B2:G2"/>
    <mergeCell ref="B3:G3"/>
    <mergeCell ref="B4:G4"/>
    <mergeCell ref="C6:E6"/>
  </mergeCells>
  <hyperlinks>
    <hyperlink ref="I2" location="Índice!A1" display="Volver al índice" xr:uid="{00000000-0004-0000-0500-000000000000}"/>
  </hyperlinks>
  <pageMargins left="0.70866141732283472" right="0.70866141732283472" top="1.3130314960629921" bottom="0.74803149606299213" header="0.31496062992125984" footer="0.31496062992125984"/>
  <pageSetup paperSize="9" scale="80" orientation="portrait" horizontalDpi="4294967294" verticalDpi="4294967294" r:id="rId1"/>
  <headerFooter differentFirst="1">
    <oddFooter>&amp;C&amp;P</oddFooter>
  </headerFooter>
  <ignoredErrors>
    <ignoredError sqref="C21:E21" formulaRange="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6"/>
  <dimension ref="B1:N60"/>
  <sheetViews>
    <sheetView topLeftCell="A31" zoomScale="90" zoomScaleNormal="90" zoomScalePageLayoutView="60" workbookViewId="0">
      <selection activeCell="O51" sqref="O51"/>
    </sheetView>
  </sheetViews>
  <sheetFormatPr baseColWidth="10" defaultColWidth="10.85546875" defaultRowHeight="12.75"/>
  <cols>
    <col min="1" max="1" width="1.42578125" style="47" customWidth="1"/>
    <col min="2" max="12" width="11" style="47" customWidth="1"/>
    <col min="13" max="13" width="3.5703125" style="47" customWidth="1"/>
    <col min="14" max="14" width="14.140625" style="47" customWidth="1"/>
    <col min="15" max="16384" width="10.85546875" style="47"/>
  </cols>
  <sheetData>
    <row r="1" spans="2:14" ht="6.75" customHeight="1"/>
    <row r="2" spans="2:14">
      <c r="B2" s="256" t="s">
        <v>59</v>
      </c>
      <c r="C2" s="256"/>
      <c r="D2" s="256"/>
      <c r="E2" s="256"/>
      <c r="F2" s="256"/>
      <c r="G2" s="256"/>
      <c r="H2" s="256"/>
      <c r="I2" s="256"/>
      <c r="J2" s="256"/>
      <c r="K2" s="256"/>
      <c r="L2" s="256"/>
      <c r="M2" s="228"/>
      <c r="N2" s="60" t="s">
        <v>166</v>
      </c>
    </row>
    <row r="3" spans="2:14">
      <c r="B3" s="256" t="s">
        <v>152</v>
      </c>
      <c r="C3" s="256"/>
      <c r="D3" s="256"/>
      <c r="E3" s="256"/>
      <c r="F3" s="256"/>
      <c r="G3" s="256"/>
      <c r="H3" s="256"/>
      <c r="I3" s="256"/>
      <c r="J3" s="256"/>
      <c r="K3" s="256"/>
      <c r="L3" s="256"/>
      <c r="M3" s="225"/>
      <c r="N3" s="156"/>
    </row>
    <row r="4" spans="2:14">
      <c r="B4" s="256" t="s">
        <v>140</v>
      </c>
      <c r="C4" s="256"/>
      <c r="D4" s="256"/>
      <c r="E4" s="256"/>
      <c r="F4" s="256"/>
      <c r="G4" s="256"/>
      <c r="H4" s="256"/>
      <c r="I4" s="256"/>
      <c r="J4" s="256"/>
      <c r="K4" s="256"/>
      <c r="L4" s="256"/>
      <c r="M4" s="225"/>
      <c r="N4" s="156"/>
    </row>
    <row r="5" spans="2:14" ht="25.5">
      <c r="B5" s="74" t="s">
        <v>66</v>
      </c>
      <c r="C5" s="75" t="s">
        <v>62</v>
      </c>
      <c r="D5" s="75" t="s">
        <v>129</v>
      </c>
      <c r="E5" s="75" t="s">
        <v>63</v>
      </c>
      <c r="F5" s="75" t="s">
        <v>64</v>
      </c>
      <c r="G5" s="75" t="s">
        <v>65</v>
      </c>
      <c r="H5" s="75" t="s">
        <v>135</v>
      </c>
      <c r="I5" s="75" t="s">
        <v>173</v>
      </c>
      <c r="J5" s="75" t="s">
        <v>179</v>
      </c>
      <c r="K5" s="75" t="s">
        <v>181</v>
      </c>
      <c r="L5" s="119" t="s">
        <v>71</v>
      </c>
      <c r="M5" s="86"/>
      <c r="N5" s="176"/>
    </row>
    <row r="6" spans="2:14">
      <c r="B6" s="134">
        <v>42082</v>
      </c>
      <c r="C6" s="135">
        <v>12532.483333333332</v>
      </c>
      <c r="D6" s="135"/>
      <c r="E6" s="135">
        <v>9348.74</v>
      </c>
      <c r="F6" s="135">
        <v>10461.684999999999</v>
      </c>
      <c r="G6" s="135">
        <v>9555.64</v>
      </c>
      <c r="H6" s="135">
        <v>11402.491428571429</v>
      </c>
      <c r="I6" s="135">
        <v>10924.37</v>
      </c>
      <c r="J6" s="135"/>
      <c r="K6" s="135">
        <v>10084.030000000001</v>
      </c>
      <c r="L6" s="135">
        <v>10829.88238095238</v>
      </c>
      <c r="N6" s="58"/>
    </row>
    <row r="7" spans="2:14">
      <c r="B7" s="136">
        <v>42083</v>
      </c>
      <c r="C7" s="137">
        <v>11604.052500000002</v>
      </c>
      <c r="D7" s="137"/>
      <c r="E7" s="137">
        <v>9375.7950000000001</v>
      </c>
      <c r="F7" s="137">
        <v>9369.1433333333334</v>
      </c>
      <c r="G7" s="137">
        <v>10495.963333333333</v>
      </c>
      <c r="H7" s="137">
        <v>11361.196666666665</v>
      </c>
      <c r="I7" s="137">
        <v>10542.4</v>
      </c>
      <c r="J7" s="137"/>
      <c r="K7" s="137">
        <v>10084.030000000001</v>
      </c>
      <c r="L7" s="137">
        <v>10416.630000000001</v>
      </c>
      <c r="N7" s="58"/>
    </row>
    <row r="8" spans="2:14">
      <c r="B8" s="136">
        <v>42086</v>
      </c>
      <c r="C8" s="137">
        <v>12532.653333333335</v>
      </c>
      <c r="D8" s="137"/>
      <c r="E8" s="137">
        <v>9376.4766666666674</v>
      </c>
      <c r="F8" s="137">
        <v>9870.86</v>
      </c>
      <c r="G8" s="137">
        <v>10493.424999999999</v>
      </c>
      <c r="H8" s="137">
        <v>11338.220000000001</v>
      </c>
      <c r="I8" s="137"/>
      <c r="J8" s="137"/>
      <c r="K8" s="137"/>
      <c r="L8" s="137">
        <v>10790.388888888889</v>
      </c>
      <c r="N8" s="58"/>
    </row>
    <row r="9" spans="2:14">
      <c r="B9" s="136">
        <v>42087</v>
      </c>
      <c r="C9" s="137">
        <v>11238.130000000001</v>
      </c>
      <c r="D9" s="137"/>
      <c r="E9" s="137">
        <v>9560.44</v>
      </c>
      <c r="F9" s="137">
        <v>10165.874</v>
      </c>
      <c r="G9" s="137">
        <v>10846.42</v>
      </c>
      <c r="H9" s="137">
        <v>11068.570000000002</v>
      </c>
      <c r="I9" s="137">
        <v>10924.37</v>
      </c>
      <c r="J9" s="137"/>
      <c r="K9" s="137"/>
      <c r="L9" s="137">
        <v>10615.741428571429</v>
      </c>
      <c r="N9" s="58"/>
    </row>
    <row r="10" spans="2:14">
      <c r="B10" s="136">
        <v>42088</v>
      </c>
      <c r="C10" s="137">
        <v>11024.845000000001</v>
      </c>
      <c r="D10" s="137">
        <v>15126.05</v>
      </c>
      <c r="E10" s="137">
        <v>9213.6850000000013</v>
      </c>
      <c r="F10" s="137">
        <v>10161.6175</v>
      </c>
      <c r="G10" s="137">
        <v>9763.380000000001</v>
      </c>
      <c r="H10" s="137">
        <v>10857.727500000001</v>
      </c>
      <c r="I10" s="137">
        <v>10924.37</v>
      </c>
      <c r="J10" s="137"/>
      <c r="K10" s="137"/>
      <c r="L10" s="137">
        <v>10633.226249999998</v>
      </c>
      <c r="N10" s="58"/>
    </row>
    <row r="11" spans="2:14">
      <c r="B11" s="136">
        <v>42089</v>
      </c>
      <c r="C11" s="137">
        <v>12423.82</v>
      </c>
      <c r="D11" s="137">
        <v>15126.05</v>
      </c>
      <c r="E11" s="137">
        <v>9201.68</v>
      </c>
      <c r="F11" s="137">
        <v>10297.918333333333</v>
      </c>
      <c r="G11" s="137">
        <v>11120.45</v>
      </c>
      <c r="H11" s="137">
        <v>11066.376</v>
      </c>
      <c r="I11" s="137">
        <v>10924.37</v>
      </c>
      <c r="J11" s="137"/>
      <c r="K11" s="137">
        <v>8403.36</v>
      </c>
      <c r="L11" s="137">
        <v>10918.422</v>
      </c>
      <c r="N11" s="58"/>
    </row>
    <row r="12" spans="2:14">
      <c r="B12" s="136">
        <v>42090</v>
      </c>
      <c r="C12" s="137">
        <v>11024.09</v>
      </c>
      <c r="D12" s="137"/>
      <c r="E12" s="137">
        <v>9438.2200000000012</v>
      </c>
      <c r="F12" s="137">
        <v>10506.103333333334</v>
      </c>
      <c r="G12" s="137">
        <v>10464.985000000001</v>
      </c>
      <c r="H12" s="137">
        <v>10610.798333333334</v>
      </c>
      <c r="I12" s="137">
        <v>10924.37</v>
      </c>
      <c r="J12" s="137"/>
      <c r="K12" s="137"/>
      <c r="L12" s="137">
        <v>10445.929499999998</v>
      </c>
      <c r="N12" s="58"/>
    </row>
    <row r="13" spans="2:14">
      <c r="B13" s="136">
        <v>42093</v>
      </c>
      <c r="C13" s="137">
        <v>11443.79</v>
      </c>
      <c r="D13" s="137"/>
      <c r="E13" s="137">
        <v>9243.7000000000025</v>
      </c>
      <c r="F13" s="137">
        <v>10841.189999999999</v>
      </c>
      <c r="G13" s="137">
        <v>10924.37</v>
      </c>
      <c r="H13" s="137">
        <v>11216.308000000001</v>
      </c>
      <c r="I13" s="137"/>
      <c r="J13" s="137"/>
      <c r="K13" s="137"/>
      <c r="L13" s="137">
        <v>10750.28882352941</v>
      </c>
      <c r="N13" s="58"/>
    </row>
    <row r="14" spans="2:14">
      <c r="B14" s="136">
        <v>42094</v>
      </c>
      <c r="C14" s="137">
        <v>10172.157500000001</v>
      </c>
      <c r="D14" s="137"/>
      <c r="E14" s="137">
        <v>8963.586666666668</v>
      </c>
      <c r="F14" s="137">
        <v>10242.588333333331</v>
      </c>
      <c r="G14" s="137">
        <v>10224.090000000002</v>
      </c>
      <c r="H14" s="137">
        <v>11754.141428571429</v>
      </c>
      <c r="I14" s="137">
        <v>8823.5300000000007</v>
      </c>
      <c r="J14" s="137"/>
      <c r="K14" s="137"/>
      <c r="L14" s="137">
        <v>10450.404583333333</v>
      </c>
      <c r="N14" s="58"/>
    </row>
    <row r="15" spans="2:14">
      <c r="B15" s="136">
        <v>42095</v>
      </c>
      <c r="C15" s="137">
        <v>11448.75</v>
      </c>
      <c r="D15" s="137"/>
      <c r="E15" s="137">
        <v>9663.8700000000008</v>
      </c>
      <c r="F15" s="137">
        <v>10504.6625</v>
      </c>
      <c r="G15" s="137">
        <v>10924.37</v>
      </c>
      <c r="H15" s="137">
        <v>11557.550000000001</v>
      </c>
      <c r="I15" s="137">
        <v>10294.120000000001</v>
      </c>
      <c r="J15" s="137"/>
      <c r="K15" s="137"/>
      <c r="L15" s="137">
        <v>10999.734117647058</v>
      </c>
      <c r="N15" s="58"/>
    </row>
    <row r="16" spans="2:14">
      <c r="B16" s="136">
        <v>42096</v>
      </c>
      <c r="C16" s="137">
        <v>13125.875</v>
      </c>
      <c r="D16" s="137"/>
      <c r="E16" s="137">
        <v>10308.123333333333</v>
      </c>
      <c r="F16" s="137">
        <v>11033.555</v>
      </c>
      <c r="G16" s="137">
        <v>11593.53</v>
      </c>
      <c r="H16" s="137">
        <v>12414.564285714285</v>
      </c>
      <c r="I16" s="137"/>
      <c r="J16" s="137"/>
      <c r="K16" s="137">
        <v>8403.36</v>
      </c>
      <c r="L16" s="137">
        <v>11567.176666666666</v>
      </c>
      <c r="N16" s="58"/>
    </row>
    <row r="17" spans="2:14">
      <c r="B17" s="136">
        <v>42100</v>
      </c>
      <c r="C17" s="137">
        <v>13474.025000000001</v>
      </c>
      <c r="D17" s="137">
        <v>11764.71</v>
      </c>
      <c r="E17" s="137">
        <v>9523.8100000000013</v>
      </c>
      <c r="F17" s="137">
        <v>11320.012000000001</v>
      </c>
      <c r="G17" s="137">
        <v>12605.04</v>
      </c>
      <c r="H17" s="137">
        <v>13097.175714285713</v>
      </c>
      <c r="I17" s="137"/>
      <c r="J17" s="137"/>
      <c r="K17" s="137"/>
      <c r="L17" s="137">
        <v>12008.922105263156</v>
      </c>
      <c r="N17" s="58"/>
    </row>
    <row r="18" spans="2:14">
      <c r="B18" s="136">
        <v>42101</v>
      </c>
      <c r="C18" s="137">
        <v>13609.95</v>
      </c>
      <c r="D18" s="137"/>
      <c r="E18" s="137">
        <v>11048.03</v>
      </c>
      <c r="F18" s="137">
        <v>11706.839999999998</v>
      </c>
      <c r="G18" s="137">
        <v>12721.754999999999</v>
      </c>
      <c r="H18" s="137">
        <v>11237.279999999999</v>
      </c>
      <c r="I18" s="137">
        <v>10084.030000000001</v>
      </c>
      <c r="J18" s="137"/>
      <c r="K18" s="137">
        <v>14659.2</v>
      </c>
      <c r="L18" s="137">
        <v>11948.487083333333</v>
      </c>
      <c r="N18" s="58"/>
    </row>
    <row r="19" spans="2:14">
      <c r="B19" s="136">
        <v>42102</v>
      </c>
      <c r="C19" s="137">
        <v>13846.73</v>
      </c>
      <c r="D19" s="137">
        <v>15756.3</v>
      </c>
      <c r="E19" s="137">
        <v>10141.330000000002</v>
      </c>
      <c r="F19" s="137">
        <v>12138.35</v>
      </c>
      <c r="G19" s="137">
        <v>12605.044999999998</v>
      </c>
      <c r="H19" s="137">
        <v>12956.35</v>
      </c>
      <c r="I19" s="137"/>
      <c r="J19" s="137">
        <v>12133.63</v>
      </c>
      <c r="K19" s="137"/>
      <c r="L19" s="137">
        <v>12346.346470588236</v>
      </c>
      <c r="N19" s="58"/>
    </row>
    <row r="20" spans="2:14">
      <c r="B20" s="136">
        <v>42103</v>
      </c>
      <c r="C20" s="137">
        <v>13157.339999999998</v>
      </c>
      <c r="D20" s="137">
        <v>15336.13</v>
      </c>
      <c r="E20" s="137">
        <v>10317.463333333333</v>
      </c>
      <c r="F20" s="137">
        <v>12792.7</v>
      </c>
      <c r="G20" s="137">
        <v>13865.544999999998</v>
      </c>
      <c r="H20" s="137">
        <v>12820.4925</v>
      </c>
      <c r="I20" s="137">
        <v>13851.99</v>
      </c>
      <c r="J20" s="137"/>
      <c r="K20" s="137">
        <v>13445.38</v>
      </c>
      <c r="L20" s="137">
        <v>12801.723499999996</v>
      </c>
      <c r="N20" s="58"/>
    </row>
    <row r="21" spans="2:14">
      <c r="B21" s="136">
        <v>42104</v>
      </c>
      <c r="C21" s="137">
        <v>12457.416666666666</v>
      </c>
      <c r="D21" s="137">
        <v>15695.485000000001</v>
      </c>
      <c r="E21" s="137">
        <v>9976.3000000000011</v>
      </c>
      <c r="F21" s="137">
        <v>12397.752857142856</v>
      </c>
      <c r="G21" s="137"/>
      <c r="H21" s="137">
        <v>12438.107500000002</v>
      </c>
      <c r="I21" s="137">
        <v>13852.81</v>
      </c>
      <c r="J21" s="137">
        <v>12153.75</v>
      </c>
      <c r="K21" s="137">
        <v>11764.705</v>
      </c>
      <c r="L21" s="137">
        <v>12381.077826086956</v>
      </c>
      <c r="N21" s="58"/>
    </row>
    <row r="22" spans="2:14">
      <c r="B22" s="136">
        <v>42107</v>
      </c>
      <c r="C22" s="137">
        <v>13917.634999999998</v>
      </c>
      <c r="D22" s="137"/>
      <c r="E22" s="137">
        <v>11272.323333333334</v>
      </c>
      <c r="F22" s="137">
        <v>12883.3025</v>
      </c>
      <c r="G22" s="137">
        <v>12184.869999999999</v>
      </c>
      <c r="H22" s="137">
        <v>14533.196666666665</v>
      </c>
      <c r="I22" s="137">
        <v>14110.64</v>
      </c>
      <c r="J22" s="137"/>
      <c r="K22" s="137">
        <v>13445.38</v>
      </c>
      <c r="L22" s="137">
        <v>13044.425000000003</v>
      </c>
      <c r="N22" s="58"/>
    </row>
    <row r="23" spans="2:14">
      <c r="B23" s="136">
        <v>42108</v>
      </c>
      <c r="C23" s="137">
        <v>13251.632000000001</v>
      </c>
      <c r="D23" s="137"/>
      <c r="E23" s="137">
        <v>10530.94</v>
      </c>
      <c r="F23" s="137">
        <v>13052.826666666666</v>
      </c>
      <c r="G23" s="137">
        <v>13445.376666666665</v>
      </c>
      <c r="H23" s="137">
        <v>12349.586666666664</v>
      </c>
      <c r="I23" s="137">
        <v>14285.71</v>
      </c>
      <c r="J23" s="137">
        <v>11539.06</v>
      </c>
      <c r="K23" s="137">
        <v>13445.38</v>
      </c>
      <c r="L23" s="137">
        <v>12607.506666666668</v>
      </c>
      <c r="N23" s="58"/>
    </row>
    <row r="24" spans="2:14">
      <c r="B24" s="136">
        <v>42109</v>
      </c>
      <c r="C24" s="137">
        <v>12596.657499999999</v>
      </c>
      <c r="D24" s="137"/>
      <c r="E24" s="137">
        <v>11344.54</v>
      </c>
      <c r="F24" s="137">
        <v>12287.467999999999</v>
      </c>
      <c r="G24" s="137">
        <v>12197.23</v>
      </c>
      <c r="H24" s="137">
        <v>11902.573333333334</v>
      </c>
      <c r="I24" s="137">
        <v>12492.995000000001</v>
      </c>
      <c r="J24" s="137"/>
      <c r="K24" s="137">
        <v>13445.38</v>
      </c>
      <c r="L24" s="137">
        <v>12316.781111111113</v>
      </c>
      <c r="N24" s="58"/>
    </row>
    <row r="25" spans="2:14">
      <c r="B25" s="136">
        <v>42110</v>
      </c>
      <c r="C25" s="137">
        <v>13218.105</v>
      </c>
      <c r="D25" s="137">
        <v>19327.73</v>
      </c>
      <c r="E25" s="137">
        <v>10782.99</v>
      </c>
      <c r="F25" s="137">
        <v>12145.001999999999</v>
      </c>
      <c r="G25" s="137">
        <v>10827.405000000001</v>
      </c>
      <c r="H25" s="137">
        <v>14274.381999999998</v>
      </c>
      <c r="I25" s="137">
        <v>13445.38</v>
      </c>
      <c r="J25" s="137"/>
      <c r="K25" s="137"/>
      <c r="L25" s="137">
        <v>13029.279444444444</v>
      </c>
      <c r="N25" s="58"/>
    </row>
    <row r="26" spans="2:14">
      <c r="B26" s="136">
        <v>42111</v>
      </c>
      <c r="C26" s="137">
        <v>12799.16</v>
      </c>
      <c r="D26" s="137"/>
      <c r="E26" s="137">
        <v>10542.212500000001</v>
      </c>
      <c r="F26" s="137">
        <v>12132.0275</v>
      </c>
      <c r="G26" s="137">
        <v>13445.38</v>
      </c>
      <c r="H26" s="137">
        <v>12636.943333333335</v>
      </c>
      <c r="I26" s="137">
        <v>11904.763333333334</v>
      </c>
      <c r="J26" s="137"/>
      <c r="K26" s="137">
        <v>12605.04</v>
      </c>
      <c r="L26" s="137">
        <v>12151.303043478258</v>
      </c>
      <c r="N26" s="58"/>
    </row>
    <row r="27" spans="2:14">
      <c r="B27" s="136">
        <v>42114</v>
      </c>
      <c r="C27" s="137">
        <v>13646.82</v>
      </c>
      <c r="D27" s="137">
        <v>17857.14</v>
      </c>
      <c r="E27" s="137">
        <v>10504.205000000002</v>
      </c>
      <c r="F27" s="137">
        <v>12035.747499999999</v>
      </c>
      <c r="G27" s="137">
        <v>12184.875</v>
      </c>
      <c r="H27" s="137">
        <v>14247.144</v>
      </c>
      <c r="I27" s="137">
        <v>10924.369999999999</v>
      </c>
      <c r="J27" s="137"/>
      <c r="K27" s="137">
        <v>12605.04</v>
      </c>
      <c r="L27" s="137">
        <v>12900.412500000002</v>
      </c>
      <c r="N27" s="58"/>
    </row>
    <row r="28" spans="2:14">
      <c r="B28" s="136">
        <v>42115</v>
      </c>
      <c r="C28" s="137">
        <v>13212.264999999999</v>
      </c>
      <c r="D28" s="137"/>
      <c r="E28" s="137">
        <v>11141.457499999999</v>
      </c>
      <c r="F28" s="137">
        <v>12107.72</v>
      </c>
      <c r="G28" s="137">
        <v>13445.38</v>
      </c>
      <c r="H28" s="137">
        <v>13224.674285714284</v>
      </c>
      <c r="I28" s="137">
        <v>13445.38</v>
      </c>
      <c r="J28" s="137"/>
      <c r="K28" s="137">
        <v>12605.04</v>
      </c>
      <c r="L28" s="137">
        <v>12632.467727272726</v>
      </c>
      <c r="N28" s="58"/>
    </row>
    <row r="29" spans="2:14">
      <c r="B29" s="136">
        <v>42116</v>
      </c>
      <c r="C29" s="137">
        <v>13246.286666666667</v>
      </c>
      <c r="D29" s="137">
        <v>14495.8</v>
      </c>
      <c r="E29" s="137">
        <v>10364.146666666667</v>
      </c>
      <c r="F29" s="137">
        <v>11434.323333333334</v>
      </c>
      <c r="G29" s="137">
        <v>13025.21</v>
      </c>
      <c r="H29" s="137">
        <v>12888.939999999999</v>
      </c>
      <c r="I29" s="137">
        <v>13445.38</v>
      </c>
      <c r="J29" s="137"/>
      <c r="K29" s="137">
        <v>12605.04</v>
      </c>
      <c r="L29" s="137">
        <v>12266.173333333336</v>
      </c>
      <c r="N29" s="58"/>
    </row>
    <row r="30" spans="2:14">
      <c r="B30" s="136">
        <v>42117</v>
      </c>
      <c r="C30" s="137">
        <v>12194.21</v>
      </c>
      <c r="D30" s="137">
        <v>14075.63</v>
      </c>
      <c r="E30" s="137">
        <v>9926.8100000000013</v>
      </c>
      <c r="F30" s="137">
        <v>11664.9</v>
      </c>
      <c r="G30" s="137">
        <v>12033.145</v>
      </c>
      <c r="H30" s="137">
        <v>13089.12</v>
      </c>
      <c r="I30" s="137"/>
      <c r="J30" s="137"/>
      <c r="K30" s="137">
        <v>12605.04</v>
      </c>
      <c r="L30" s="137">
        <v>11885.890500000001</v>
      </c>
      <c r="N30" s="58"/>
    </row>
    <row r="31" spans="2:14">
      <c r="B31" s="136">
        <v>42118</v>
      </c>
      <c r="C31" s="137">
        <v>13239.139999999998</v>
      </c>
      <c r="D31" s="137">
        <v>14075.63</v>
      </c>
      <c r="E31" s="137">
        <v>11574.627500000001</v>
      </c>
      <c r="F31" s="137">
        <v>11548.62</v>
      </c>
      <c r="G31" s="137">
        <v>12515.009999999998</v>
      </c>
      <c r="H31" s="137">
        <v>12540.098333333333</v>
      </c>
      <c r="I31" s="137">
        <v>12605.044999999998</v>
      </c>
      <c r="J31" s="137"/>
      <c r="K31" s="137">
        <v>12605.04</v>
      </c>
      <c r="L31" s="137">
        <v>12366.381599999999</v>
      </c>
      <c r="N31" s="58"/>
    </row>
    <row r="32" spans="2:14">
      <c r="B32" s="136">
        <v>42121</v>
      </c>
      <c r="C32" s="137">
        <v>12728.349999999999</v>
      </c>
      <c r="D32" s="137">
        <v>14075.63</v>
      </c>
      <c r="E32" s="137">
        <v>10908.806666666665</v>
      </c>
      <c r="F32" s="137">
        <v>12271.576666666666</v>
      </c>
      <c r="G32" s="137">
        <v>12508.08</v>
      </c>
      <c r="H32" s="137">
        <v>13769.32</v>
      </c>
      <c r="I32" s="137"/>
      <c r="J32" s="137">
        <v>10702.93</v>
      </c>
      <c r="K32" s="137">
        <v>11764.71</v>
      </c>
      <c r="L32" s="137">
        <v>12588.063157894738</v>
      </c>
      <c r="N32" s="58"/>
    </row>
    <row r="33" spans="2:14">
      <c r="B33" s="136">
        <v>42122</v>
      </c>
      <c r="C33" s="137">
        <v>13973.380000000001</v>
      </c>
      <c r="D33" s="137">
        <v>12394.96</v>
      </c>
      <c r="E33" s="137">
        <v>10628.696666666669</v>
      </c>
      <c r="F33" s="137">
        <v>11792.508</v>
      </c>
      <c r="G33" s="137">
        <v>13283.78</v>
      </c>
      <c r="H33" s="137">
        <v>13531.745000000001</v>
      </c>
      <c r="I33" s="137">
        <v>12605.044999999998</v>
      </c>
      <c r="J33" s="137"/>
      <c r="K33" s="137">
        <v>10924.37</v>
      </c>
      <c r="L33" s="137">
        <v>12597.64434782609</v>
      </c>
      <c r="N33" s="58"/>
    </row>
    <row r="34" spans="2:14">
      <c r="B34" s="136">
        <v>42123</v>
      </c>
      <c r="C34" s="137">
        <v>14000.973333333333</v>
      </c>
      <c r="D34" s="137">
        <v>13550.419999999998</v>
      </c>
      <c r="E34" s="137">
        <v>10904.36</v>
      </c>
      <c r="F34" s="137">
        <v>11677.95</v>
      </c>
      <c r="G34" s="137">
        <v>12509.55</v>
      </c>
      <c r="H34" s="137">
        <v>14200.195</v>
      </c>
      <c r="I34" s="137"/>
      <c r="J34" s="137"/>
      <c r="K34" s="137"/>
      <c r="L34" s="137">
        <v>12738.235263157896</v>
      </c>
      <c r="N34" s="58"/>
    </row>
    <row r="35" spans="2:14">
      <c r="B35" s="125">
        <v>42124</v>
      </c>
      <c r="C35" s="56">
        <v>12413.63</v>
      </c>
      <c r="D35" s="56">
        <v>13235.295</v>
      </c>
      <c r="E35" s="56">
        <v>11344.54</v>
      </c>
      <c r="F35" s="56">
        <v>11475.662499999999</v>
      </c>
      <c r="G35" s="56">
        <v>12184.875</v>
      </c>
      <c r="H35" s="56">
        <v>13058.62</v>
      </c>
      <c r="I35" s="56"/>
      <c r="J35" s="56">
        <v>10269.69</v>
      </c>
      <c r="K35" s="56">
        <v>12226.89</v>
      </c>
      <c r="L35" s="56">
        <v>12214.46176470588</v>
      </c>
      <c r="M35" s="86"/>
      <c r="N35" s="56"/>
    </row>
    <row r="36" spans="2:14" ht="78" customHeight="1">
      <c r="B36" s="275" t="s">
        <v>202</v>
      </c>
      <c r="C36" s="275"/>
      <c r="D36" s="275"/>
      <c r="E36" s="275"/>
      <c r="F36" s="275"/>
      <c r="G36" s="275"/>
      <c r="H36" s="275"/>
      <c r="I36" s="275"/>
      <c r="J36" s="275"/>
      <c r="K36" s="275"/>
      <c r="L36" s="275"/>
      <c r="M36" s="276"/>
      <c r="N36" s="177"/>
    </row>
    <row r="60" spans="2:2">
      <c r="B60" s="151"/>
    </row>
  </sheetData>
  <mergeCells count="4">
    <mergeCell ref="B36:M36"/>
    <mergeCell ref="B2:L2"/>
    <mergeCell ref="B3:L3"/>
    <mergeCell ref="B4:L4"/>
  </mergeCells>
  <hyperlinks>
    <hyperlink ref="N2" location="Índice!A1" display="Volver al índice" xr:uid="{00000000-0004-0000-0600-000000000000}"/>
  </hyperlinks>
  <pageMargins left="0.70866141732283472" right="0.70866141732283472" top="1.3130314960629921" bottom="0.74803149606299213" header="0.31496062992125984" footer="0.31496062992125984"/>
  <pageSetup paperSize="9" scale="61" orientation="portrait" r:id="rId1"/>
  <headerFooter differentFirst="1">
    <oddFooter>&amp;C&amp;P</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7">
    <pageSetUpPr fitToPage="1"/>
  </sheetPr>
  <dimension ref="B1:Z58"/>
  <sheetViews>
    <sheetView zoomScale="90" zoomScaleNormal="90" zoomScalePageLayoutView="60" workbookViewId="0">
      <selection activeCell="D6" sqref="D6"/>
    </sheetView>
  </sheetViews>
  <sheetFormatPr baseColWidth="10" defaultColWidth="10.85546875" defaultRowHeight="12.75"/>
  <cols>
    <col min="1" max="1" width="1.85546875" style="47" customWidth="1"/>
    <col min="2" max="2" width="12.28515625" style="47" customWidth="1"/>
    <col min="3" max="3" width="9.28515625" style="73" customWidth="1"/>
    <col min="4" max="4" width="12.5703125" style="73" customWidth="1"/>
    <col min="5" max="5" width="10" style="73" customWidth="1"/>
    <col min="6" max="6" width="12.85546875" style="47" customWidth="1"/>
    <col min="7" max="7" width="13" style="47" customWidth="1"/>
    <col min="8" max="8" width="12.5703125" style="47" customWidth="1"/>
    <col min="9" max="9" width="14.28515625" style="47" customWidth="1"/>
    <col min="10" max="10" width="15" style="47" customWidth="1"/>
    <col min="11" max="11" width="10.5703125" style="47" customWidth="1"/>
    <col min="12" max="12" width="14.140625" style="47" customWidth="1"/>
    <col min="13" max="13" width="12.28515625" style="47" customWidth="1"/>
    <col min="14" max="14" width="1.85546875" style="47" customWidth="1"/>
    <col min="15" max="15" width="10.85546875" style="229"/>
    <col min="16" max="25" width="10.85546875" style="237" hidden="1" customWidth="1"/>
    <col min="26" max="26" width="10.85546875" style="229"/>
    <col min="27" max="16384" width="10.85546875" style="47"/>
  </cols>
  <sheetData>
    <row r="1" spans="2:25" ht="4.5" customHeight="1"/>
    <row r="2" spans="2:25">
      <c r="B2" s="274" t="s">
        <v>117</v>
      </c>
      <c r="C2" s="274"/>
      <c r="D2" s="274"/>
      <c r="E2" s="274"/>
      <c r="F2" s="274"/>
      <c r="G2" s="274"/>
      <c r="H2" s="274"/>
      <c r="I2" s="274"/>
      <c r="J2" s="274"/>
      <c r="K2" s="274"/>
      <c r="L2" s="274"/>
      <c r="M2" s="274"/>
      <c r="N2" s="156"/>
      <c r="O2" s="246" t="s">
        <v>166</v>
      </c>
    </row>
    <row r="3" spans="2:25">
      <c r="B3" s="274" t="s">
        <v>151</v>
      </c>
      <c r="C3" s="274"/>
      <c r="D3" s="274"/>
      <c r="E3" s="274"/>
      <c r="F3" s="274"/>
      <c r="G3" s="274"/>
      <c r="H3" s="274"/>
      <c r="I3" s="274"/>
      <c r="J3" s="274"/>
      <c r="K3" s="274"/>
      <c r="L3" s="274"/>
      <c r="M3" s="274"/>
      <c r="N3" s="156"/>
    </row>
    <row r="4" spans="2:25">
      <c r="B4" s="274" t="s">
        <v>140</v>
      </c>
      <c r="C4" s="274"/>
      <c r="D4" s="274"/>
      <c r="E4" s="274"/>
      <c r="F4" s="274"/>
      <c r="G4" s="274"/>
      <c r="H4" s="274"/>
      <c r="I4" s="274"/>
      <c r="J4" s="274"/>
      <c r="K4" s="274"/>
      <c r="L4" s="274"/>
      <c r="M4" s="274"/>
      <c r="N4" s="156"/>
    </row>
    <row r="5" spans="2:25" ht="39" customHeight="1">
      <c r="B5" s="40" t="s">
        <v>66</v>
      </c>
      <c r="C5" s="41" t="s">
        <v>212</v>
      </c>
      <c r="D5" s="41" t="s">
        <v>230</v>
      </c>
      <c r="E5" s="41" t="s">
        <v>213</v>
      </c>
      <c r="F5" s="41" t="s">
        <v>214</v>
      </c>
      <c r="G5" s="41" t="s">
        <v>215</v>
      </c>
      <c r="H5" s="41" t="s">
        <v>216</v>
      </c>
      <c r="I5" s="41" t="s">
        <v>217</v>
      </c>
      <c r="J5" s="41" t="s">
        <v>180</v>
      </c>
      <c r="K5" s="41" t="s">
        <v>218</v>
      </c>
      <c r="L5" s="41" t="s">
        <v>219</v>
      </c>
      <c r="M5" s="41" t="s">
        <v>71</v>
      </c>
      <c r="N5" s="178"/>
      <c r="P5" s="230" t="s">
        <v>190</v>
      </c>
      <c r="Q5" s="230" t="s">
        <v>191</v>
      </c>
      <c r="R5" s="230" t="s">
        <v>192</v>
      </c>
      <c r="S5" s="230" t="s">
        <v>193</v>
      </c>
      <c r="T5" s="230" t="s">
        <v>194</v>
      </c>
      <c r="U5" s="230" t="s">
        <v>195</v>
      </c>
      <c r="V5" s="230" t="s">
        <v>196</v>
      </c>
      <c r="W5" s="230" t="s">
        <v>197</v>
      </c>
      <c r="X5" s="230" t="s">
        <v>198</v>
      </c>
      <c r="Y5" s="230" t="s">
        <v>199</v>
      </c>
    </row>
    <row r="6" spans="2:25">
      <c r="B6" s="132">
        <v>42082</v>
      </c>
      <c r="C6" s="133">
        <v>15966.39</v>
      </c>
      <c r="D6" s="133">
        <v>12535.010000000002</v>
      </c>
      <c r="E6" s="133">
        <v>10544.944000000001</v>
      </c>
      <c r="F6" s="133">
        <v>10266.09</v>
      </c>
      <c r="G6" s="133">
        <v>12004.805</v>
      </c>
      <c r="H6" s="133">
        <v>9243.6949999999997</v>
      </c>
      <c r="I6" s="133">
        <v>9558.82</v>
      </c>
      <c r="J6" s="133"/>
      <c r="K6" s="133">
        <v>8823.5300000000007</v>
      </c>
      <c r="L6" s="133">
        <v>9593.84</v>
      </c>
      <c r="M6" s="133">
        <v>10829.88238095238</v>
      </c>
      <c r="N6" s="179"/>
      <c r="P6" s="231">
        <f>+IF(C6=0,"--",($M6-C6)/C6)</f>
        <v>-0.32170751303504547</v>
      </c>
      <c r="Q6" s="231">
        <f t="shared" ref="Q6:Y21" si="0">+IF(D6=0,"--",($M6-D6)/D6)</f>
        <v>-0.13602921888754949</v>
      </c>
      <c r="R6" s="231">
        <f t="shared" si="0"/>
        <v>2.7021327088354263E-2</v>
      </c>
      <c r="S6" s="231">
        <f t="shared" si="0"/>
        <v>5.4917926976324964E-2</v>
      </c>
      <c r="T6" s="231">
        <f t="shared" si="0"/>
        <v>-9.7871029062747805E-2</v>
      </c>
      <c r="U6" s="231">
        <f t="shared" si="0"/>
        <v>0.17159668086759466</v>
      </c>
      <c r="V6" s="231">
        <f t="shared" si="0"/>
        <v>0.13297272895110279</v>
      </c>
      <c r="W6" s="231" t="str">
        <f t="shared" si="0"/>
        <v>--</v>
      </c>
      <c r="X6" s="231">
        <f t="shared" si="0"/>
        <v>0.22738658801549713</v>
      </c>
      <c r="Y6" s="231">
        <f t="shared" si="0"/>
        <v>0.12883708514550796</v>
      </c>
    </row>
    <row r="7" spans="2:25">
      <c r="B7" s="132">
        <v>42083</v>
      </c>
      <c r="C7" s="133">
        <v>15126.05</v>
      </c>
      <c r="D7" s="133">
        <v>12184.87</v>
      </c>
      <c r="E7" s="133">
        <v>10343.772000000001</v>
      </c>
      <c r="F7" s="133">
        <v>10203.7325</v>
      </c>
      <c r="G7" s="133">
        <v>12603.74</v>
      </c>
      <c r="H7" s="133">
        <v>9082.0950000000012</v>
      </c>
      <c r="I7" s="133">
        <v>9699.125</v>
      </c>
      <c r="J7" s="133">
        <v>9558.8250000000007</v>
      </c>
      <c r="K7" s="133">
        <v>8823.5300000000007</v>
      </c>
      <c r="L7" s="133">
        <v>9617.18</v>
      </c>
      <c r="M7" s="133">
        <v>10416.630000000001</v>
      </c>
      <c r="N7" s="179"/>
      <c r="P7" s="231">
        <f>+IF(C7=0,"--",($M7-C7)/C7)</f>
        <v>-0.31134499753736095</v>
      </c>
      <c r="Q7" s="231">
        <f t="shared" si="0"/>
        <v>-0.14511767462434969</v>
      </c>
      <c r="R7" s="231">
        <f t="shared" si="0"/>
        <v>7.0436587349373293E-3</v>
      </c>
      <c r="S7" s="231">
        <f t="shared" si="0"/>
        <v>2.0864668884645981E-2</v>
      </c>
      <c r="T7" s="231">
        <f t="shared" si="0"/>
        <v>-0.17352865101945922</v>
      </c>
      <c r="U7" s="231">
        <f t="shared" si="0"/>
        <v>0.14694131695385257</v>
      </c>
      <c r="V7" s="231">
        <f t="shared" si="0"/>
        <v>7.3976260745170414E-2</v>
      </c>
      <c r="W7" s="231">
        <f t="shared" si="0"/>
        <v>8.9739586193909843E-2</v>
      </c>
      <c r="X7" s="231">
        <f t="shared" si="0"/>
        <v>0.18055132129657861</v>
      </c>
      <c r="Y7" s="231">
        <f t="shared" si="0"/>
        <v>8.3127278474563304E-2</v>
      </c>
    </row>
    <row r="8" spans="2:25">
      <c r="B8" s="132">
        <v>42086</v>
      </c>
      <c r="C8" s="133">
        <v>15126.05</v>
      </c>
      <c r="D8" s="133">
        <v>12184.87</v>
      </c>
      <c r="E8" s="133">
        <v>11010.556666666669</v>
      </c>
      <c r="F8" s="133">
        <v>10624.26</v>
      </c>
      <c r="G8" s="133">
        <v>12605.04</v>
      </c>
      <c r="H8" s="133">
        <v>10042.84</v>
      </c>
      <c r="I8" s="133">
        <v>9702.06</v>
      </c>
      <c r="J8" s="133"/>
      <c r="K8" s="133">
        <v>8823.5300000000007</v>
      </c>
      <c r="L8" s="133">
        <v>9581.33</v>
      </c>
      <c r="M8" s="133">
        <v>10790.388888888892</v>
      </c>
      <c r="N8" s="179"/>
      <c r="P8" s="231">
        <f>+IF(C8=0,"--",($M8-C8)/C8)</f>
        <v>-0.28663538141888378</v>
      </c>
      <c r="Q8" s="231">
        <f t="shared" si="0"/>
        <v>-0.11444365931775295</v>
      </c>
      <c r="R8" s="231">
        <f t="shared" si="0"/>
        <v>-1.9996062364795064E-2</v>
      </c>
      <c r="S8" s="231">
        <f t="shared" si="0"/>
        <v>1.5636749184309504E-2</v>
      </c>
      <c r="T8" s="231">
        <f t="shared" si="0"/>
        <v>-0.14396234451545639</v>
      </c>
      <c r="U8" s="231">
        <f t="shared" si="0"/>
        <v>7.4436005043283793E-2</v>
      </c>
      <c r="V8" s="231">
        <f t="shared" si="0"/>
        <v>0.11217503178591896</v>
      </c>
      <c r="W8" s="231" t="str">
        <f t="shared" si="0"/>
        <v>--</v>
      </c>
      <c r="X8" s="231">
        <f t="shared" si="0"/>
        <v>0.22291065921336375</v>
      </c>
      <c r="Y8" s="231">
        <f t="shared" si="0"/>
        <v>0.12618904566369099</v>
      </c>
    </row>
    <row r="9" spans="2:25">
      <c r="B9" s="132">
        <v>42087</v>
      </c>
      <c r="C9" s="133"/>
      <c r="D9" s="133">
        <v>12184.87</v>
      </c>
      <c r="E9" s="133">
        <v>10964.77</v>
      </c>
      <c r="F9" s="133">
        <v>10774.262499999999</v>
      </c>
      <c r="G9" s="133">
        <v>12203.235000000001</v>
      </c>
      <c r="H9" s="133">
        <v>9922.43</v>
      </c>
      <c r="I9" s="133">
        <v>9772.7999999999993</v>
      </c>
      <c r="J9" s="133">
        <v>9534.5800000000017</v>
      </c>
      <c r="K9" s="133">
        <v>9663.8700000000008</v>
      </c>
      <c r="L9" s="133">
        <v>9591.8349999999991</v>
      </c>
      <c r="M9" s="133">
        <v>10615.741428571429</v>
      </c>
      <c r="N9" s="179"/>
      <c r="P9" s="231" t="str">
        <f>+IF(C9=0,"--",($M9-C9)/C9)</f>
        <v>--</v>
      </c>
      <c r="Q9" s="231">
        <f t="shared" si="0"/>
        <v>-0.12877680036213529</v>
      </c>
      <c r="R9" s="231">
        <f t="shared" si="0"/>
        <v>-3.1831818763965958E-2</v>
      </c>
      <c r="S9" s="231">
        <f t="shared" si="0"/>
        <v>-1.4712939417298353E-2</v>
      </c>
      <c r="T9" s="231">
        <f t="shared" si="0"/>
        <v>-0.13008792926044374</v>
      </c>
      <c r="U9" s="231">
        <f t="shared" si="0"/>
        <v>6.9873148872950389E-2</v>
      </c>
      <c r="V9" s="231">
        <f t="shared" si="0"/>
        <v>8.6253829871831028E-2</v>
      </c>
      <c r="W9" s="231">
        <f t="shared" si="0"/>
        <v>0.11339371304991173</v>
      </c>
      <c r="X9" s="231">
        <f t="shared" si="0"/>
        <v>9.8497954605290483E-2</v>
      </c>
      <c r="Y9" s="231">
        <f t="shared" si="0"/>
        <v>0.10674771079479894</v>
      </c>
    </row>
    <row r="10" spans="2:25">
      <c r="B10" s="132">
        <v>42088</v>
      </c>
      <c r="C10" s="133">
        <v>15126.05</v>
      </c>
      <c r="D10" s="133">
        <v>12184.87</v>
      </c>
      <c r="E10" s="133">
        <v>10990.713333333333</v>
      </c>
      <c r="F10" s="133">
        <v>10460.955</v>
      </c>
      <c r="G10" s="133"/>
      <c r="H10" s="133">
        <v>9243.6949999999997</v>
      </c>
      <c r="I10" s="133">
        <v>9287.93</v>
      </c>
      <c r="J10" s="133"/>
      <c r="K10" s="133">
        <v>8823.5300000000007</v>
      </c>
      <c r="L10" s="133">
        <v>9610.51</v>
      </c>
      <c r="M10" s="133">
        <v>10633.22625</v>
      </c>
      <c r="N10" s="179"/>
      <c r="P10" s="231">
        <f>+IF(C10=0,"--",($M10-C10)/C10)</f>
        <v>-0.29702557838959937</v>
      </c>
      <c r="Q10" s="231">
        <f t="shared" si="0"/>
        <v>-0.12734183869011331</v>
      </c>
      <c r="R10" s="231">
        <f t="shared" si="0"/>
        <v>-3.2526285827974781E-2</v>
      </c>
      <c r="S10" s="231">
        <f t="shared" si="0"/>
        <v>1.6468023234972311E-2</v>
      </c>
      <c r="T10" s="231" t="str">
        <f t="shared" si="0"/>
        <v>--</v>
      </c>
      <c r="U10" s="231">
        <f t="shared" si="0"/>
        <v>0.15032205735909721</v>
      </c>
      <c r="V10" s="231">
        <f t="shared" si="0"/>
        <v>0.14484349580584688</v>
      </c>
      <c r="W10" s="231" t="str">
        <f t="shared" si="0"/>
        <v>--</v>
      </c>
      <c r="X10" s="231">
        <f t="shared" si="0"/>
        <v>0.20509889466007356</v>
      </c>
      <c r="Y10" s="231">
        <f t="shared" si="0"/>
        <v>0.10641643887785346</v>
      </c>
    </row>
    <row r="11" spans="2:25">
      <c r="B11" s="130">
        <v>42089</v>
      </c>
      <c r="C11" s="131">
        <v>15172.735000000001</v>
      </c>
      <c r="D11" s="131">
        <v>12184.87</v>
      </c>
      <c r="E11" s="131">
        <v>10973.390000000001</v>
      </c>
      <c r="F11" s="131">
        <v>10439.842500000001</v>
      </c>
      <c r="G11" s="131">
        <v>12154.86</v>
      </c>
      <c r="H11" s="131">
        <v>9663.8650000000016</v>
      </c>
      <c r="I11" s="131">
        <v>9673.64</v>
      </c>
      <c r="J11" s="131"/>
      <c r="K11" s="131">
        <v>8823.5300000000007</v>
      </c>
      <c r="L11" s="131">
        <v>9598.505000000001</v>
      </c>
      <c r="M11" s="131">
        <v>10918.421999999999</v>
      </c>
      <c r="N11" s="179"/>
      <c r="P11" s="231">
        <f t="shared" ref="P11:P35" si="1">+IF(C11=0,"--",($M11-C11)/C11)</f>
        <v>-0.28039196624735102</v>
      </c>
      <c r="Q11" s="231">
        <f t="shared" si="0"/>
        <v>-0.10393611093101543</v>
      </c>
      <c r="R11" s="231">
        <f t="shared" si="0"/>
        <v>-5.0092086401743278E-3</v>
      </c>
      <c r="S11" s="231">
        <f t="shared" si="0"/>
        <v>4.5841639852325165E-2</v>
      </c>
      <c r="T11" s="231">
        <f t="shared" si="0"/>
        <v>-0.10172375494246762</v>
      </c>
      <c r="U11" s="231">
        <f t="shared" si="0"/>
        <v>0.12981938385935615</v>
      </c>
      <c r="V11" s="231">
        <f t="shared" si="0"/>
        <v>0.12867772627470109</v>
      </c>
      <c r="W11" s="231" t="str">
        <f t="shared" si="0"/>
        <v>--</v>
      </c>
      <c r="X11" s="231">
        <f t="shared" si="0"/>
        <v>0.23742107750526126</v>
      </c>
      <c r="Y11" s="231">
        <f t="shared" si="0"/>
        <v>0.13751276891557565</v>
      </c>
    </row>
    <row r="12" spans="2:25">
      <c r="B12" s="130">
        <v>42090</v>
      </c>
      <c r="C12" s="131"/>
      <c r="D12" s="131">
        <v>12184.87</v>
      </c>
      <c r="E12" s="131">
        <v>10991.596666666666</v>
      </c>
      <c r="F12" s="131">
        <v>10391.18</v>
      </c>
      <c r="G12" s="131">
        <v>11764.71</v>
      </c>
      <c r="H12" s="131">
        <v>10270.773333333333</v>
      </c>
      <c r="I12" s="131">
        <v>10420.17</v>
      </c>
      <c r="J12" s="131">
        <v>9663.8650000000016</v>
      </c>
      <c r="K12" s="131">
        <v>9243.7000000000007</v>
      </c>
      <c r="L12" s="131">
        <v>9598.505000000001</v>
      </c>
      <c r="M12" s="131">
        <v>10445.929500000002</v>
      </c>
      <c r="N12" s="179"/>
      <c r="P12" s="231" t="str">
        <f t="shared" si="1"/>
        <v>--</v>
      </c>
      <c r="Q12" s="231">
        <f t="shared" si="0"/>
        <v>-0.14271309418976147</v>
      </c>
      <c r="R12" s="231">
        <f t="shared" si="0"/>
        <v>-4.9644031091630701E-2</v>
      </c>
      <c r="S12" s="231">
        <f t="shared" si="0"/>
        <v>5.2688433844858542E-3</v>
      </c>
      <c r="T12" s="231">
        <f t="shared" si="0"/>
        <v>-0.11209630326629362</v>
      </c>
      <c r="U12" s="231">
        <f t="shared" si="0"/>
        <v>1.7053844046797131E-2</v>
      </c>
      <c r="V12" s="231">
        <f t="shared" si="0"/>
        <v>2.4720805898562053E-3</v>
      </c>
      <c r="W12" s="231">
        <f t="shared" si="0"/>
        <v>8.0926678921942746E-2</v>
      </c>
      <c r="X12" s="231">
        <f t="shared" si="0"/>
        <v>0.13005933771108985</v>
      </c>
      <c r="Y12" s="231">
        <f t="shared" si="0"/>
        <v>8.8287134298518463E-2</v>
      </c>
    </row>
    <row r="13" spans="2:25">
      <c r="B13" s="130">
        <v>42093</v>
      </c>
      <c r="C13" s="131"/>
      <c r="D13" s="131">
        <v>12184.87</v>
      </c>
      <c r="E13" s="131">
        <v>10998.516666666668</v>
      </c>
      <c r="F13" s="131">
        <v>10785.4275</v>
      </c>
      <c r="G13" s="131">
        <v>12605.04</v>
      </c>
      <c r="H13" s="131">
        <v>10084.033333333335</v>
      </c>
      <c r="I13" s="131">
        <v>10399.16</v>
      </c>
      <c r="J13" s="131"/>
      <c r="K13" s="131">
        <v>9663.8700000000008</v>
      </c>
      <c r="L13" s="131">
        <v>9663.8700000000008</v>
      </c>
      <c r="M13" s="131">
        <v>10750.288823529412</v>
      </c>
      <c r="N13" s="179"/>
      <c r="P13" s="231" t="str">
        <f t="shared" si="1"/>
        <v>--</v>
      </c>
      <c r="Q13" s="231">
        <f t="shared" si="0"/>
        <v>-0.11773463126570809</v>
      </c>
      <c r="R13" s="231">
        <f t="shared" si="0"/>
        <v>-2.2569210981837493E-2</v>
      </c>
      <c r="S13" s="231">
        <f t="shared" si="0"/>
        <v>-3.2579771613677434E-3</v>
      </c>
      <c r="T13" s="231">
        <f t="shared" si="0"/>
        <v>-0.14714361687631206</v>
      </c>
      <c r="U13" s="231">
        <f t="shared" si="0"/>
        <v>6.6070337946398175E-2</v>
      </c>
      <c r="V13" s="231">
        <f t="shared" si="0"/>
        <v>3.3765114060117583E-2</v>
      </c>
      <c r="W13" s="231" t="str">
        <f t="shared" si="0"/>
        <v>--</v>
      </c>
      <c r="X13" s="231">
        <f t="shared" si="0"/>
        <v>0.11242067862351328</v>
      </c>
      <c r="Y13" s="231">
        <f t="shared" si="0"/>
        <v>0.11242067862351328</v>
      </c>
    </row>
    <row r="14" spans="2:25">
      <c r="B14" s="130">
        <v>42094</v>
      </c>
      <c r="C14" s="131">
        <v>16806.72</v>
      </c>
      <c r="D14" s="131">
        <v>12184.87</v>
      </c>
      <c r="E14" s="131">
        <v>11000.763333333334</v>
      </c>
      <c r="F14" s="131">
        <v>10121.92</v>
      </c>
      <c r="G14" s="131">
        <v>12244.9</v>
      </c>
      <c r="H14" s="131">
        <v>10084.033333333335</v>
      </c>
      <c r="I14" s="131">
        <v>10636.89</v>
      </c>
      <c r="J14" s="131">
        <v>9633.8700000000008</v>
      </c>
      <c r="K14" s="131">
        <v>8823.5300000000007</v>
      </c>
      <c r="L14" s="131">
        <v>9645.1933333333345</v>
      </c>
      <c r="M14" s="131">
        <v>10450.404583333335</v>
      </c>
      <c r="N14" s="179"/>
      <c r="P14" s="231">
        <f t="shared" si="1"/>
        <v>-0.37820082780379904</v>
      </c>
      <c r="Q14" s="231">
        <f t="shared" si="0"/>
        <v>-0.14234582861094669</v>
      </c>
      <c r="R14" s="231">
        <f t="shared" si="0"/>
        <v>-5.0029141917121454E-2</v>
      </c>
      <c r="S14" s="231">
        <f t="shared" si="0"/>
        <v>3.245279387046477E-2</v>
      </c>
      <c r="T14" s="231">
        <f t="shared" si="0"/>
        <v>-0.1465504346027052</v>
      </c>
      <c r="U14" s="231">
        <f t="shared" si="0"/>
        <v>3.633181663421714E-2</v>
      </c>
      <c r="V14" s="231">
        <f t="shared" si="0"/>
        <v>-1.753194934484277E-2</v>
      </c>
      <c r="W14" s="231">
        <f t="shared" si="0"/>
        <v>8.475665369507103E-2</v>
      </c>
      <c r="X14" s="231">
        <f t="shared" si="0"/>
        <v>0.18437910715250405</v>
      </c>
      <c r="Y14" s="231">
        <f t="shared" si="0"/>
        <v>8.3483163288933571E-2</v>
      </c>
    </row>
    <row r="15" spans="2:25">
      <c r="B15" s="130">
        <v>42095</v>
      </c>
      <c r="C15" s="131">
        <v>16806.72</v>
      </c>
      <c r="D15" s="131">
        <v>12184.87</v>
      </c>
      <c r="E15" s="131">
        <v>10980.3925</v>
      </c>
      <c r="F15" s="131">
        <v>10309.076666666666</v>
      </c>
      <c r="G15" s="131"/>
      <c r="H15" s="131">
        <v>10924.37</v>
      </c>
      <c r="I15" s="131">
        <v>10466</v>
      </c>
      <c r="J15" s="131"/>
      <c r="K15" s="131">
        <v>9663.8700000000008</v>
      </c>
      <c r="L15" s="131">
        <v>9663.8700000000008</v>
      </c>
      <c r="M15" s="131">
        <v>10999.734117647058</v>
      </c>
      <c r="N15" s="179"/>
      <c r="P15" s="231">
        <f t="shared" si="1"/>
        <v>-0.34551571528251451</v>
      </c>
      <c r="Q15" s="231">
        <f t="shared" si="0"/>
        <v>-9.726290738866665E-2</v>
      </c>
      <c r="R15" s="231">
        <f t="shared" si="0"/>
        <v>1.7614686949540491E-3</v>
      </c>
      <c r="S15" s="231">
        <f t="shared" si="0"/>
        <v>6.6995083392246149E-2</v>
      </c>
      <c r="T15" s="231" t="str">
        <f t="shared" si="0"/>
        <v>--</v>
      </c>
      <c r="U15" s="231">
        <f t="shared" si="0"/>
        <v>6.8987152254141289E-3</v>
      </c>
      <c r="V15" s="231">
        <f t="shared" si="0"/>
        <v>5.0996953721293536E-2</v>
      </c>
      <c r="W15" s="231" t="str">
        <f t="shared" si="0"/>
        <v>--</v>
      </c>
      <c r="X15" s="231">
        <f t="shared" si="0"/>
        <v>0.1382328319448686</v>
      </c>
      <c r="Y15" s="231">
        <f t="shared" si="0"/>
        <v>0.1382328319448686</v>
      </c>
    </row>
    <row r="16" spans="2:25">
      <c r="B16" s="130">
        <v>42096</v>
      </c>
      <c r="C16" s="131">
        <v>16806.72</v>
      </c>
      <c r="D16" s="131">
        <v>13025.21</v>
      </c>
      <c r="E16" s="131">
        <v>11433.9</v>
      </c>
      <c r="F16" s="131">
        <v>12732.716666666667</v>
      </c>
      <c r="G16" s="131">
        <v>12605.04</v>
      </c>
      <c r="H16" s="131">
        <v>9803.92</v>
      </c>
      <c r="I16" s="131">
        <v>10331.19</v>
      </c>
      <c r="J16" s="131"/>
      <c r="K16" s="131">
        <v>8823.5300000000007</v>
      </c>
      <c r="L16" s="131">
        <v>9537.8149999999987</v>
      </c>
      <c r="M16" s="131">
        <v>11567.176666666664</v>
      </c>
      <c r="N16" s="179"/>
      <c r="P16" s="231">
        <f t="shared" si="1"/>
        <v>-0.31175287821379405</v>
      </c>
      <c r="Q16" s="231">
        <f t="shared" si="0"/>
        <v>-0.1119393340555227</v>
      </c>
      <c r="R16" s="231">
        <f t="shared" si="0"/>
        <v>1.1656273595769146E-2</v>
      </c>
      <c r="S16" s="231">
        <f t="shared" si="0"/>
        <v>-9.153898814471402E-2</v>
      </c>
      <c r="T16" s="231">
        <f t="shared" si="0"/>
        <v>-8.2337170951725366E-2</v>
      </c>
      <c r="U16" s="231">
        <f t="shared" si="0"/>
        <v>0.17985220877635316</v>
      </c>
      <c r="V16" s="231">
        <f t="shared" si="0"/>
        <v>0.11963642781389791</v>
      </c>
      <c r="W16" s="231" t="str">
        <f t="shared" si="0"/>
        <v>--</v>
      </c>
      <c r="X16" s="231">
        <f t="shared" si="0"/>
        <v>0.31094660149244846</v>
      </c>
      <c r="Y16" s="231">
        <f t="shared" si="0"/>
        <v>0.21277008063866473</v>
      </c>
    </row>
    <row r="17" spans="2:25">
      <c r="B17" s="130">
        <v>42100</v>
      </c>
      <c r="C17" s="131">
        <v>16806.72</v>
      </c>
      <c r="D17" s="131">
        <v>14390.755000000001</v>
      </c>
      <c r="E17" s="131">
        <v>12104.074999999999</v>
      </c>
      <c r="F17" s="131">
        <v>13801.31</v>
      </c>
      <c r="G17" s="131">
        <v>15588.24</v>
      </c>
      <c r="H17" s="131">
        <v>9243.6966666666667</v>
      </c>
      <c r="I17" s="131">
        <v>11598.59</v>
      </c>
      <c r="J17" s="131"/>
      <c r="K17" s="131">
        <v>8823.5300000000007</v>
      </c>
      <c r="L17" s="131">
        <v>10098.040000000001</v>
      </c>
      <c r="M17" s="131">
        <v>12008.922105263158</v>
      </c>
      <c r="N17" s="179"/>
      <c r="P17" s="231">
        <f t="shared" si="1"/>
        <v>-0.28546902041188538</v>
      </c>
      <c r="Q17" s="231">
        <f t="shared" si="0"/>
        <v>-0.16551132270244628</v>
      </c>
      <c r="R17" s="231">
        <f t="shared" si="0"/>
        <v>-7.8612281183684518E-3</v>
      </c>
      <c r="S17" s="231">
        <f t="shared" si="0"/>
        <v>-0.1298708524579798</v>
      </c>
      <c r="T17" s="231">
        <f t="shared" si="0"/>
        <v>-0.22961655034415954</v>
      </c>
      <c r="U17" s="231">
        <f t="shared" si="0"/>
        <v>0.29914714191867231</v>
      </c>
      <c r="V17" s="231">
        <f t="shared" si="0"/>
        <v>3.5377757577701958E-2</v>
      </c>
      <c r="W17" s="231" t="str">
        <f t="shared" si="0"/>
        <v>--</v>
      </c>
      <c r="X17" s="231">
        <f t="shared" si="0"/>
        <v>0.36101108119575243</v>
      </c>
      <c r="Y17" s="231">
        <f t="shared" si="0"/>
        <v>0.18923297048369359</v>
      </c>
    </row>
    <row r="18" spans="2:25">
      <c r="B18" s="130">
        <v>42101</v>
      </c>
      <c r="C18" s="131"/>
      <c r="D18" s="131">
        <v>13445.38</v>
      </c>
      <c r="E18" s="131">
        <v>11562.403333333334</v>
      </c>
      <c r="F18" s="131">
        <v>13124.897499999999</v>
      </c>
      <c r="G18" s="131">
        <v>15530.656666666668</v>
      </c>
      <c r="H18" s="131">
        <v>11904.763333333334</v>
      </c>
      <c r="I18" s="131">
        <v>12717.09</v>
      </c>
      <c r="J18" s="131">
        <v>9680</v>
      </c>
      <c r="K18" s="131">
        <v>8800.1850000000013</v>
      </c>
      <c r="L18" s="131">
        <v>10340.803333333335</v>
      </c>
      <c r="M18" s="131">
        <v>11948.487083333333</v>
      </c>
      <c r="N18" s="179"/>
      <c r="P18" s="231" t="str">
        <f t="shared" si="1"/>
        <v>--</v>
      </c>
      <c r="Q18" s="231">
        <f t="shared" si="0"/>
        <v>-0.11133139536901641</v>
      </c>
      <c r="R18" s="231">
        <f t="shared" si="0"/>
        <v>3.3391306190379659E-2</v>
      </c>
      <c r="S18" s="231">
        <f t="shared" si="0"/>
        <v>-8.9631969824272212E-2</v>
      </c>
      <c r="T18" s="231">
        <f t="shared" si="0"/>
        <v>-0.23065152106682765</v>
      </c>
      <c r="U18" s="231">
        <f t="shared" si="0"/>
        <v>3.6727945592645852E-3</v>
      </c>
      <c r="V18" s="231">
        <f t="shared" si="0"/>
        <v>-6.0438584351189359E-2</v>
      </c>
      <c r="W18" s="231">
        <f t="shared" si="0"/>
        <v>0.23434783918732782</v>
      </c>
      <c r="X18" s="231">
        <f t="shared" si="0"/>
        <v>0.35775407941234549</v>
      </c>
      <c r="Y18" s="231">
        <f t="shared" si="0"/>
        <v>0.15546990868858976</v>
      </c>
    </row>
    <row r="19" spans="2:25">
      <c r="B19" s="130">
        <v>42102</v>
      </c>
      <c r="C19" s="131">
        <v>15966.39</v>
      </c>
      <c r="D19" s="131">
        <v>14390.754999999999</v>
      </c>
      <c r="E19" s="131">
        <v>11424.57</v>
      </c>
      <c r="F19" s="131">
        <v>13322.387500000001</v>
      </c>
      <c r="G19" s="131"/>
      <c r="H19" s="131">
        <v>11535.525</v>
      </c>
      <c r="I19" s="131">
        <v>12951.06</v>
      </c>
      <c r="J19" s="131"/>
      <c r="K19" s="131">
        <v>10504.2</v>
      </c>
      <c r="L19" s="131">
        <v>10273.11</v>
      </c>
      <c r="M19" s="131">
        <v>12346.346470588238</v>
      </c>
      <c r="N19" s="179"/>
      <c r="P19" s="231">
        <f t="shared" si="1"/>
        <v>-0.22672899317953285</v>
      </c>
      <c r="Q19" s="231">
        <f t="shared" si="0"/>
        <v>-0.14206402161747325</v>
      </c>
      <c r="R19" s="231">
        <f t="shared" si="0"/>
        <v>8.0683690553625939E-2</v>
      </c>
      <c r="S19" s="231">
        <f t="shared" si="0"/>
        <v>-7.3263221731972791E-2</v>
      </c>
      <c r="T19" s="231" t="str">
        <f t="shared" si="0"/>
        <v>--</v>
      </c>
      <c r="U19" s="231">
        <f t="shared" si="0"/>
        <v>7.028908268919172E-2</v>
      </c>
      <c r="V19" s="231">
        <f t="shared" si="0"/>
        <v>-4.6692203527106013E-2</v>
      </c>
      <c r="W19" s="231" t="str">
        <f t="shared" si="0"/>
        <v>--</v>
      </c>
      <c r="X19" s="231">
        <f t="shared" si="0"/>
        <v>0.1753723720595797</v>
      </c>
      <c r="Y19" s="231">
        <f t="shared" si="0"/>
        <v>0.20181196060280063</v>
      </c>
    </row>
    <row r="20" spans="2:25">
      <c r="B20" s="130">
        <v>42103</v>
      </c>
      <c r="C20" s="131">
        <v>16001.4</v>
      </c>
      <c r="D20" s="131">
        <v>14075.63</v>
      </c>
      <c r="E20" s="131">
        <v>13844.649999999998</v>
      </c>
      <c r="F20" s="131">
        <v>13499.493333333334</v>
      </c>
      <c r="G20" s="131"/>
      <c r="H20" s="131">
        <v>11484.594999999999</v>
      </c>
      <c r="I20" s="131">
        <v>12573.33</v>
      </c>
      <c r="J20" s="131"/>
      <c r="K20" s="131">
        <v>11764.71</v>
      </c>
      <c r="L20" s="131">
        <v>9663.8700000000008</v>
      </c>
      <c r="M20" s="131">
        <v>12801.723499999998</v>
      </c>
      <c r="N20" s="179"/>
      <c r="P20" s="231">
        <f t="shared" si="1"/>
        <v>-0.19996228455010195</v>
      </c>
      <c r="Q20" s="231">
        <f t="shared" si="0"/>
        <v>-9.0504403710526704E-2</v>
      </c>
      <c r="R20" s="231">
        <f t="shared" si="0"/>
        <v>-7.5330651190170919E-2</v>
      </c>
      <c r="S20" s="231">
        <f t="shared" si="0"/>
        <v>-5.1688594238598749E-2</v>
      </c>
      <c r="T20" s="231" t="str">
        <f t="shared" si="0"/>
        <v>--</v>
      </c>
      <c r="U20" s="231">
        <f t="shared" si="0"/>
        <v>0.11468654314758152</v>
      </c>
      <c r="V20" s="231">
        <f t="shared" si="0"/>
        <v>1.816491732898113E-2</v>
      </c>
      <c r="W20" s="231" t="str">
        <f t="shared" si="0"/>
        <v>--</v>
      </c>
      <c r="X20" s="231">
        <f t="shared" si="0"/>
        <v>8.8146116648859102E-2</v>
      </c>
      <c r="Y20" s="231">
        <f t="shared" si="0"/>
        <v>0.32469947339937283</v>
      </c>
    </row>
    <row r="21" spans="2:25">
      <c r="B21" s="130">
        <v>42104</v>
      </c>
      <c r="C21" s="131">
        <v>16318.735000000001</v>
      </c>
      <c r="D21" s="131">
        <v>14075.63</v>
      </c>
      <c r="E21" s="131">
        <v>13861.299999999997</v>
      </c>
      <c r="F21" s="131">
        <v>13163.08</v>
      </c>
      <c r="G21" s="131"/>
      <c r="H21" s="131">
        <v>10644.256666666666</v>
      </c>
      <c r="I21" s="131">
        <v>11785.71</v>
      </c>
      <c r="J21" s="131">
        <v>9663.8700000000008</v>
      </c>
      <c r="K21" s="131">
        <v>11764.71</v>
      </c>
      <c r="L21" s="131">
        <v>9712.35</v>
      </c>
      <c r="M21" s="131">
        <v>12381.077826086956</v>
      </c>
      <c r="N21" s="179"/>
      <c r="P21" s="231">
        <f t="shared" si="1"/>
        <v>-0.24129671656001797</v>
      </c>
      <c r="Q21" s="231">
        <f t="shared" si="0"/>
        <v>-0.12038908197452218</v>
      </c>
      <c r="R21" s="231">
        <f t="shared" si="0"/>
        <v>-0.10678812044418937</v>
      </c>
      <c r="S21" s="231">
        <f t="shared" si="0"/>
        <v>-5.9408753415845249E-2</v>
      </c>
      <c r="T21" s="231" t="str">
        <f t="shared" si="0"/>
        <v>--</v>
      </c>
      <c r="U21" s="231">
        <f t="shared" si="0"/>
        <v>0.16316979323312286</v>
      </c>
      <c r="V21" s="231">
        <f t="shared" si="0"/>
        <v>5.0516076340496797E-2</v>
      </c>
      <c r="W21" s="231">
        <f t="shared" si="0"/>
        <v>0.28117181068111996</v>
      </c>
      <c r="X21" s="231">
        <f t="shared" si="0"/>
        <v>5.2391246880454899E-2</v>
      </c>
      <c r="Y21" s="231">
        <f t="shared" si="0"/>
        <v>0.27477673540254988</v>
      </c>
    </row>
    <row r="22" spans="2:25">
      <c r="B22" s="130">
        <v>42107</v>
      </c>
      <c r="C22" s="131"/>
      <c r="D22" s="131">
        <v>13970.59</v>
      </c>
      <c r="E22" s="131">
        <v>13941.824999999999</v>
      </c>
      <c r="F22" s="131">
        <v>13699.012500000001</v>
      </c>
      <c r="G22" s="131">
        <v>15584.42</v>
      </c>
      <c r="H22" s="131">
        <v>10644.256666666666</v>
      </c>
      <c r="I22" s="131"/>
      <c r="J22" s="131"/>
      <c r="K22" s="131">
        <v>11344.54</v>
      </c>
      <c r="L22" s="131"/>
      <c r="M22" s="131">
        <v>13044.425000000003</v>
      </c>
      <c r="N22" s="179"/>
      <c r="P22" s="231" t="str">
        <f t="shared" si="1"/>
        <v>--</v>
      </c>
      <c r="Q22" s="231">
        <f t="shared" ref="Q22:Q35" si="2">+IF(D22=0,"--",($M22-D22)/D22)</f>
        <v>-6.629390741550624E-2</v>
      </c>
      <c r="R22" s="231">
        <f t="shared" ref="R22:R35" si="3">+IF(E22=0,"--",($M22-E22)/E22)</f>
        <v>-6.4367469825506785E-2</v>
      </c>
      <c r="S22" s="231">
        <f t="shared" ref="S22:S35" si="4">+IF(F22=0,"--",($M22-F22)/F22)</f>
        <v>-4.7783553741556024E-2</v>
      </c>
      <c r="T22" s="231">
        <f t="shared" ref="T22:T35" si="5">+IF(G22=0,"--",($M22-G22)/G22)</f>
        <v>-0.1629829663214927</v>
      </c>
      <c r="U22" s="231">
        <f t="shared" ref="U22:U35" si="6">+IF(H22=0,"--",($M22-H22)/H22)</f>
        <v>0.22548952063976943</v>
      </c>
      <c r="V22" s="231" t="str">
        <f t="shared" ref="V22:V35" si="7">+IF(I22=0,"--",($M22-I22)/I22)</f>
        <v>--</v>
      </c>
      <c r="W22" s="231" t="str">
        <f t="shared" ref="W22:W35" si="8">+IF(J22=0,"--",($M22-J22)/J22)</f>
        <v>--</v>
      </c>
      <c r="X22" s="231">
        <f t="shared" ref="X22:X35" si="9">+IF(K22=0,"--",($M22-K22)/K22)</f>
        <v>0.1498416859564162</v>
      </c>
      <c r="Y22" s="231" t="str">
        <f t="shared" ref="Y22:Y35" si="10">+IF(L22=0,"--",($M22-L22)/L22)</f>
        <v>--</v>
      </c>
    </row>
    <row r="23" spans="2:25">
      <c r="B23" s="130">
        <v>42108</v>
      </c>
      <c r="C23" s="131">
        <v>16845.97</v>
      </c>
      <c r="D23" s="131">
        <v>13970.59</v>
      </c>
      <c r="E23" s="131">
        <v>14019.605</v>
      </c>
      <c r="F23" s="131">
        <v>12634.986666666666</v>
      </c>
      <c r="G23" s="131">
        <v>15355.235000000001</v>
      </c>
      <c r="H23" s="131">
        <v>10635.502500000001</v>
      </c>
      <c r="I23" s="131">
        <v>12352.94</v>
      </c>
      <c r="J23" s="131">
        <v>9694.8549999999996</v>
      </c>
      <c r="K23" s="131">
        <v>11344.54</v>
      </c>
      <c r="L23" s="131">
        <v>9598.505000000001</v>
      </c>
      <c r="M23" s="131">
        <v>12607.506666666666</v>
      </c>
      <c r="N23" s="179"/>
      <c r="P23" s="231">
        <f t="shared" si="1"/>
        <v>-0.25160102584376765</v>
      </c>
      <c r="Q23" s="231">
        <f t="shared" si="2"/>
        <v>-9.7568057851052381E-2</v>
      </c>
      <c r="R23" s="231">
        <f t="shared" si="3"/>
        <v>-0.10072311832846456</v>
      </c>
      <c r="S23" s="231">
        <f t="shared" si="4"/>
        <v>-2.1749132567347043E-3</v>
      </c>
      <c r="T23" s="231">
        <f t="shared" si="5"/>
        <v>-0.17894407564152123</v>
      </c>
      <c r="U23" s="231">
        <f t="shared" si="6"/>
        <v>0.18541711279430997</v>
      </c>
      <c r="V23" s="231">
        <f t="shared" si="7"/>
        <v>2.0607779740423389E-2</v>
      </c>
      <c r="W23" s="231">
        <f t="shared" si="8"/>
        <v>0.30043272092946893</v>
      </c>
      <c r="X23" s="231">
        <f t="shared" si="9"/>
        <v>0.11132815139852874</v>
      </c>
      <c r="Y23" s="231">
        <f t="shared" si="10"/>
        <v>0.31348649260136496</v>
      </c>
    </row>
    <row r="24" spans="2:25">
      <c r="B24" s="130">
        <v>42109</v>
      </c>
      <c r="C24" s="131"/>
      <c r="D24" s="131">
        <v>13970.59</v>
      </c>
      <c r="E24" s="131">
        <v>13920.7425</v>
      </c>
      <c r="F24" s="131">
        <v>12592.177500000002</v>
      </c>
      <c r="G24" s="131"/>
      <c r="H24" s="131">
        <v>10364.143333333333</v>
      </c>
      <c r="I24" s="131">
        <v>12259.02</v>
      </c>
      <c r="J24" s="131"/>
      <c r="K24" s="131">
        <v>11089.437500000002</v>
      </c>
      <c r="L24" s="131"/>
      <c r="M24" s="131">
        <v>12316.78111111111</v>
      </c>
      <c r="N24" s="179"/>
      <c r="P24" s="231" t="str">
        <f t="shared" si="1"/>
        <v>--</v>
      </c>
      <c r="Q24" s="231">
        <f t="shared" si="2"/>
        <v>-0.11837788446220887</v>
      </c>
      <c r="R24" s="231">
        <f t="shared" si="3"/>
        <v>-0.11522096532486616</v>
      </c>
      <c r="S24" s="231">
        <f t="shared" si="4"/>
        <v>-2.1870434155561419E-2</v>
      </c>
      <c r="T24" s="231" t="str">
        <f t="shared" si="5"/>
        <v>--</v>
      </c>
      <c r="U24" s="231">
        <f t="shared" si="6"/>
        <v>0.18840320082197912</v>
      </c>
      <c r="V24" s="231">
        <f t="shared" si="7"/>
        <v>4.7117233768367399E-3</v>
      </c>
      <c r="W24" s="231" t="str">
        <f t="shared" si="8"/>
        <v>--</v>
      </c>
      <c r="X24" s="231">
        <f t="shared" si="9"/>
        <v>0.11067681396023085</v>
      </c>
      <c r="Y24" s="231" t="str">
        <f t="shared" si="10"/>
        <v>--</v>
      </c>
    </row>
    <row r="25" spans="2:25">
      <c r="B25" s="130">
        <v>42110</v>
      </c>
      <c r="C25" s="131">
        <v>19327.73</v>
      </c>
      <c r="D25" s="131">
        <v>13970.59</v>
      </c>
      <c r="E25" s="131">
        <v>13380.736666666666</v>
      </c>
      <c r="F25" s="131">
        <v>12228.38</v>
      </c>
      <c r="G25" s="131">
        <v>15584.42</v>
      </c>
      <c r="H25" s="131">
        <v>10342.6</v>
      </c>
      <c r="I25" s="131">
        <v>12100.84</v>
      </c>
      <c r="J25" s="131"/>
      <c r="K25" s="131">
        <v>11344.54</v>
      </c>
      <c r="L25" s="131">
        <v>9579.83</v>
      </c>
      <c r="M25" s="131">
        <v>13029.279444444444</v>
      </c>
      <c r="N25" s="179"/>
      <c r="P25" s="231">
        <f t="shared" si="1"/>
        <v>-0.32587637325001723</v>
      </c>
      <c r="Q25" s="231">
        <f t="shared" si="2"/>
        <v>-6.7378010202543762E-2</v>
      </c>
      <c r="R25" s="231">
        <f t="shared" si="3"/>
        <v>-2.6265909790882572E-2</v>
      </c>
      <c r="S25" s="231">
        <f t="shared" si="4"/>
        <v>6.5495138721927623E-2</v>
      </c>
      <c r="T25" s="231">
        <f t="shared" si="5"/>
        <v>-0.16395480586095315</v>
      </c>
      <c r="U25" s="231">
        <f t="shared" si="6"/>
        <v>0.25976828306658323</v>
      </c>
      <c r="V25" s="231">
        <f t="shared" si="7"/>
        <v>7.6725206220761885E-2</v>
      </c>
      <c r="W25" s="231" t="str">
        <f t="shared" si="8"/>
        <v>--</v>
      </c>
      <c r="X25" s="231">
        <f t="shared" si="9"/>
        <v>0.14850663353864002</v>
      </c>
      <c r="Y25" s="231">
        <f t="shared" si="10"/>
        <v>0.36007418132100927</v>
      </c>
    </row>
    <row r="26" spans="2:25">
      <c r="B26" s="130">
        <v>42111</v>
      </c>
      <c r="C26" s="131"/>
      <c r="D26" s="131">
        <v>13970.59</v>
      </c>
      <c r="E26" s="131">
        <v>13138.332499999999</v>
      </c>
      <c r="F26" s="131">
        <v>12745.895</v>
      </c>
      <c r="G26" s="131">
        <v>14744.08</v>
      </c>
      <c r="H26" s="131">
        <v>10364.146666666667</v>
      </c>
      <c r="I26" s="131">
        <v>11726.51</v>
      </c>
      <c r="J26" s="131">
        <v>12913.165000000001</v>
      </c>
      <c r="K26" s="131">
        <v>11344.54</v>
      </c>
      <c r="L26" s="131">
        <v>9617.18</v>
      </c>
      <c r="M26" s="131">
        <v>12151.303043478261</v>
      </c>
      <c r="N26" s="179"/>
      <c r="P26" s="231" t="str">
        <f t="shared" si="1"/>
        <v>--</v>
      </c>
      <c r="Q26" s="231">
        <f t="shared" si="2"/>
        <v>-0.13022262885975028</v>
      </c>
      <c r="R26" s="231">
        <f t="shared" si="3"/>
        <v>-7.5125930670557881E-2</v>
      </c>
      <c r="S26" s="231">
        <f t="shared" si="4"/>
        <v>-4.6649682625012921E-2</v>
      </c>
      <c r="T26" s="231">
        <f t="shared" si="5"/>
        <v>-0.17585206784836616</v>
      </c>
      <c r="U26" s="231">
        <f t="shared" si="6"/>
        <v>0.17243642282287208</v>
      </c>
      <c r="V26" s="231">
        <f t="shared" si="7"/>
        <v>3.6225018652460202E-2</v>
      </c>
      <c r="W26" s="231">
        <f t="shared" si="8"/>
        <v>-5.8998855549490734E-2</v>
      </c>
      <c r="X26" s="231">
        <f t="shared" si="9"/>
        <v>7.111465458081688E-2</v>
      </c>
      <c r="Y26" s="231">
        <f t="shared" si="10"/>
        <v>0.26349959587719696</v>
      </c>
    </row>
    <row r="27" spans="2:25">
      <c r="B27" s="130">
        <v>42114</v>
      </c>
      <c r="C27" s="131">
        <v>18420.55</v>
      </c>
      <c r="D27" s="131">
        <v>13970.59</v>
      </c>
      <c r="E27" s="131">
        <v>13198.22</v>
      </c>
      <c r="F27" s="131">
        <v>12908.33</v>
      </c>
      <c r="G27" s="131">
        <v>15499.53</v>
      </c>
      <c r="H27" s="131">
        <v>10364.146666666667</v>
      </c>
      <c r="I27" s="131">
        <v>11535.52</v>
      </c>
      <c r="J27" s="131"/>
      <c r="K27" s="131">
        <v>11344.54</v>
      </c>
      <c r="L27" s="131">
        <v>9663.8700000000008</v>
      </c>
      <c r="M27" s="131">
        <v>12900.412499999999</v>
      </c>
      <c r="N27" s="179"/>
      <c r="P27" s="231">
        <f t="shared" si="1"/>
        <v>-0.29967278392881869</v>
      </c>
      <c r="Q27" s="231">
        <f t="shared" si="2"/>
        <v>-7.6602169271305046E-2</v>
      </c>
      <c r="R27" s="231">
        <f t="shared" si="3"/>
        <v>-2.2564216992897589E-2</v>
      </c>
      <c r="S27" s="231">
        <f t="shared" si="4"/>
        <v>-6.1336361868664523E-4</v>
      </c>
      <c r="T27" s="231">
        <f t="shared" si="5"/>
        <v>-0.16769008479611974</v>
      </c>
      <c r="U27" s="231">
        <f t="shared" si="6"/>
        <v>0.24471535524391114</v>
      </c>
      <c r="V27" s="231">
        <f t="shared" si="7"/>
        <v>0.11832084726132831</v>
      </c>
      <c r="W27" s="231" t="str">
        <f t="shared" si="8"/>
        <v>--</v>
      </c>
      <c r="X27" s="231">
        <f t="shared" si="9"/>
        <v>0.13714725321608434</v>
      </c>
      <c r="Y27" s="231">
        <f t="shared" si="10"/>
        <v>0.33491163477985503</v>
      </c>
    </row>
    <row r="28" spans="2:25">
      <c r="B28" s="130">
        <v>42115</v>
      </c>
      <c r="C28" s="131"/>
      <c r="D28" s="131">
        <v>13970.59</v>
      </c>
      <c r="E28" s="131">
        <v>13123.25</v>
      </c>
      <c r="F28" s="131">
        <v>12838.105</v>
      </c>
      <c r="G28" s="131">
        <v>15098.763333333334</v>
      </c>
      <c r="H28" s="131">
        <v>11204.483333333332</v>
      </c>
      <c r="I28" s="131">
        <v>10864.35</v>
      </c>
      <c r="J28" s="131">
        <v>12826.655000000001</v>
      </c>
      <c r="K28" s="131">
        <v>11344.54</v>
      </c>
      <c r="L28" s="131">
        <v>9677.875</v>
      </c>
      <c r="M28" s="131">
        <v>12632.467727272726</v>
      </c>
      <c r="N28" s="179"/>
      <c r="P28" s="231" t="str">
        <f t="shared" si="1"/>
        <v>--</v>
      </c>
      <c r="Q28" s="231">
        <f t="shared" si="2"/>
        <v>-9.5781371633357953E-2</v>
      </c>
      <c r="R28" s="231">
        <f t="shared" si="3"/>
        <v>-3.7397921454462434E-2</v>
      </c>
      <c r="S28" s="231">
        <f t="shared" si="4"/>
        <v>-1.6017727906671098E-2</v>
      </c>
      <c r="T28" s="231">
        <f t="shared" si="5"/>
        <v>-0.16334421247704448</v>
      </c>
      <c r="U28" s="231">
        <f t="shared" si="6"/>
        <v>0.12744758963504738</v>
      </c>
      <c r="V28" s="231">
        <f t="shared" si="7"/>
        <v>0.16274491591974904</v>
      </c>
      <c r="W28" s="231">
        <f t="shared" si="8"/>
        <v>-1.513935415954314E-2</v>
      </c>
      <c r="X28" s="231">
        <f t="shared" si="9"/>
        <v>0.11352842224301073</v>
      </c>
      <c r="Y28" s="231">
        <f t="shared" si="10"/>
        <v>0.30529354091396366</v>
      </c>
    </row>
    <row r="29" spans="2:25">
      <c r="B29" s="130">
        <v>42116</v>
      </c>
      <c r="C29" s="131"/>
      <c r="D29" s="131">
        <v>14145.659999999998</v>
      </c>
      <c r="E29" s="131">
        <v>13148.362499999999</v>
      </c>
      <c r="F29" s="131">
        <v>12612.6875</v>
      </c>
      <c r="G29" s="131">
        <v>14681.17</v>
      </c>
      <c r="H29" s="131">
        <v>11484.593333333332</v>
      </c>
      <c r="I29" s="131">
        <v>11376.86</v>
      </c>
      <c r="J29" s="131"/>
      <c r="K29" s="131">
        <v>11344.54</v>
      </c>
      <c r="L29" s="131">
        <v>9635.8566666666666</v>
      </c>
      <c r="M29" s="131">
        <v>12266.173333333332</v>
      </c>
      <c r="N29" s="179"/>
      <c r="P29" s="231" t="str">
        <f t="shared" si="1"/>
        <v>--</v>
      </c>
      <c r="Q29" s="231">
        <f t="shared" si="2"/>
        <v>-0.13286666487577575</v>
      </c>
      <c r="R29" s="231">
        <f t="shared" si="3"/>
        <v>-6.7094983627555685E-2</v>
      </c>
      <c r="S29" s="231">
        <f t="shared" si="4"/>
        <v>-2.7473460090616512E-2</v>
      </c>
      <c r="T29" s="231">
        <f t="shared" si="5"/>
        <v>-0.16449619932652967</v>
      </c>
      <c r="U29" s="231">
        <f t="shared" si="6"/>
        <v>6.8054651768253011E-2</v>
      </c>
      <c r="V29" s="231">
        <f t="shared" si="7"/>
        <v>7.8168610085149304E-2</v>
      </c>
      <c r="W29" s="231" t="str">
        <f t="shared" si="8"/>
        <v>--</v>
      </c>
      <c r="X29" s="231">
        <f t="shared" si="9"/>
        <v>8.1240255958666574E-2</v>
      </c>
      <c r="Y29" s="231">
        <f t="shared" si="10"/>
        <v>0.27297175099809484</v>
      </c>
    </row>
    <row r="30" spans="2:25">
      <c r="B30" s="130">
        <v>42117</v>
      </c>
      <c r="C30" s="131">
        <v>18487.39</v>
      </c>
      <c r="D30" s="131">
        <v>13795.516666666665</v>
      </c>
      <c r="E30" s="131">
        <v>13130.25</v>
      </c>
      <c r="F30" s="131">
        <v>9872.01</v>
      </c>
      <c r="G30" s="131"/>
      <c r="H30" s="131">
        <v>10893.246666666668</v>
      </c>
      <c r="I30" s="131">
        <v>11306.34</v>
      </c>
      <c r="J30" s="131"/>
      <c r="K30" s="131">
        <v>11344.54</v>
      </c>
      <c r="L30" s="131">
        <v>9579.8349999999991</v>
      </c>
      <c r="M30" s="131">
        <v>11885.890500000001</v>
      </c>
      <c r="N30" s="179"/>
      <c r="P30" s="231">
        <f t="shared" si="1"/>
        <v>-0.35708120508086855</v>
      </c>
      <c r="Q30" s="231">
        <f t="shared" si="2"/>
        <v>-0.13842367870721262</v>
      </c>
      <c r="R30" s="231">
        <f t="shared" si="3"/>
        <v>-9.4770434683269442E-2</v>
      </c>
      <c r="S30" s="231">
        <f t="shared" si="4"/>
        <v>0.20399903363144903</v>
      </c>
      <c r="T30" s="231" t="str">
        <f t="shared" si="5"/>
        <v>--</v>
      </c>
      <c r="U30" s="231">
        <f t="shared" si="6"/>
        <v>9.1124699890513208E-2</v>
      </c>
      <c r="V30" s="231">
        <f t="shared" si="7"/>
        <v>5.12588954515786E-2</v>
      </c>
      <c r="W30" s="231" t="str">
        <f t="shared" si="8"/>
        <v>--</v>
      </c>
      <c r="X30" s="231">
        <f t="shared" si="9"/>
        <v>4.7719034883741469E-2</v>
      </c>
      <c r="Y30" s="231">
        <f t="shared" si="10"/>
        <v>0.24071975143622018</v>
      </c>
    </row>
    <row r="31" spans="2:25">
      <c r="B31" s="130">
        <v>42118</v>
      </c>
      <c r="C31" s="131"/>
      <c r="D31" s="131">
        <v>13795.516666666665</v>
      </c>
      <c r="E31" s="131">
        <v>13190.277499999998</v>
      </c>
      <c r="F31" s="131">
        <v>12138.8575</v>
      </c>
      <c r="G31" s="131">
        <v>14719.434999999999</v>
      </c>
      <c r="H31" s="131">
        <v>11554.622499999999</v>
      </c>
      <c r="I31" s="131">
        <v>9843.94</v>
      </c>
      <c r="J31" s="131">
        <v>12811.504999999999</v>
      </c>
      <c r="K31" s="131">
        <v>11324.53</v>
      </c>
      <c r="L31" s="131">
        <v>10679.275000000001</v>
      </c>
      <c r="M31" s="131">
        <v>12366.381599999999</v>
      </c>
      <c r="N31" s="179"/>
      <c r="P31" s="231" t="str">
        <f t="shared" si="1"/>
        <v>--</v>
      </c>
      <c r="Q31" s="231">
        <f t="shared" si="2"/>
        <v>-0.10359416767041461</v>
      </c>
      <c r="R31" s="231">
        <f t="shared" si="3"/>
        <v>-6.2462362903282331E-2</v>
      </c>
      <c r="S31" s="231">
        <f t="shared" si="4"/>
        <v>1.8743452586044339E-2</v>
      </c>
      <c r="T31" s="231">
        <f t="shared" si="5"/>
        <v>-0.15986030713814767</v>
      </c>
      <c r="U31" s="231">
        <f t="shared" si="6"/>
        <v>7.0254056331134948E-2</v>
      </c>
      <c r="V31" s="231">
        <f t="shared" si="7"/>
        <v>0.25624308965718995</v>
      </c>
      <c r="W31" s="231">
        <f t="shared" si="8"/>
        <v>-3.4744036707631182E-2</v>
      </c>
      <c r="X31" s="231">
        <f t="shared" si="9"/>
        <v>9.199954435195086E-2</v>
      </c>
      <c r="Y31" s="231">
        <f t="shared" si="10"/>
        <v>0.15797950703582378</v>
      </c>
    </row>
    <row r="32" spans="2:25">
      <c r="B32" s="130">
        <v>42121</v>
      </c>
      <c r="C32" s="131">
        <v>17647.060000000001</v>
      </c>
      <c r="D32" s="131">
        <v>13795.516666666665</v>
      </c>
      <c r="E32" s="131">
        <v>12976.729999999998</v>
      </c>
      <c r="F32" s="131">
        <v>11281.067499999999</v>
      </c>
      <c r="G32" s="131">
        <v>14667.69</v>
      </c>
      <c r="H32" s="131">
        <v>11484.593333333332</v>
      </c>
      <c r="I32" s="131"/>
      <c r="J32" s="131"/>
      <c r="K32" s="131">
        <v>11344.54</v>
      </c>
      <c r="L32" s="131">
        <v>11297.85</v>
      </c>
      <c r="M32" s="131">
        <v>12588.06315789474</v>
      </c>
      <c r="N32" s="179"/>
      <c r="P32" s="231">
        <f t="shared" si="1"/>
        <v>-0.2866764686075336</v>
      </c>
      <c r="Q32" s="231">
        <f t="shared" si="2"/>
        <v>-8.7525066146266733E-2</v>
      </c>
      <c r="R32" s="231">
        <f t="shared" si="3"/>
        <v>-2.9951061793322221E-2</v>
      </c>
      <c r="S32" s="231">
        <f t="shared" si="4"/>
        <v>0.11585744504185801</v>
      </c>
      <c r="T32" s="231">
        <f t="shared" si="5"/>
        <v>-0.14178284665855775</v>
      </c>
      <c r="U32" s="231">
        <f t="shared" si="6"/>
        <v>9.6082620649583936E-2</v>
      </c>
      <c r="V32" s="231" t="str">
        <f t="shared" si="7"/>
        <v>--</v>
      </c>
      <c r="W32" s="231" t="str">
        <f t="shared" si="8"/>
        <v>--</v>
      </c>
      <c r="X32" s="231">
        <f t="shared" si="9"/>
        <v>0.10961424243686731</v>
      </c>
      <c r="Y32" s="231">
        <f t="shared" si="10"/>
        <v>0.11419988386239321</v>
      </c>
    </row>
    <row r="33" spans="2:25">
      <c r="B33" s="130">
        <v>42122</v>
      </c>
      <c r="C33" s="131">
        <v>18292.875</v>
      </c>
      <c r="D33" s="131">
        <v>12955.18</v>
      </c>
      <c r="E33" s="131">
        <v>12660.135</v>
      </c>
      <c r="F33" s="131">
        <v>11680.25</v>
      </c>
      <c r="G33" s="131">
        <v>13925.57</v>
      </c>
      <c r="H33" s="131">
        <v>11204.483333333332</v>
      </c>
      <c r="I33" s="131">
        <v>11324.53</v>
      </c>
      <c r="J33" s="131">
        <v>12209.11</v>
      </c>
      <c r="K33" s="131">
        <v>11344.54</v>
      </c>
      <c r="L33" s="131">
        <v>11297.85</v>
      </c>
      <c r="M33" s="131">
        <v>12597.644347826088</v>
      </c>
      <c r="N33" s="179"/>
      <c r="P33" s="231">
        <f t="shared" si="1"/>
        <v>-0.31133600662410432</v>
      </c>
      <c r="Q33" s="231">
        <f t="shared" si="2"/>
        <v>-2.7597891513194896E-2</v>
      </c>
      <c r="R33" s="231">
        <f t="shared" si="3"/>
        <v>-4.9360178366117079E-3</v>
      </c>
      <c r="S33" s="231">
        <f t="shared" si="4"/>
        <v>7.8542355499761393E-2</v>
      </c>
      <c r="T33" s="231">
        <f t="shared" si="5"/>
        <v>-9.5358800549917286E-2</v>
      </c>
      <c r="U33" s="231">
        <f t="shared" si="6"/>
        <v>0.12433960344678305</v>
      </c>
      <c r="V33" s="231">
        <f t="shared" si="7"/>
        <v>0.11242094354698053</v>
      </c>
      <c r="W33" s="231">
        <f t="shared" si="8"/>
        <v>3.1823314543491493E-2</v>
      </c>
      <c r="X33" s="231">
        <f t="shared" si="9"/>
        <v>0.11045880642371458</v>
      </c>
      <c r="Y33" s="231">
        <f t="shared" si="10"/>
        <v>0.11504793813213024</v>
      </c>
    </row>
    <row r="34" spans="2:25">
      <c r="B34" s="130">
        <v>42123</v>
      </c>
      <c r="C34" s="131">
        <v>17575.560000000001</v>
      </c>
      <c r="D34" s="131">
        <v>13375.346666666666</v>
      </c>
      <c r="E34" s="131">
        <v>13295.526666666665</v>
      </c>
      <c r="F34" s="131">
        <v>10843.496666666666</v>
      </c>
      <c r="G34" s="131">
        <v>14681.17</v>
      </c>
      <c r="H34" s="131">
        <v>11484.593333333332</v>
      </c>
      <c r="I34" s="131">
        <v>11270.39</v>
      </c>
      <c r="J34" s="131"/>
      <c r="K34" s="131">
        <v>11344.54</v>
      </c>
      <c r="L34" s="131">
        <v>11291.18</v>
      </c>
      <c r="M34" s="131">
        <v>12738.235263157896</v>
      </c>
      <c r="N34" s="179"/>
      <c r="P34" s="231">
        <f t="shared" si="1"/>
        <v>-0.27523019106316415</v>
      </c>
      <c r="Q34" s="231">
        <f t="shared" si="2"/>
        <v>-4.7633262851911398E-2</v>
      </c>
      <c r="R34" s="231">
        <f t="shared" si="3"/>
        <v>-4.1915707251068066E-2</v>
      </c>
      <c r="S34" s="231">
        <f t="shared" si="4"/>
        <v>0.17473501903825275</v>
      </c>
      <c r="T34" s="231">
        <f t="shared" si="5"/>
        <v>-0.1323419548198205</v>
      </c>
      <c r="U34" s="231">
        <f t="shared" si="6"/>
        <v>0.10915858258436931</v>
      </c>
      <c r="V34" s="231">
        <f t="shared" si="7"/>
        <v>0.1302390833997667</v>
      </c>
      <c r="W34" s="231" t="str">
        <f t="shared" si="8"/>
        <v>--</v>
      </c>
      <c r="X34" s="231">
        <f t="shared" si="9"/>
        <v>0.12285163286989997</v>
      </c>
      <c r="Y34" s="231">
        <f t="shared" si="10"/>
        <v>0.12815801919355602</v>
      </c>
    </row>
    <row r="35" spans="2:25">
      <c r="B35" s="71">
        <v>42124</v>
      </c>
      <c r="C35" s="43"/>
      <c r="D35" s="43">
        <v>13305.323333333334</v>
      </c>
      <c r="E35" s="43">
        <v>12759.103333333333</v>
      </c>
      <c r="F35" s="43">
        <v>11457.64</v>
      </c>
      <c r="G35" s="43">
        <v>14639.54</v>
      </c>
      <c r="H35" s="43">
        <v>11764.705000000002</v>
      </c>
      <c r="I35" s="43">
        <v>11306.34</v>
      </c>
      <c r="J35" s="43"/>
      <c r="K35" s="43">
        <v>11344.54</v>
      </c>
      <c r="L35" s="43"/>
      <c r="M35" s="43">
        <v>12214.461764705882</v>
      </c>
      <c r="N35" s="179"/>
      <c r="P35" s="231" t="str">
        <f t="shared" si="1"/>
        <v>--</v>
      </c>
      <c r="Q35" s="231">
        <f t="shared" si="2"/>
        <v>-8.1986851525400847E-2</v>
      </c>
      <c r="R35" s="231">
        <f t="shared" si="3"/>
        <v>-4.2686508165865139E-2</v>
      </c>
      <c r="S35" s="231">
        <f t="shared" si="4"/>
        <v>6.6053896326458403E-2</v>
      </c>
      <c r="T35" s="231">
        <f t="shared" si="5"/>
        <v>-0.16565262537580541</v>
      </c>
      <c r="U35" s="231">
        <f t="shared" si="6"/>
        <v>3.8229327867199417E-2</v>
      </c>
      <c r="V35" s="231">
        <f t="shared" si="7"/>
        <v>8.0319693614899434E-2</v>
      </c>
      <c r="W35" s="231" t="str">
        <f t="shared" si="8"/>
        <v>--</v>
      </c>
      <c r="X35" s="231">
        <f t="shared" si="9"/>
        <v>7.6681977824211572E-2</v>
      </c>
      <c r="Y35" s="231" t="str">
        <f t="shared" si="10"/>
        <v>--</v>
      </c>
    </row>
    <row r="36" spans="2:25">
      <c r="B36" s="70" t="s">
        <v>172</v>
      </c>
      <c r="F36" s="73"/>
      <c r="G36" s="73"/>
      <c r="H36" s="73"/>
      <c r="I36" s="73"/>
      <c r="J36" s="73"/>
      <c r="K36" s="73"/>
      <c r="L36" s="73"/>
      <c r="P36" s="232"/>
      <c r="Q36" s="232"/>
      <c r="R36" s="232"/>
      <c r="S36" s="232"/>
      <c r="T36" s="232"/>
      <c r="U36" s="232"/>
      <c r="V36" s="232"/>
      <c r="W36" s="232"/>
      <c r="X36" s="232"/>
      <c r="Y36" s="232"/>
    </row>
    <row r="37" spans="2:25">
      <c r="P37" s="233">
        <f>+AVERAGEIF(P15:P35,"&lt;&gt;#¡DIV/0!")</f>
        <v>-0.28601535866124006</v>
      </c>
      <c r="Q37" s="233">
        <f t="shared" ref="Q37:X37" si="11">+AVERAGEIF(Q15:Q35,"&lt;&gt;#¡DIV/0!")</f>
        <v>-0.10051686094305123</v>
      </c>
      <c r="R37" s="233">
        <f t="shared" si="11"/>
        <v>-4.0379517588886304E-2</v>
      </c>
      <c r="S37" s="233">
        <f t="shared" si="11"/>
        <v>6.3064718585607478E-3</v>
      </c>
      <c r="T37" s="233">
        <f t="shared" si="11"/>
        <v>-0.16099107927846587</v>
      </c>
      <c r="U37" s="233">
        <f t="shared" si="11"/>
        <v>0.13517320510056716</v>
      </c>
      <c r="V37" s="233">
        <f t="shared" si="11"/>
        <v>6.8186692201642113E-2</v>
      </c>
      <c r="W37" s="233">
        <f t="shared" si="11"/>
        <v>0.1055562055606776</v>
      </c>
      <c r="X37" s="233">
        <f t="shared" si="11"/>
        <v>0.14126492567986135</v>
      </c>
      <c r="Y37" s="233">
        <f>+AVERAGEIF(Y15:Y35,"&lt;&gt;#¡DIV/0!")</f>
        <v>0.22796312540623045</v>
      </c>
    </row>
    <row r="38" spans="2:25">
      <c r="P38" s="234">
        <f>+_xlfn.STDEV.S(P6:P35)</f>
        <v>4.4173609124583825E-2</v>
      </c>
      <c r="Q38" s="234">
        <f>+_xlfn.STDEV.S(Q6:Q35)</f>
        <v>3.1376641056361371E-2</v>
      </c>
      <c r="R38" s="234">
        <f>+_xlfn.STDEV.S(R6:R35)</f>
        <v>4.4057945241130041E-2</v>
      </c>
      <c r="S38" s="234">
        <f t="shared" ref="S38:Y38" si="12">+_xlfn.STDEV.S(S6:S35)</f>
        <v>7.4345827616970311E-2</v>
      </c>
      <c r="T38" s="234">
        <f t="shared" si="12"/>
        <v>3.7644849492622888E-2</v>
      </c>
      <c r="U38" s="234">
        <f t="shared" si="12"/>
        <v>7.5863740897348694E-2</v>
      </c>
      <c r="V38" s="234">
        <f t="shared" si="12"/>
        <v>6.8245134864612075E-2</v>
      </c>
      <c r="W38" s="234">
        <f t="shared" si="12"/>
        <v>0.12379942650324842</v>
      </c>
      <c r="X38" s="234">
        <f t="shared" si="12"/>
        <v>8.1952070075145947E-2</v>
      </c>
      <c r="Y38" s="234">
        <f t="shared" si="12"/>
        <v>8.8341564238648973E-2</v>
      </c>
    </row>
    <row r="58" spans="2:2">
      <c r="B58" s="70"/>
    </row>
  </sheetData>
  <mergeCells count="3">
    <mergeCell ref="B2:M2"/>
    <mergeCell ref="B3:M3"/>
    <mergeCell ref="B4:M4"/>
  </mergeCells>
  <hyperlinks>
    <hyperlink ref="O2" location="Índice!A1" display="Volver al índice" xr:uid="{00000000-0004-0000-0700-000000000000}"/>
  </hyperlinks>
  <pageMargins left="0.70866141732283472" right="0.70866141732283472" top="0.74803149606299213" bottom="0.74803149606299213" header="0.31496062992125984" footer="0.31496062992125984"/>
  <pageSetup paperSize="9" scale="57" orientation="portrait" r:id="rId1"/>
  <headerFooter differentFirst="1">
    <oddFooter>&amp;C&amp;P</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8"/>
  <dimension ref="B1:M46"/>
  <sheetViews>
    <sheetView topLeftCell="A7" zoomScale="90" zoomScaleNormal="90" zoomScalePageLayoutView="90" workbookViewId="0">
      <selection activeCell="L23" sqref="L23"/>
    </sheetView>
  </sheetViews>
  <sheetFormatPr baseColWidth="10" defaultColWidth="10.85546875" defaultRowHeight="12.75"/>
  <cols>
    <col min="1" max="1" width="1.7109375" style="28" customWidth="1"/>
    <col min="2" max="2" width="25.42578125" style="28" customWidth="1"/>
    <col min="3" max="10" width="11" style="28" customWidth="1"/>
    <col min="11" max="11" width="2.42578125" style="28" customWidth="1"/>
    <col min="12" max="13" width="10.85546875" style="28"/>
    <col min="14" max="14" width="14.140625" style="28" customWidth="1"/>
    <col min="15" max="16384" width="10.85546875" style="28"/>
  </cols>
  <sheetData>
    <row r="1" spans="2:13" ht="6.75" customHeight="1"/>
    <row r="2" spans="2:13">
      <c r="B2" s="274" t="s">
        <v>60</v>
      </c>
      <c r="C2" s="274"/>
      <c r="D2" s="274"/>
      <c r="E2" s="274"/>
      <c r="F2" s="274"/>
      <c r="G2" s="274"/>
      <c r="H2" s="274"/>
      <c r="I2" s="274"/>
      <c r="J2" s="274"/>
      <c r="K2" s="156"/>
      <c r="L2" s="60" t="s">
        <v>166</v>
      </c>
    </row>
    <row r="3" spans="2:13">
      <c r="B3" s="274" t="s">
        <v>111</v>
      </c>
      <c r="C3" s="274"/>
      <c r="D3" s="274"/>
      <c r="E3" s="274"/>
      <c r="F3" s="274"/>
      <c r="G3" s="274"/>
      <c r="H3" s="274"/>
      <c r="I3" s="274"/>
      <c r="J3" s="274"/>
      <c r="K3" s="156"/>
    </row>
    <row r="4" spans="2:13">
      <c r="B4" s="274" t="s">
        <v>114</v>
      </c>
      <c r="C4" s="274"/>
      <c r="D4" s="274"/>
      <c r="E4" s="274"/>
      <c r="F4" s="274"/>
      <c r="G4" s="274"/>
      <c r="H4" s="274"/>
      <c r="I4" s="274"/>
      <c r="J4" s="274"/>
      <c r="K4" s="156"/>
    </row>
    <row r="5" spans="2:13" ht="15" customHeight="1">
      <c r="B5" s="278" t="s">
        <v>47</v>
      </c>
      <c r="C5" s="281" t="s">
        <v>68</v>
      </c>
      <c r="D5" s="282"/>
      <c r="E5" s="282"/>
      <c r="F5" s="283"/>
      <c r="G5" s="281" t="s">
        <v>69</v>
      </c>
      <c r="H5" s="282"/>
      <c r="I5" s="282"/>
      <c r="J5" s="283"/>
      <c r="K5" s="156"/>
    </row>
    <row r="6" spans="2:13">
      <c r="B6" s="279"/>
      <c r="C6" s="281" t="s">
        <v>46</v>
      </c>
      <c r="D6" s="282"/>
      <c r="E6" s="282" t="s">
        <v>45</v>
      </c>
      <c r="F6" s="283"/>
      <c r="G6" s="281" t="s">
        <v>46</v>
      </c>
      <c r="H6" s="282"/>
      <c r="I6" s="282" t="s">
        <v>45</v>
      </c>
      <c r="J6" s="283"/>
      <c r="K6" s="156"/>
    </row>
    <row r="7" spans="2:13" ht="21.75" customHeight="1">
      <c r="B7" s="280"/>
      <c r="C7" s="111">
        <v>2014</v>
      </c>
      <c r="D7" s="112">
        <v>2015</v>
      </c>
      <c r="E7" s="112" t="s">
        <v>44</v>
      </c>
      <c r="F7" s="113" t="s">
        <v>43</v>
      </c>
      <c r="G7" s="111">
        <f>+C7</f>
        <v>2014</v>
      </c>
      <c r="H7" s="112">
        <f>+D7</f>
        <v>2015</v>
      </c>
      <c r="I7" s="112" t="s">
        <v>44</v>
      </c>
      <c r="J7" s="113" t="s">
        <v>43</v>
      </c>
      <c r="K7" s="156"/>
    </row>
    <row r="8" spans="2:13" ht="12.75" customHeight="1">
      <c r="B8" s="78" t="s">
        <v>42</v>
      </c>
      <c r="C8" s="108">
        <v>941</v>
      </c>
      <c r="D8" s="95">
        <v>1057</v>
      </c>
      <c r="E8" s="109">
        <f>+(D8/C19-1)*100</f>
        <v>-1.3071895424836555</v>
      </c>
      <c r="F8" s="110">
        <f>(D8/C8-1)*100</f>
        <v>12.327311370882033</v>
      </c>
      <c r="G8" s="108">
        <v>387</v>
      </c>
      <c r="H8" s="95">
        <v>418</v>
      </c>
      <c r="I8" s="109">
        <f>+(H8/G19-1)*100</f>
        <v>-0.71258907363420665</v>
      </c>
      <c r="J8" s="110">
        <f>(H8/G8-1)*100</f>
        <v>8.0103359173126609</v>
      </c>
      <c r="K8" s="109"/>
      <c r="M8" s="235">
        <f>+(D8-H8)/H8</f>
        <v>1.5287081339712918</v>
      </c>
    </row>
    <row r="9" spans="2:13" ht="12.75" customHeight="1">
      <c r="B9" s="78" t="s">
        <v>41</v>
      </c>
      <c r="C9" s="108">
        <v>886</v>
      </c>
      <c r="D9" s="95">
        <v>981</v>
      </c>
      <c r="E9" s="109">
        <f>+(D9/D8-1)*100</f>
        <v>-7.190160832544934</v>
      </c>
      <c r="F9" s="110">
        <f>(D9/C9-1)*100</f>
        <v>10.722347629796847</v>
      </c>
      <c r="G9" s="108">
        <v>462</v>
      </c>
      <c r="H9" s="95">
        <v>408</v>
      </c>
      <c r="I9" s="109">
        <f>+(H9/H8-1)*100</f>
        <v>-2.3923444976076569</v>
      </c>
      <c r="J9" s="110">
        <f>(H9/G9-1)*100</f>
        <v>-11.688311688311693</v>
      </c>
      <c r="K9" s="109"/>
      <c r="M9" s="235">
        <f>+(D9-H9)/H9</f>
        <v>1.4044117647058822</v>
      </c>
    </row>
    <row r="10" spans="2:13" ht="12.75" customHeight="1">
      <c r="B10" s="78" t="s">
        <v>40</v>
      </c>
      <c r="C10" s="108">
        <v>902</v>
      </c>
      <c r="D10" s="95">
        <v>1002</v>
      </c>
      <c r="E10" s="109">
        <f>+(D10/D9-1)*100</f>
        <v>2.1406727828746197</v>
      </c>
      <c r="F10" s="110">
        <f>(D10/C10-1)*100</f>
        <v>11.086474501108645</v>
      </c>
      <c r="G10" s="108">
        <v>445</v>
      </c>
      <c r="H10" s="95">
        <v>442</v>
      </c>
      <c r="I10" s="109">
        <f>+(H10/H9-1)*100</f>
        <v>8.333333333333325</v>
      </c>
      <c r="J10" s="110">
        <f>(H10/G10-1)*100</f>
        <v>-0.6741573033707815</v>
      </c>
      <c r="K10" s="109"/>
      <c r="M10" s="235">
        <f>+(D10-H10)/H10</f>
        <v>1.2669683257918551</v>
      </c>
    </row>
    <row r="11" spans="2:13">
      <c r="B11" s="78" t="s">
        <v>39</v>
      </c>
      <c r="C11" s="108">
        <v>816</v>
      </c>
      <c r="D11" s="95">
        <v>991</v>
      </c>
      <c r="E11" s="109">
        <f>+(D11/D10-1)*100</f>
        <v>-1.0978043912175606</v>
      </c>
      <c r="F11" s="110">
        <f>(D11/C11-1)*100</f>
        <v>21.446078431372541</v>
      </c>
      <c r="G11" s="108">
        <v>442</v>
      </c>
      <c r="H11" s="95">
        <v>482</v>
      </c>
      <c r="I11" s="109">
        <f>+(H11/H10-1)*100</f>
        <v>9.0497737556560978</v>
      </c>
      <c r="J11" s="110">
        <f>(H11/G11-1)*100</f>
        <v>9.0497737556560978</v>
      </c>
      <c r="K11" s="109"/>
      <c r="M11" s="235">
        <f>+(D11-H11)/H11</f>
        <v>1.0560165975103735</v>
      </c>
    </row>
    <row r="12" spans="2:13">
      <c r="B12" s="78" t="s">
        <v>38</v>
      </c>
      <c r="C12" s="108">
        <v>851</v>
      </c>
      <c r="D12" s="95"/>
      <c r="E12" s="109"/>
      <c r="F12" s="110"/>
      <c r="G12" s="108">
        <v>462</v>
      </c>
      <c r="H12" s="95"/>
      <c r="I12" s="109"/>
      <c r="J12" s="110"/>
      <c r="K12" s="109"/>
      <c r="M12" s="235" t="e">
        <f>+(D12-H12)/H12</f>
        <v>#DIV/0!</v>
      </c>
    </row>
    <row r="13" spans="2:13">
      <c r="B13" s="78" t="s">
        <v>37</v>
      </c>
      <c r="C13" s="108">
        <v>904</v>
      </c>
      <c r="D13" s="95"/>
      <c r="E13" s="109"/>
      <c r="F13" s="110"/>
      <c r="G13" s="108">
        <v>468</v>
      </c>
      <c r="H13" s="95"/>
      <c r="I13" s="109"/>
      <c r="J13" s="110"/>
      <c r="K13" s="109"/>
    </row>
    <row r="14" spans="2:13">
      <c r="B14" s="78" t="s">
        <v>36</v>
      </c>
      <c r="C14" s="108">
        <v>944</v>
      </c>
      <c r="D14" s="95"/>
      <c r="E14" s="109"/>
      <c r="F14" s="110"/>
      <c r="G14" s="108">
        <v>449</v>
      </c>
      <c r="H14" s="95"/>
      <c r="I14" s="109"/>
      <c r="J14" s="110"/>
      <c r="K14" s="109"/>
    </row>
    <row r="15" spans="2:13" ht="13.5" customHeight="1">
      <c r="B15" s="78" t="s">
        <v>35</v>
      </c>
      <c r="C15" s="108">
        <v>848</v>
      </c>
      <c r="D15" s="95"/>
      <c r="E15" s="109"/>
      <c r="F15" s="110"/>
      <c r="G15" s="108">
        <v>435</v>
      </c>
      <c r="H15" s="95"/>
      <c r="I15" s="109"/>
      <c r="J15" s="110"/>
      <c r="K15" s="109"/>
    </row>
    <row r="16" spans="2:13">
      <c r="B16" s="78" t="s">
        <v>34</v>
      </c>
      <c r="C16" s="108">
        <v>979</v>
      </c>
      <c r="D16" s="95"/>
      <c r="E16" s="109"/>
      <c r="F16" s="110"/>
      <c r="G16" s="108">
        <v>467</v>
      </c>
      <c r="H16" s="95"/>
      <c r="I16" s="109"/>
      <c r="J16" s="110"/>
      <c r="K16" s="109"/>
    </row>
    <row r="17" spans="2:11" ht="12.75" customHeight="1">
      <c r="B17" s="78" t="s">
        <v>33</v>
      </c>
      <c r="C17" s="108">
        <v>939</v>
      </c>
      <c r="D17" s="95"/>
      <c r="E17" s="109"/>
      <c r="F17" s="110"/>
      <c r="G17" s="108">
        <v>456</v>
      </c>
      <c r="H17" s="95"/>
      <c r="I17" s="109"/>
      <c r="J17" s="110"/>
      <c r="K17" s="109"/>
    </row>
    <row r="18" spans="2:11">
      <c r="B18" s="78" t="s">
        <v>32</v>
      </c>
      <c r="C18" s="108">
        <v>1081</v>
      </c>
      <c r="D18" s="95"/>
      <c r="E18" s="109"/>
      <c r="F18" s="110"/>
      <c r="G18" s="108">
        <v>418</v>
      </c>
      <c r="H18" s="95"/>
      <c r="I18" s="109"/>
      <c r="J18" s="110"/>
      <c r="K18" s="109"/>
    </row>
    <row r="19" spans="2:11">
      <c r="B19" s="78" t="s">
        <v>31</v>
      </c>
      <c r="C19" s="108">
        <v>1071</v>
      </c>
      <c r="D19" s="95"/>
      <c r="E19" s="109"/>
      <c r="F19" s="110"/>
      <c r="G19" s="108">
        <v>421</v>
      </c>
      <c r="H19" s="95"/>
      <c r="I19" s="109"/>
      <c r="J19" s="110"/>
      <c r="K19" s="109"/>
    </row>
    <row r="20" spans="2:11">
      <c r="B20" s="213" t="s">
        <v>70</v>
      </c>
      <c r="C20" s="215">
        <f>AVERAGE(C8:C19)</f>
        <v>930.16666666666663</v>
      </c>
      <c r="D20" s="216">
        <f>AVERAGE(D8:D19)</f>
        <v>1007.75</v>
      </c>
      <c r="E20" s="217"/>
      <c r="F20" s="218"/>
      <c r="G20" s="215">
        <f>AVERAGE(G8:G19)</f>
        <v>442.66666666666669</v>
      </c>
      <c r="H20" s="216">
        <f>AVERAGE(H8:H19)</f>
        <v>437.5</v>
      </c>
      <c r="I20" s="219"/>
      <c r="J20" s="218"/>
      <c r="K20" s="109"/>
    </row>
    <row r="21" spans="2:11" ht="12.75" customHeight="1">
      <c r="B21" s="214" t="str">
        <f>+'precio mayorista'!B21</f>
        <v>Promedio simple enero-abril</v>
      </c>
      <c r="C21" s="220">
        <f>AVERAGE(C8:C11)</f>
        <v>886.25</v>
      </c>
      <c r="D21" s="221">
        <f>AVERAGE(D8:D19)</f>
        <v>1007.75</v>
      </c>
      <c r="E21" s="222"/>
      <c r="F21" s="223">
        <f>(D21/C21-1)*100</f>
        <v>13.709449929478135</v>
      </c>
      <c r="G21" s="220">
        <f>AVERAGE(G8:G11)</f>
        <v>434</v>
      </c>
      <c r="H21" s="221">
        <f>AVERAGE(H8:H19)</f>
        <v>437.5</v>
      </c>
      <c r="I21" s="224"/>
      <c r="J21" s="223">
        <f>(H21/G21-1)*100</f>
        <v>0.80645161290322509</v>
      </c>
      <c r="K21" s="109"/>
    </row>
    <row r="22" spans="2:11" ht="27" customHeight="1">
      <c r="B22" s="277" t="s">
        <v>220</v>
      </c>
      <c r="C22" s="277"/>
      <c r="D22" s="277"/>
      <c r="E22" s="277"/>
      <c r="F22" s="277"/>
      <c r="G22" s="277"/>
      <c r="H22" s="277"/>
      <c r="I22" s="277"/>
      <c r="J22" s="277"/>
      <c r="K22" s="157"/>
    </row>
    <row r="24" spans="2:11">
      <c r="D24" s="198" t="s">
        <v>68</v>
      </c>
      <c r="E24" s="198" t="s">
        <v>69</v>
      </c>
    </row>
    <row r="25" spans="2:11">
      <c r="C25" s="200">
        <v>41487</v>
      </c>
      <c r="D25" s="198">
        <v>711</v>
      </c>
      <c r="E25" s="198">
        <v>431</v>
      </c>
    </row>
    <row r="26" spans="2:11">
      <c r="C26" s="200">
        <v>41518</v>
      </c>
      <c r="D26" s="198">
        <v>868</v>
      </c>
      <c r="E26" s="198">
        <v>546</v>
      </c>
    </row>
    <row r="27" spans="2:11">
      <c r="C27" s="200">
        <v>41548</v>
      </c>
      <c r="D27" s="198">
        <v>1136</v>
      </c>
      <c r="E27" s="198">
        <v>658</v>
      </c>
    </row>
    <row r="28" spans="2:11">
      <c r="C28" s="200">
        <v>41579</v>
      </c>
      <c r="D28" s="198">
        <v>1385</v>
      </c>
      <c r="E28" s="198">
        <v>637</v>
      </c>
    </row>
    <row r="29" spans="2:11">
      <c r="C29" s="200">
        <v>41609</v>
      </c>
      <c r="D29" s="198">
        <v>1304</v>
      </c>
      <c r="E29" s="198">
        <v>386</v>
      </c>
    </row>
    <row r="30" spans="2:11">
      <c r="C30" s="200">
        <v>41640</v>
      </c>
      <c r="D30" s="199">
        <f t="shared" ref="D30:D41" si="0">+C8</f>
        <v>941</v>
      </c>
      <c r="E30" s="199">
        <f t="shared" ref="E30:E41" si="1">+G8</f>
        <v>387</v>
      </c>
    </row>
    <row r="31" spans="2:11">
      <c r="C31" s="200">
        <v>41671</v>
      </c>
      <c r="D31" s="199">
        <f t="shared" si="0"/>
        <v>886</v>
      </c>
      <c r="E31" s="199">
        <f t="shared" si="1"/>
        <v>462</v>
      </c>
    </row>
    <row r="32" spans="2:11">
      <c r="C32" s="200">
        <v>41699</v>
      </c>
      <c r="D32" s="199">
        <f t="shared" si="0"/>
        <v>902</v>
      </c>
      <c r="E32" s="199">
        <f t="shared" si="1"/>
        <v>445</v>
      </c>
    </row>
    <row r="33" spans="2:5">
      <c r="C33" s="200">
        <v>41730</v>
      </c>
      <c r="D33" s="199">
        <f t="shared" si="0"/>
        <v>816</v>
      </c>
      <c r="E33" s="199">
        <f t="shared" si="1"/>
        <v>442</v>
      </c>
    </row>
    <row r="34" spans="2:5">
      <c r="C34" s="200">
        <v>41760</v>
      </c>
      <c r="D34" s="199">
        <f t="shared" si="0"/>
        <v>851</v>
      </c>
      <c r="E34" s="199">
        <f t="shared" si="1"/>
        <v>462</v>
      </c>
    </row>
    <row r="35" spans="2:5">
      <c r="C35" s="200">
        <v>41791</v>
      </c>
      <c r="D35" s="199">
        <f t="shared" si="0"/>
        <v>904</v>
      </c>
      <c r="E35" s="199">
        <f t="shared" si="1"/>
        <v>468</v>
      </c>
    </row>
    <row r="36" spans="2:5">
      <c r="C36" s="200">
        <v>41821</v>
      </c>
      <c r="D36" s="199">
        <f t="shared" si="0"/>
        <v>944</v>
      </c>
      <c r="E36" s="199">
        <f t="shared" si="1"/>
        <v>449</v>
      </c>
    </row>
    <row r="37" spans="2:5">
      <c r="C37" s="200">
        <v>41852</v>
      </c>
      <c r="D37" s="199">
        <f t="shared" si="0"/>
        <v>848</v>
      </c>
      <c r="E37" s="199">
        <f t="shared" si="1"/>
        <v>435</v>
      </c>
    </row>
    <row r="38" spans="2:5">
      <c r="C38" s="200">
        <v>41883</v>
      </c>
      <c r="D38" s="199">
        <f t="shared" si="0"/>
        <v>979</v>
      </c>
      <c r="E38" s="199">
        <f t="shared" si="1"/>
        <v>467</v>
      </c>
    </row>
    <row r="39" spans="2:5">
      <c r="C39" s="200">
        <v>41913</v>
      </c>
      <c r="D39" s="199">
        <f t="shared" si="0"/>
        <v>939</v>
      </c>
      <c r="E39" s="199">
        <f t="shared" si="1"/>
        <v>456</v>
      </c>
    </row>
    <row r="40" spans="2:5">
      <c r="C40" s="200">
        <v>41944</v>
      </c>
      <c r="D40" s="199">
        <f t="shared" si="0"/>
        <v>1081</v>
      </c>
      <c r="E40" s="199">
        <f t="shared" si="1"/>
        <v>418</v>
      </c>
    </row>
    <row r="41" spans="2:5">
      <c r="C41" s="200">
        <v>41974</v>
      </c>
      <c r="D41" s="199">
        <f t="shared" si="0"/>
        <v>1071</v>
      </c>
      <c r="E41" s="199">
        <f t="shared" si="1"/>
        <v>421</v>
      </c>
    </row>
    <row r="42" spans="2:5">
      <c r="C42" s="200">
        <v>42005</v>
      </c>
      <c r="D42" s="199">
        <f>+D8</f>
        <v>1057</v>
      </c>
      <c r="E42" s="199">
        <f>+H8</f>
        <v>418</v>
      </c>
    </row>
    <row r="43" spans="2:5">
      <c r="C43" s="200">
        <v>42036</v>
      </c>
      <c r="D43" s="199">
        <f>+D9</f>
        <v>981</v>
      </c>
      <c r="E43" s="199">
        <f>+H9</f>
        <v>408</v>
      </c>
    </row>
    <row r="44" spans="2:5">
      <c r="C44" s="200">
        <v>42064</v>
      </c>
      <c r="D44" s="199">
        <f>+D10</f>
        <v>1002</v>
      </c>
      <c r="E44" s="199">
        <f>+H10</f>
        <v>442</v>
      </c>
    </row>
    <row r="45" spans="2:5">
      <c r="C45" s="200">
        <v>42095</v>
      </c>
      <c r="D45" s="66">
        <f>+D11</f>
        <v>991</v>
      </c>
      <c r="E45" s="66">
        <f>+H11</f>
        <v>482</v>
      </c>
    </row>
    <row r="46" spans="2:5">
      <c r="B46" s="63"/>
    </row>
  </sheetData>
  <mergeCells count="11">
    <mergeCell ref="B22:J22"/>
    <mergeCell ref="B5:B7"/>
    <mergeCell ref="B3:J3"/>
    <mergeCell ref="B4:J4"/>
    <mergeCell ref="B2:J2"/>
    <mergeCell ref="C5:F5"/>
    <mergeCell ref="G5:J5"/>
    <mergeCell ref="G6:H6"/>
    <mergeCell ref="I6:J6"/>
    <mergeCell ref="C6:D6"/>
    <mergeCell ref="E6:F6"/>
  </mergeCells>
  <hyperlinks>
    <hyperlink ref="L2" location="Índice!A1" display="Volver al índice" xr:uid="{00000000-0004-0000-0800-000000000000}"/>
  </hyperlinks>
  <pageMargins left="0.70866141732283472" right="0.70866141732283472" top="1.3130314960629921" bottom="0.74803149606299213" header="0.31496062992125984" footer="0.31496062992125984"/>
  <pageSetup paperSize="9" scale="72" orientation="portrait" r:id="rId1"/>
  <headerFooter differentFirst="1">
    <oddFooter>&amp;C&amp;P</oddFooter>
  </headerFooter>
  <ignoredErrors>
    <ignoredError sqref="C20:C21 E21:G21 H21 E20:G20 D20:D21" formulaRange="1"/>
    <ignoredError sqref="M12" evalError="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16</vt:i4>
      </vt:variant>
    </vt:vector>
  </HeadingPairs>
  <TitlesOfParts>
    <vt:vector size="32" baseType="lpstr">
      <vt:lpstr>Portada</vt:lpstr>
      <vt:lpstr>colofón</vt:lpstr>
      <vt:lpstr>Introducción</vt:lpstr>
      <vt:lpstr>Índice</vt:lpstr>
      <vt:lpstr>Comentario</vt:lpstr>
      <vt:lpstr>precio mayorista</vt:lpstr>
      <vt:lpstr>precio mayorista2</vt:lpstr>
      <vt:lpstr>precio mayorista3</vt:lpstr>
      <vt:lpstr>precio minorista</vt:lpstr>
      <vt:lpstr>precio minorista regiones</vt:lpstr>
      <vt:lpstr>sup, prod y rend</vt:lpstr>
      <vt:lpstr>sup región</vt:lpstr>
      <vt:lpstr>prod región</vt:lpstr>
      <vt:lpstr>rend región</vt:lpstr>
      <vt:lpstr>export</vt:lpstr>
      <vt:lpstr>import</vt:lpstr>
      <vt:lpstr>colofón!Área_de_impresión</vt:lpstr>
      <vt:lpstr>Comentario!Área_de_impresión</vt:lpstr>
      <vt:lpstr>export!Área_de_impresión</vt:lpstr>
      <vt:lpstr>import!Área_de_impresión</vt:lpstr>
      <vt:lpstr>Índice!Área_de_impresión</vt:lpstr>
      <vt:lpstr>Introducción!Área_de_impresión</vt:lpstr>
      <vt:lpstr>Portada!Área_de_impresión</vt:lpstr>
      <vt:lpstr>'precio mayorista'!Área_de_impresión</vt:lpstr>
      <vt:lpstr>'precio mayorista2'!Área_de_impresión</vt:lpstr>
      <vt:lpstr>'precio mayorista3'!Área_de_impresión</vt:lpstr>
      <vt:lpstr>'precio minorista'!Área_de_impresión</vt:lpstr>
      <vt:lpstr>'precio minorista regiones'!Área_de_impresión</vt:lpstr>
      <vt:lpstr>'prod región'!Área_de_impresión</vt:lpstr>
      <vt:lpstr>'rend región'!Área_de_impresión</vt:lpstr>
      <vt:lpstr>'sup región'!Área_de_impresión</vt:lpstr>
      <vt:lpstr>'sup, prod y rend'!Área_de_impresión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José Olfos Germano</dc:creator>
  <cp:lastModifiedBy>Gastón Andrade Reyes</cp:lastModifiedBy>
  <cp:lastPrinted>2015-05-28T19:03:37Z</cp:lastPrinted>
  <dcterms:created xsi:type="dcterms:W3CDTF">2011-10-13T14:46:36Z</dcterms:created>
  <dcterms:modified xsi:type="dcterms:W3CDTF">2019-02-12T14:37:48Z</dcterms:modified>
</cp:coreProperties>
</file>