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753" activeTab="0"/>
  </bookViews>
  <sheets>
    <sheet name="Portada" sheetId="1" r:id="rId1"/>
    <sheet name="Indice" sheetId="2" r:id="rId2"/>
    <sheet name="Introducción" sheetId="3" r:id="rId3"/>
    <sheet name="C1" sheetId="4" r:id="rId4"/>
    <sheet name="C2" sheetId="5" r:id="rId5"/>
    <sheet name="C3" sheetId="6" r:id="rId6"/>
    <sheet name="C4" sheetId="7" r:id="rId7"/>
    <sheet name="G1" sheetId="8" r:id="rId8"/>
    <sheet name="G2" sheetId="9" r:id="rId9"/>
    <sheet name="G3" sheetId="10" r:id="rId10"/>
    <sheet name="G4" sheetId="11" r:id="rId11"/>
    <sheet name="C5" sheetId="12" r:id="rId12"/>
    <sheet name="C6" sheetId="13" r:id="rId13"/>
    <sheet name="C7" sheetId="14" r:id="rId14"/>
  </sheets>
  <definedNames>
    <definedName name="_xlnm.Print_Area" localSheetId="3">'C1'!$A$1:$J$40</definedName>
    <definedName name="_xlnm.Print_Area" localSheetId="4">'C2'!$A$1:$J$38</definedName>
    <definedName name="_xlnm.Print_Area" localSheetId="5">'C3'!$A$1:$G$23</definedName>
    <definedName name="_xlnm.Print_Area" localSheetId="6">'C4'!$A$1:$F$20</definedName>
    <definedName name="_xlnm.Print_Area" localSheetId="11">'C5'!$A$1:$D$59</definedName>
    <definedName name="_xlnm.Print_Area" localSheetId="13">'C7'!$A$1:$D$19</definedName>
    <definedName name="_xlnm.Print_Area" localSheetId="7">'G1'!$A$1:$J$30</definedName>
    <definedName name="_xlnm.Print_Area" localSheetId="8">'G2'!$A$1:$J$30</definedName>
    <definedName name="_xlnm.Print_Area" localSheetId="9">'G3'!$A$1:$J$30</definedName>
    <definedName name="_xlnm.Print_Area" localSheetId="10">'G4'!$A$1:$J$30</definedName>
    <definedName name="_xlnm.Print_Area" localSheetId="1">'Indice'!$A$1:$C$21</definedName>
    <definedName name="_xlnm.Print_Area" localSheetId="2">'Introducción'!$A$1:$I$7</definedName>
    <definedName name="_xlnm.Print_Area" localSheetId="0">'Portada'!$A$1:$H$84</definedName>
    <definedName name="HTML_CodePage" hidden="1">1252</definedName>
    <definedName name="HTML_Description" hidden="1">""</definedName>
    <definedName name="HTML_Email" hidden="1">""</definedName>
    <definedName name="HTML_Header" hidden="1">"Hoja1"</definedName>
    <definedName name="HTML_LastUpdate" hidden="1">"21/12/98"</definedName>
    <definedName name="HTML_LineAfter" hidden="1">FALSE</definedName>
    <definedName name="HTML_LineBefore" hidden="1">FALSE</definedName>
    <definedName name="HTML_Name" hidden="1">"Aida Guerrero"</definedName>
    <definedName name="HTML_OBDlg2" hidden="1">TRUE</definedName>
    <definedName name="HTML_OBDlg4" hidden="1">TRUE</definedName>
    <definedName name="HTML_OS" hidden="1">0</definedName>
    <definedName name="HTML_PathFile" hidden="1">"D:\balanza mensual\Internet\BALAN1.htm"</definedName>
    <definedName name="HTML_Title" hidden="1">"Balan1"</definedName>
  </definedNames>
  <calcPr fullCalcOnLoad="1"/>
</workbook>
</file>

<file path=xl/sharedStrings.xml><?xml version="1.0" encoding="utf-8"?>
<sst xmlns="http://schemas.openxmlformats.org/spreadsheetml/2006/main" count="319" uniqueCount="229">
  <si>
    <t>Página</t>
  </si>
  <si>
    <t>Se puede reproducir total o parcialmente citando la fuente</t>
  </si>
  <si>
    <t>Boletín de insumos</t>
  </si>
  <si>
    <t>Volumen (toneladas)</t>
  </si>
  <si>
    <t>Insumos</t>
  </si>
  <si>
    <t>Fertilizantes</t>
  </si>
  <si>
    <t>Urea</t>
  </si>
  <si>
    <t>Superfosfatos</t>
  </si>
  <si>
    <t>Otros fertilizantes</t>
  </si>
  <si>
    <t>Herbicidas</t>
  </si>
  <si>
    <t>Fungicidas</t>
  </si>
  <si>
    <t>Insecticidas</t>
  </si>
  <si>
    <t>Otros agroquímicos</t>
  </si>
  <si>
    <t>Medicamentos veterinarios</t>
  </si>
  <si>
    <t>Antibióticos</t>
  </si>
  <si>
    <t>Vacunas</t>
  </si>
  <si>
    <t>Cuchillas y hojas cortantes, para madera y máquinas</t>
  </si>
  <si>
    <t>Sacos y talegas</t>
  </si>
  <si>
    <t>Tractores</t>
  </si>
  <si>
    <t>Cosechadoras-trilladoras</t>
  </si>
  <si>
    <t>Sembradoras, plantadoras y transplantadoras</t>
  </si>
  <si>
    <t>Otras maquinarias y herramientas</t>
  </si>
  <si>
    <t>Importación de insumos y maquinaria</t>
  </si>
  <si>
    <t>Exportación de insumos y maquinaria</t>
  </si>
  <si>
    <t>Mes/Año</t>
  </si>
  <si>
    <t>Salitre potásico</t>
  </si>
  <si>
    <t>Salitre sódico</t>
  </si>
  <si>
    <t>Sulfato de potasio</t>
  </si>
  <si>
    <t>Superfosfato triple</t>
  </si>
  <si>
    <t>Año</t>
  </si>
  <si>
    <t>Fertilizantes foliares y otros</t>
  </si>
  <si>
    <t>Agrofol Amino</t>
  </si>
  <si>
    <t>Agrofol Algas</t>
  </si>
  <si>
    <t>Agropotasio</t>
  </si>
  <si>
    <t>Agrovit Fierro</t>
  </si>
  <si>
    <t>Unidad</t>
  </si>
  <si>
    <t>Litro</t>
  </si>
  <si>
    <t>Producto</t>
  </si>
  <si>
    <t>Nitro Calcio Boro</t>
  </si>
  <si>
    <t>Aves</t>
  </si>
  <si>
    <t>Broiler inicial</t>
  </si>
  <si>
    <t>Broiler final</t>
  </si>
  <si>
    <t>Postura starter</t>
  </si>
  <si>
    <t>Recría</t>
  </si>
  <si>
    <t>Cerdos</t>
  </si>
  <si>
    <t>Cerdo lechón molido</t>
  </si>
  <si>
    <t>Cerdo crianza molido</t>
  </si>
  <si>
    <t>Cerdo engorda molido</t>
  </si>
  <si>
    <t>Cerdo gestación molido</t>
  </si>
  <si>
    <t>Bovinos</t>
  </si>
  <si>
    <t>Novillo engorda</t>
  </si>
  <si>
    <t>Vaca lechera 18% prime</t>
  </si>
  <si>
    <t>Vaca lechera 16% prime</t>
  </si>
  <si>
    <t>Vaca lechera 18% standard</t>
  </si>
  <si>
    <t>Vaca lechera 16% standard</t>
  </si>
  <si>
    <t>Kimber forraje</t>
  </si>
  <si>
    <t>Núcleo</t>
  </si>
  <si>
    <t>Otros</t>
  </si>
  <si>
    <t>Maíz triturado pollo</t>
  </si>
  <si>
    <t>Maíz entero</t>
  </si>
  <si>
    <t>Maíz triturado gallina</t>
  </si>
  <si>
    <t>Ponedora inicial</t>
  </si>
  <si>
    <t>Ponedora final</t>
  </si>
  <si>
    <t>Ponedora final pellets</t>
  </si>
  <si>
    <t>Pollita</t>
  </si>
  <si>
    <t>Ternero 1</t>
  </si>
  <si>
    <t>Ternero 2</t>
  </si>
  <si>
    <t>40-50</t>
  </si>
  <si>
    <t>Ternero crecimiento</t>
  </si>
  <si>
    <t>Sal mineral lechería AP</t>
  </si>
  <si>
    <t>Grano de avena envasado</t>
  </si>
  <si>
    <t>Conchuela fina (molida)</t>
  </si>
  <si>
    <t>Maíz entero granel</t>
  </si>
  <si>
    <t>Envases</t>
  </si>
  <si>
    <t>Bandeja 30 huevos</t>
  </si>
  <si>
    <t>Serie de precios internacionales de fertilizantes</t>
  </si>
  <si>
    <t>Potash standard muriate, Vancouver</t>
  </si>
  <si>
    <t>Potash granular muriate, Vancouver</t>
  </si>
  <si>
    <t>Roca fosfórica North Africa</t>
  </si>
  <si>
    <t>Urea US Gulf gran barge</t>
  </si>
  <si>
    <t>NOTA 1: todos los precios señalados corresponden a precios de lista del último día del mes anterior al de publicación del boletín.</t>
  </si>
  <si>
    <t>NOTA 2: cuando existe más de una fuente de información de precios, se publica el promedio simple.</t>
  </si>
  <si>
    <t>Ponedora inicial pellets</t>
  </si>
  <si>
    <t>Ponedora piso 15%</t>
  </si>
  <si>
    <t>Ponedora jaula 17%</t>
  </si>
  <si>
    <t>Teléfono :(56- 2) 3973000</t>
  </si>
  <si>
    <t xml:space="preserve">www.odepa.gob.cl  </t>
  </si>
  <si>
    <t>Código Postal 8340700</t>
  </si>
  <si>
    <t>Casilla 13.320, Correo 21, Santiago</t>
  </si>
  <si>
    <t>Teatinos 40, piso 7. Santiago, Chile</t>
  </si>
  <si>
    <t>del Ministerio de Agricultura, Gobierno de Chile</t>
  </si>
  <si>
    <t xml:space="preserve">Precios internacionales de fertilizantes </t>
  </si>
  <si>
    <t>Broiler inicial pellets</t>
  </si>
  <si>
    <t>Postura starter pellets</t>
  </si>
  <si>
    <t>Pollita pellets</t>
  </si>
  <si>
    <t>Recría pellets</t>
  </si>
  <si>
    <t>Ponedora piso 15% pellets</t>
  </si>
  <si>
    <t>Ponedora jaula 17% pellets</t>
  </si>
  <si>
    <t>Cerdo lechón pellets</t>
  </si>
  <si>
    <t>Cerdo crianza pellets</t>
  </si>
  <si>
    <t>Cerdo engorda pellets</t>
  </si>
  <si>
    <t>Cerdo gestación pellets</t>
  </si>
  <si>
    <t>Cerdo lactancia pellets</t>
  </si>
  <si>
    <t>Broiler final pellets</t>
  </si>
  <si>
    <t>Gráficos</t>
  </si>
  <si>
    <t>Cuadros</t>
  </si>
  <si>
    <t>Cuadro 1</t>
  </si>
  <si>
    <t>Cuadro 2</t>
  </si>
  <si>
    <t>Cuadro 4</t>
  </si>
  <si>
    <t>Cuadro 5</t>
  </si>
  <si>
    <t>Cuadro 6</t>
  </si>
  <si>
    <t>Cuadro 7</t>
  </si>
  <si>
    <t>NOTA 3: los gráficos fueron construidos con las glosas arancelarias del Servicio Nacional de Aduanas depuradas.</t>
  </si>
  <si>
    <t>Cerdo lactancia molido</t>
  </si>
  <si>
    <t>Especie</t>
  </si>
  <si>
    <t>Variedad</t>
  </si>
  <si>
    <t>Valor saco 50 kg</t>
  </si>
  <si>
    <t>Trigo candeal</t>
  </si>
  <si>
    <t>Llareta INIA</t>
  </si>
  <si>
    <t>Pantera INIA CL</t>
  </si>
  <si>
    <t>Pandora INIA</t>
  </si>
  <si>
    <t>Maqui INIA</t>
  </si>
  <si>
    <t>Ciko INIA</t>
  </si>
  <si>
    <t>Dollinco INIA</t>
  </si>
  <si>
    <t>Kumpa INIA</t>
  </si>
  <si>
    <t>Supernova INIA</t>
  </si>
  <si>
    <t>Triticale</t>
  </si>
  <si>
    <t>Aguacero INIA</t>
  </si>
  <si>
    <t>Fosfato diamónico</t>
  </si>
  <si>
    <t>Publicación de la Oficina de Estudios y Políticas Agrarias (Odepa)</t>
  </si>
  <si>
    <t>Introducción</t>
  </si>
  <si>
    <t xml:space="preserve">kg/envase </t>
  </si>
  <si>
    <t>Precio unitario ($/kg)</t>
  </si>
  <si>
    <t>Faraón INIA</t>
  </si>
  <si>
    <t>Corcolén INIA</t>
  </si>
  <si>
    <t>Tukán INIA</t>
  </si>
  <si>
    <t>semilla categoría C2</t>
  </si>
  <si>
    <t xml:space="preserve"> </t>
  </si>
  <si>
    <t>Evolución del precio promedio mensual del superfosfato triple: mercado interno y valor CIF de importación</t>
  </si>
  <si>
    <t>Evolución del precio promedio mensual del sulfato de potasio: mercado interno y valor CIF de importación</t>
  </si>
  <si>
    <t>Evolución del precio promedio mensual del fosfato diamónico: mercado interno, precios internacionales y valor CIF de importación</t>
  </si>
  <si>
    <t>Konde INIA</t>
  </si>
  <si>
    <t>Maxwell INIA</t>
  </si>
  <si>
    <t>Lleuque INIA</t>
  </si>
  <si>
    <t>Productos</t>
  </si>
  <si>
    <t>Trigo panadero invierno y alternativos</t>
  </si>
  <si>
    <t>Trigo pan primavera</t>
  </si>
  <si>
    <t>Kipa INIA</t>
  </si>
  <si>
    <t>semilla certificada</t>
  </si>
  <si>
    <t>Precios de lista de fertilizantes en Santiago</t>
  </si>
  <si>
    <t>s/i</t>
  </si>
  <si>
    <t>Precio unitario (USD/kg)</t>
  </si>
  <si>
    <t>USD/tonelada</t>
  </si>
  <si>
    <t>USD/tonelada sin IVA</t>
  </si>
  <si>
    <t>Precios de lista de otros insumos</t>
  </si>
  <si>
    <t>Precios de lista de semillas INIA</t>
  </si>
  <si>
    <t>Precio de lista de otros insumos</t>
  </si>
  <si>
    <t>Precio de lista de semillas INIA</t>
  </si>
  <si>
    <t>Precio de lista de alimentos para animales</t>
  </si>
  <si>
    <t>Precios de lista de productos para la alimentación animal</t>
  </si>
  <si>
    <t>Evolución del precio promedio mensual de la urea: mercado interno, precios  internacionales y valor CIF de importación.</t>
  </si>
  <si>
    <t>s/i: sin información.</t>
  </si>
  <si>
    <t>Afrecho de soya (46% proteína, molido)</t>
  </si>
  <si>
    <t>Valor unitario ($/kg)</t>
  </si>
  <si>
    <t>Cuadro 3</t>
  </si>
  <si>
    <t>Maquinaria (unidades)</t>
  </si>
  <si>
    <t>Millán INIA</t>
  </si>
  <si>
    <t>DAP FOB Tampa</t>
  </si>
  <si>
    <t>Claudia Carbonell Piccardo</t>
  </si>
  <si>
    <t>Directora y Representante Legal</t>
  </si>
  <si>
    <t>Tabla de contenido</t>
  </si>
  <si>
    <t>Precios nominales sin IVA, en $ y USD por kg</t>
  </si>
  <si>
    <t>Avena semilla certificada</t>
  </si>
  <si>
    <t>Precios nominales sin IVA, en $ y USD por unidad</t>
  </si>
  <si>
    <t>Precio unitario (USD)</t>
  </si>
  <si>
    <t>Precio unitario ($)</t>
  </si>
  <si>
    <r>
      <rPr>
        <i/>
        <sz val="9"/>
        <rFont val="Arial"/>
        <family val="2"/>
      </rPr>
      <t>Fuente</t>
    </r>
    <r>
      <rPr>
        <sz val="9"/>
        <rFont val="Arial"/>
        <family val="2"/>
      </rPr>
      <t>: elaborado por Odepa con información de distribuidores.</t>
    </r>
  </si>
  <si>
    <r>
      <rPr>
        <i/>
        <sz val="9"/>
        <rFont val="Arial"/>
        <family val="2"/>
      </rPr>
      <t>Fuente</t>
    </r>
    <r>
      <rPr>
        <sz val="9"/>
        <rFont val="Arial"/>
        <family val="2"/>
      </rPr>
      <t>: elaborado por Odepa con información INIA.</t>
    </r>
  </si>
  <si>
    <t>Paquete 300 unid.</t>
  </si>
  <si>
    <t>Paquete 120 unid.</t>
  </si>
  <si>
    <t>Bandeja 6 huevos*</t>
  </si>
  <si>
    <t>11/2014</t>
  </si>
  <si>
    <t>01/2015</t>
  </si>
  <si>
    <t/>
  </si>
  <si>
    <r>
      <rPr>
        <i/>
        <sz val="10"/>
        <rFont val="Arial"/>
        <family val="2"/>
      </rPr>
      <t>Fuente</t>
    </r>
    <r>
      <rPr>
        <sz val="10"/>
        <rFont val="Arial"/>
        <family val="2"/>
      </rPr>
      <t xml:space="preserve">: elaborado por Odepa con información de Reuters, Green Markets, ICIS pricing y Fertecon. </t>
    </r>
  </si>
  <si>
    <t>02/2015</t>
  </si>
  <si>
    <t>Conchuela gruesa</t>
  </si>
  <si>
    <t>03/2015</t>
  </si>
  <si>
    <t>* Bandeja de 12 huevos discontinuado.</t>
  </si>
  <si>
    <t>04/2015</t>
  </si>
  <si>
    <t>Urano INIA</t>
  </si>
  <si>
    <t>Trigo de grano forrajero</t>
  </si>
  <si>
    <t>Pionero INIA</t>
  </si>
  <si>
    <t>05/2015</t>
  </si>
  <si>
    <t xml:space="preserve">06/2015 </t>
  </si>
  <si>
    <t>Importaciones de insumos y maquinaria</t>
  </si>
  <si>
    <t>07/2015</t>
  </si>
  <si>
    <t>Bicentenario INIA</t>
  </si>
  <si>
    <t>08/2015</t>
  </si>
  <si>
    <t>Nitrato de amonio</t>
  </si>
  <si>
    <t>Fosfato monoamónico</t>
  </si>
  <si>
    <t>Otros insumos veterinarios</t>
  </si>
  <si>
    <t>Otros insumos</t>
  </si>
  <si>
    <t>09/2015</t>
  </si>
  <si>
    <t>10/2015</t>
  </si>
  <si>
    <t>Enero 2016</t>
  </si>
  <si>
    <t>12/2015</t>
  </si>
  <si>
    <t>11/2015</t>
  </si>
  <si>
    <t>Valor (miles de US$ CIF)</t>
  </si>
  <si>
    <t>enero</t>
  </si>
  <si>
    <t>Var % 16/15</t>
  </si>
  <si>
    <t>Total insumos y maquinaria</t>
  </si>
  <si>
    <t>Exportaciones de insumos y maquinaria</t>
  </si>
  <si>
    <t>Valor (miles de US$ FOB)</t>
  </si>
  <si>
    <t>01/2016</t>
  </si>
  <si>
    <t>% variación enero 2016/2015</t>
  </si>
  <si>
    <t xml:space="preserve">Nota: dólar observado promedio enero USD   </t>
  </si>
  <si>
    <t xml:space="preserve">Nota: dólar observado promedio de enero USD   </t>
  </si>
  <si>
    <t>Patricio Riveros Villegas</t>
  </si>
  <si>
    <t>Nota 1: los precios corresponden al ultimo trimestre del año 2015. Los precios se modificaran en el marzo del presente año.</t>
  </si>
  <si>
    <t>si</t>
  </si>
  <si>
    <r>
      <t>Plaguicidas y productos químicos</t>
    </r>
    <r>
      <rPr>
        <b/>
        <vertAlign val="superscript"/>
        <sz val="11"/>
        <rFont val="Arial"/>
        <family val="2"/>
      </rPr>
      <t>1</t>
    </r>
  </si>
  <si>
    <r>
      <rPr>
        <i/>
        <sz val="11"/>
        <rFont val="Arial"/>
        <family val="2"/>
      </rPr>
      <t>Fuente</t>
    </r>
    <r>
      <rPr>
        <sz val="11"/>
        <rFont val="Arial"/>
        <family val="2"/>
      </rPr>
      <t xml:space="preserve">: elaborado por Odepa con información del Servicio Nacional de Aduanas. </t>
    </r>
    <r>
      <rPr>
        <vertAlign val="superscript"/>
        <sz val="11"/>
        <rFont val="Arial"/>
        <family val="2"/>
      </rPr>
      <t xml:space="preserve"> 1</t>
    </r>
    <r>
      <rPr>
        <sz val="11"/>
        <rFont val="Arial"/>
        <family val="2"/>
      </rPr>
      <t>/ Industria, domésticos y agrícolas</t>
    </r>
  </si>
  <si>
    <r>
      <rPr>
        <i/>
        <sz val="11"/>
        <rFont val="Arial"/>
        <family val="2"/>
      </rPr>
      <t>Fuente</t>
    </r>
    <r>
      <rPr>
        <sz val="11"/>
        <rFont val="Arial"/>
        <family val="2"/>
      </rPr>
      <t xml:space="preserve">: elaborado por Odepa con información del Servicio Nacional de Aduanas.  * Cifras sujetas a revisión por informes de variación de valor (IVV).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>/ Industria, domésticos y agrícolas</t>
    </r>
  </si>
  <si>
    <r>
      <rPr>
        <i/>
        <sz val="10"/>
        <rFont val="Arial"/>
        <family val="2"/>
      </rPr>
      <t>Fuente</t>
    </r>
    <r>
      <rPr>
        <sz val="10"/>
        <rFont val="Arial"/>
        <family val="2"/>
      </rPr>
      <t>: elaborado por Odepa con información de distribuidores.</t>
    </r>
  </si>
  <si>
    <t xml:space="preserve">Nota 2: dólar observado promedio de enero USD   </t>
  </si>
  <si>
    <t xml:space="preserve">        Febrero 2016</t>
  </si>
  <si>
    <t>Febrero 2016</t>
  </si>
  <si>
    <t>con información a enero 2016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</si>
</sst>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.00\ _p_t_a_-;\-* #,##0.00\ _p_t_a_-;_-* &quot;-&quot;??\ _p_t_a_-;_-@_-"/>
    <numFmt numFmtId="181" formatCode="#,##0.0"/>
    <numFmt numFmtId="182" formatCode="#,##0.0000"/>
    <numFmt numFmtId="183" formatCode="0.000000"/>
    <numFmt numFmtId="184" formatCode="0.00000"/>
    <numFmt numFmtId="185" formatCode="0.0000"/>
    <numFmt numFmtId="186" formatCode="0.000"/>
    <numFmt numFmtId="187" formatCode="#,##0.000"/>
    <numFmt numFmtId="188" formatCode="[$-C0A]dddd\,\ d&quot; de &quot;mmmm&quot; de &quot;yyyy"/>
    <numFmt numFmtId="189" formatCode="00000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[$-340A]dddd\,\ d\ &quot;de&quot;\ mmmm\ &quot;de&quot;\ yyyy"/>
    <numFmt numFmtId="195" formatCode="0.0"/>
  </numFmts>
  <fonts count="10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12"/>
      <name val="Arial"/>
      <family val="2"/>
    </font>
    <font>
      <sz val="8"/>
      <name val="Verdana"/>
      <family val="2"/>
    </font>
    <font>
      <b/>
      <sz val="8"/>
      <name val="Arial"/>
      <family val="2"/>
    </font>
    <font>
      <i/>
      <sz val="10"/>
      <name val="Arial"/>
      <family val="2"/>
    </font>
    <font>
      <b/>
      <u val="single"/>
      <sz val="10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b/>
      <vertAlign val="superscript"/>
      <sz val="11"/>
      <name val="Arial"/>
      <family val="2"/>
    </font>
    <font>
      <i/>
      <sz val="11"/>
      <name val="Arial"/>
      <family val="2"/>
    </font>
    <font>
      <vertAlign val="superscript"/>
      <sz val="11"/>
      <name val="Arial"/>
      <family val="2"/>
    </font>
    <font>
      <sz val="9"/>
      <color indexed="8"/>
      <name val="Arial"/>
      <family val="0"/>
    </font>
    <font>
      <sz val="8.45"/>
      <color indexed="8"/>
      <name val="Arial"/>
      <family val="0"/>
    </font>
    <font>
      <sz val="9.2"/>
      <color indexed="8"/>
      <name val="Arial"/>
      <family val="0"/>
    </font>
    <font>
      <sz val="6.5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10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2"/>
      <color indexed="63"/>
      <name val="Arial"/>
      <family val="2"/>
    </font>
    <font>
      <sz val="7"/>
      <color indexed="8"/>
      <name val="Arial"/>
      <family val="2"/>
    </font>
    <font>
      <b/>
      <sz val="7"/>
      <color indexed="30"/>
      <name val="Arial"/>
      <family val="2"/>
    </font>
    <font>
      <sz val="9"/>
      <color indexed="23"/>
      <name val="Arial"/>
      <family val="2"/>
    </font>
    <font>
      <sz val="20"/>
      <color indexed="30"/>
      <name val="Arial"/>
      <family val="2"/>
    </font>
    <font>
      <b/>
      <sz val="12"/>
      <color indexed="63"/>
      <name val="Arial"/>
      <family val="2"/>
    </font>
    <font>
      <sz val="10"/>
      <color indexed="8"/>
      <name val="Verdana"/>
      <family val="0"/>
    </font>
    <font>
      <i/>
      <sz val="9"/>
      <color indexed="8"/>
      <name val="Arial"/>
      <family val="0"/>
    </font>
    <font>
      <i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3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7"/>
      <color rgb="FFFF0000"/>
      <name val="Arial"/>
      <family val="2"/>
    </font>
    <font>
      <sz val="10"/>
      <color rgb="FFFF0000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2"/>
      <color rgb="FF333333"/>
      <name val="Arial"/>
      <family val="2"/>
    </font>
    <font>
      <sz val="10"/>
      <color theme="1"/>
      <name val="Arial"/>
      <family val="2"/>
    </font>
    <font>
      <sz val="7"/>
      <color theme="1"/>
      <name val="Arial"/>
      <family val="2"/>
    </font>
    <font>
      <b/>
      <sz val="7"/>
      <color rgb="FF0066CC"/>
      <name val="Arial"/>
      <family val="2"/>
    </font>
    <font>
      <sz val="9"/>
      <color theme="1"/>
      <name val="Arial"/>
      <family val="2"/>
    </font>
    <font>
      <sz val="9"/>
      <color rgb="FF666666"/>
      <name val="Arial"/>
      <family val="2"/>
    </font>
    <font>
      <sz val="11"/>
      <color rgb="FF000000"/>
      <name val="Arial"/>
      <family val="2"/>
    </font>
    <font>
      <b/>
      <sz val="11"/>
      <color rgb="FFFF0000"/>
      <name val="Arial"/>
      <family val="2"/>
    </font>
    <font>
      <b/>
      <sz val="10"/>
      <color rgb="FFFFFFFF"/>
      <name val="Arial"/>
      <family val="2"/>
    </font>
    <font>
      <sz val="20"/>
      <color rgb="FF0066CC"/>
      <name val="Arial"/>
      <family val="2"/>
    </font>
    <font>
      <b/>
      <sz val="12"/>
      <color rgb="FF333333"/>
      <name val="Arial"/>
      <family val="2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FFFFF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indexed="52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30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>
        <color indexed="55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 style="thin">
        <color indexed="55"/>
      </bottom>
    </border>
    <border>
      <left style="thin"/>
      <right>
        <color indexed="63"/>
      </right>
      <top/>
      <bottom style="thin">
        <color indexed="55"/>
      </bottom>
    </border>
    <border>
      <left/>
      <right/>
      <top/>
      <bottom style="thin">
        <color indexed="55"/>
      </bottom>
    </border>
    <border>
      <left>
        <color indexed="63"/>
      </left>
      <right>
        <color indexed="63"/>
      </right>
      <top style="thin"/>
      <bottom style="thin">
        <color indexed="55"/>
      </bottom>
    </border>
    <border>
      <left>
        <color indexed="63"/>
      </left>
      <right style="thin"/>
      <top style="thin"/>
      <bottom style="thin">
        <color indexed="55"/>
      </bottom>
    </border>
    <border>
      <left/>
      <right/>
      <top style="thin">
        <color indexed="55"/>
      </top>
      <bottom/>
    </border>
    <border>
      <left>
        <color indexed="63"/>
      </left>
      <right style="thin"/>
      <top style="thin">
        <color indexed="55"/>
      </top>
      <bottom/>
    </border>
    <border>
      <left>
        <color indexed="63"/>
      </left>
      <right style="thin"/>
      <top style="thin"/>
      <bottom style="thin"/>
    </border>
  </borders>
  <cellStyleXfs count="20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2" borderId="0" applyNumberFormat="0" applyBorder="0" applyAlignment="0" applyProtection="0"/>
    <xf numFmtId="0" fontId="71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71" fillId="5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71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71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71" fillId="11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71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4" borderId="0" applyNumberFormat="0" applyBorder="0" applyAlignment="0" applyProtection="0"/>
    <xf numFmtId="0" fontId="71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6" borderId="0" applyNumberFormat="0" applyBorder="0" applyAlignment="0" applyProtection="0"/>
    <xf numFmtId="0" fontId="71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Alignment="0" applyProtection="0"/>
    <xf numFmtId="0" fontId="71" fillId="19" borderId="0" applyNumberFormat="0" applyBorder="0" applyAlignment="0" applyProtection="0"/>
    <xf numFmtId="0" fontId="6" fillId="18" borderId="0" applyNumberFormat="0" applyBorder="0" applyAlignment="0" applyProtection="0"/>
    <xf numFmtId="0" fontId="6" fillId="8" borderId="0" applyNumberFormat="0" applyBorder="0" applyAlignment="0" applyProtection="0"/>
    <xf numFmtId="0" fontId="71" fillId="20" borderId="0" applyNumberFormat="0" applyBorder="0" applyAlignment="0" applyProtection="0"/>
    <xf numFmtId="0" fontId="6" fillId="8" borderId="0" applyNumberFormat="0" applyBorder="0" applyAlignment="0" applyProtection="0"/>
    <xf numFmtId="0" fontId="6" fillId="14" borderId="0" applyNumberFormat="0" applyBorder="0" applyAlignment="0" applyProtection="0"/>
    <xf numFmtId="0" fontId="71" fillId="21" borderId="0" applyNumberFormat="0" applyBorder="0" applyAlignment="0" applyProtection="0"/>
    <xf numFmtId="0" fontId="6" fillId="14" borderId="0" applyNumberFormat="0" applyBorder="0" applyAlignment="0" applyProtection="0"/>
    <xf numFmtId="0" fontId="6" fillId="22" borderId="0" applyNumberFormat="0" applyBorder="0" applyAlignment="0" applyProtection="0"/>
    <xf numFmtId="0" fontId="71" fillId="23" borderId="0" applyNumberFormat="0" applyBorder="0" applyAlignment="0" applyProtection="0"/>
    <xf numFmtId="0" fontId="6" fillId="22" borderId="0" applyNumberFormat="0" applyBorder="0" applyAlignment="0" applyProtection="0"/>
    <xf numFmtId="0" fontId="7" fillId="24" borderId="0" applyNumberFormat="0" applyBorder="0" applyAlignment="0" applyProtection="0"/>
    <xf numFmtId="0" fontId="72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2" fillId="26" borderId="0" applyNumberFormat="0" applyBorder="0" applyAlignment="0" applyProtection="0"/>
    <xf numFmtId="0" fontId="7" fillId="16" borderId="0" applyNumberFormat="0" applyBorder="0" applyAlignment="0" applyProtection="0"/>
    <xf numFmtId="0" fontId="7" fillId="18" borderId="0" applyNumberFormat="0" applyBorder="0" applyAlignment="0" applyProtection="0"/>
    <xf numFmtId="0" fontId="72" fillId="27" borderId="0" applyNumberFormat="0" applyBorder="0" applyAlignment="0" applyProtection="0"/>
    <xf numFmtId="0" fontId="7" fillId="18" borderId="0" applyNumberFormat="0" applyBorder="0" applyAlignment="0" applyProtection="0"/>
    <xf numFmtId="0" fontId="7" fillId="28" borderId="0" applyNumberFormat="0" applyBorder="0" applyAlignment="0" applyProtection="0"/>
    <xf numFmtId="0" fontId="72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2" fillId="31" borderId="0" applyNumberFormat="0" applyBorder="0" applyAlignment="0" applyProtection="0"/>
    <xf numFmtId="0" fontId="7" fillId="30" borderId="0" applyNumberFormat="0" applyBorder="0" applyAlignment="0" applyProtection="0"/>
    <xf numFmtId="0" fontId="7" fillId="32" borderId="0" applyNumberFormat="0" applyBorder="0" applyAlignment="0" applyProtection="0"/>
    <xf numFmtId="0" fontId="72" fillId="33" borderId="0" applyNumberFormat="0" applyBorder="0" applyAlignment="0" applyProtection="0"/>
    <xf numFmtId="0" fontId="7" fillId="32" borderId="0" applyNumberFormat="0" applyBorder="0" applyAlignment="0" applyProtection="0"/>
    <xf numFmtId="0" fontId="73" fillId="34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9" fillId="35" borderId="1" applyNumberFormat="0" applyAlignment="0" applyProtection="0"/>
    <xf numFmtId="0" fontId="74" fillId="36" borderId="2" applyNumberFormat="0" applyAlignment="0" applyProtection="0"/>
    <xf numFmtId="0" fontId="9" fillId="35" borderId="1" applyNumberFormat="0" applyAlignment="0" applyProtection="0"/>
    <xf numFmtId="0" fontId="10" fillId="37" borderId="3" applyNumberFormat="0" applyAlignment="0" applyProtection="0"/>
    <xf numFmtId="0" fontId="75" fillId="38" borderId="4" applyNumberFormat="0" applyAlignment="0" applyProtection="0"/>
    <xf numFmtId="0" fontId="10" fillId="37" borderId="3" applyNumberFormat="0" applyAlignment="0" applyProtection="0"/>
    <xf numFmtId="0" fontId="11" fillId="0" borderId="5" applyNumberFormat="0" applyFill="0" applyAlignment="0" applyProtection="0"/>
    <xf numFmtId="0" fontId="76" fillId="0" borderId="6" applyNumberFormat="0" applyFill="0" applyAlignment="0" applyProtection="0"/>
    <xf numFmtId="0" fontId="11" fillId="0" borderId="5" applyNumberFormat="0" applyFill="0" applyAlignment="0" applyProtection="0"/>
    <xf numFmtId="0" fontId="77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39" borderId="0" applyNumberFormat="0" applyBorder="0" applyAlignment="0" applyProtection="0"/>
    <xf numFmtId="0" fontId="72" fillId="40" borderId="0" applyNumberFormat="0" applyBorder="0" applyAlignment="0" applyProtection="0"/>
    <xf numFmtId="0" fontId="7" fillId="39" borderId="0" applyNumberFormat="0" applyBorder="0" applyAlignment="0" applyProtection="0"/>
    <xf numFmtId="0" fontId="7" fillId="41" borderId="0" applyNumberFormat="0" applyBorder="0" applyAlignment="0" applyProtection="0"/>
    <xf numFmtId="0" fontId="72" fillId="42" borderId="0" applyNumberFormat="0" applyBorder="0" applyAlignment="0" applyProtection="0"/>
    <xf numFmtId="0" fontId="7" fillId="41" borderId="0" applyNumberFormat="0" applyBorder="0" applyAlignment="0" applyProtection="0"/>
    <xf numFmtId="0" fontId="7" fillId="43" borderId="0" applyNumberFormat="0" applyBorder="0" applyAlignment="0" applyProtection="0"/>
    <xf numFmtId="0" fontId="72" fillId="44" borderId="0" applyNumberFormat="0" applyBorder="0" applyAlignment="0" applyProtection="0"/>
    <xf numFmtId="0" fontId="7" fillId="43" borderId="0" applyNumberFormat="0" applyBorder="0" applyAlignment="0" applyProtection="0"/>
    <xf numFmtId="0" fontId="7" fillId="28" borderId="0" applyNumberFormat="0" applyBorder="0" applyAlignment="0" applyProtection="0"/>
    <xf numFmtId="0" fontId="72" fillId="45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2" fillId="46" borderId="0" applyNumberFormat="0" applyBorder="0" applyAlignment="0" applyProtection="0"/>
    <xf numFmtId="0" fontId="7" fillId="30" borderId="0" applyNumberFormat="0" applyBorder="0" applyAlignment="0" applyProtection="0"/>
    <xf numFmtId="0" fontId="7" fillId="47" borderId="0" applyNumberFormat="0" applyBorder="0" applyAlignment="0" applyProtection="0"/>
    <xf numFmtId="0" fontId="72" fillId="48" borderId="0" applyNumberFormat="0" applyBorder="0" applyAlignment="0" applyProtection="0"/>
    <xf numFmtId="0" fontId="7" fillId="47" borderId="0" applyNumberFormat="0" applyBorder="0" applyAlignment="0" applyProtection="0"/>
    <xf numFmtId="0" fontId="13" fillId="12" borderId="1" applyNumberFormat="0" applyAlignment="0" applyProtection="0"/>
    <xf numFmtId="0" fontId="79" fillId="49" borderId="2" applyNumberFormat="0" applyAlignment="0" applyProtection="0"/>
    <xf numFmtId="0" fontId="13" fillId="12" borderId="1" applyNumberFormat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82" fillId="50" borderId="0" applyNumberFormat="0" applyBorder="0" applyAlignment="0" applyProtection="0"/>
    <xf numFmtId="0" fontId="14" fillId="4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51" borderId="0" applyNumberFormat="0" applyBorder="0" applyAlignment="0" applyProtection="0"/>
    <xf numFmtId="0" fontId="83" fillId="52" borderId="0" applyNumberFormat="0" applyBorder="0" applyAlignment="0" applyProtection="0"/>
    <xf numFmtId="0" fontId="15" fillId="51" borderId="0" applyNumberFormat="0" applyBorder="0" applyAlignment="0" applyProtection="0"/>
    <xf numFmtId="0" fontId="0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25" fillId="0" borderId="0">
      <alignment/>
      <protection/>
    </xf>
    <xf numFmtId="0" fontId="0" fillId="53" borderId="8" applyNumberFormat="0" applyFont="0" applyAlignment="0" applyProtection="0"/>
    <xf numFmtId="0" fontId="71" fillId="54" borderId="9" applyNumberFormat="0" applyFont="0" applyAlignment="0" applyProtection="0"/>
    <xf numFmtId="0" fontId="71" fillId="54" borderId="9" applyNumberFormat="0" applyFont="0" applyAlignment="0" applyProtection="0"/>
    <xf numFmtId="0" fontId="71" fillId="54" borderId="9" applyNumberFormat="0" applyFont="0" applyAlignment="0" applyProtection="0"/>
    <xf numFmtId="0" fontId="71" fillId="54" borderId="9" applyNumberFormat="0" applyFont="0" applyAlignment="0" applyProtection="0"/>
    <xf numFmtId="0" fontId="71" fillId="54" borderId="9" applyNumberFormat="0" applyFont="0" applyAlignment="0" applyProtection="0"/>
    <xf numFmtId="0" fontId="71" fillId="54" borderId="9" applyNumberFormat="0" applyFont="0" applyAlignment="0" applyProtection="0"/>
    <xf numFmtId="0" fontId="71" fillId="54" borderId="9" applyNumberFormat="0" applyFont="0" applyAlignment="0" applyProtection="0"/>
    <xf numFmtId="0" fontId="71" fillId="54" borderId="9" applyNumberFormat="0" applyFont="0" applyAlignment="0" applyProtection="0"/>
    <xf numFmtId="0" fontId="71" fillId="54" borderId="9" applyNumberFormat="0" applyFont="0" applyAlignment="0" applyProtection="0"/>
    <xf numFmtId="0" fontId="71" fillId="54" borderId="9" applyNumberFormat="0" applyFont="0" applyAlignment="0" applyProtection="0"/>
    <xf numFmtId="0" fontId="71" fillId="54" borderId="9" applyNumberFormat="0" applyFont="0" applyAlignment="0" applyProtection="0"/>
    <xf numFmtId="0" fontId="71" fillId="54" borderId="9" applyNumberFormat="0" applyFont="0" applyAlignment="0" applyProtection="0"/>
    <xf numFmtId="0" fontId="0" fillId="53" borderId="8" applyNumberFormat="0" applyFont="0" applyAlignment="0" applyProtection="0"/>
    <xf numFmtId="0" fontId="71" fillId="54" borderId="9" applyNumberFormat="0" applyFont="0" applyAlignment="0" applyProtection="0"/>
    <xf numFmtId="0" fontId="71" fillId="54" borderId="9" applyNumberFormat="0" applyFont="0" applyAlignment="0" applyProtection="0"/>
    <xf numFmtId="0" fontId="71" fillId="54" borderId="9" applyNumberFormat="0" applyFont="0" applyAlignment="0" applyProtection="0"/>
    <xf numFmtId="0" fontId="71" fillId="54" borderId="9" applyNumberFormat="0" applyFont="0" applyAlignment="0" applyProtection="0"/>
    <xf numFmtId="0" fontId="71" fillId="54" borderId="9" applyNumberFormat="0" applyFont="0" applyAlignment="0" applyProtection="0"/>
    <xf numFmtId="0" fontId="71" fillId="54" borderId="9" applyNumberFormat="0" applyFont="0" applyAlignment="0" applyProtection="0"/>
    <xf numFmtId="0" fontId="71" fillId="54" borderId="9" applyNumberFormat="0" applyFont="0" applyAlignment="0" applyProtection="0"/>
    <xf numFmtId="0" fontId="71" fillId="54" borderId="9" applyNumberFormat="0" applyFont="0" applyAlignment="0" applyProtection="0"/>
    <xf numFmtId="0" fontId="71" fillId="54" borderId="9" applyNumberFormat="0" applyFont="0" applyAlignment="0" applyProtection="0"/>
    <xf numFmtId="0" fontId="71" fillId="54" borderId="9" applyNumberFormat="0" applyFont="0" applyAlignment="0" applyProtection="0"/>
    <xf numFmtId="0" fontId="71" fillId="54" borderId="9" applyNumberFormat="0" applyFont="0" applyAlignment="0" applyProtection="0"/>
    <xf numFmtId="0" fontId="71" fillId="54" borderId="9" applyNumberFormat="0" applyFont="0" applyAlignment="0" applyProtection="0"/>
    <xf numFmtId="0" fontId="71" fillId="54" borderId="9" applyNumberFormat="0" applyFont="0" applyAlignment="0" applyProtection="0"/>
    <xf numFmtId="0" fontId="71" fillId="54" borderId="9" applyNumberFormat="0" applyFont="0" applyAlignment="0" applyProtection="0"/>
    <xf numFmtId="0" fontId="71" fillId="54" borderId="9" applyNumberFormat="0" applyFont="0" applyAlignment="0" applyProtection="0"/>
    <xf numFmtId="0" fontId="71" fillId="54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Border="0" applyProtection="0">
      <alignment horizontal="left" vertical="top"/>
    </xf>
    <xf numFmtId="0" fontId="16" fillId="35" borderId="10" applyNumberFormat="0" applyAlignment="0" applyProtection="0"/>
    <xf numFmtId="0" fontId="84" fillId="36" borderId="11" applyNumberFormat="0" applyAlignment="0" applyProtection="0"/>
    <xf numFmtId="0" fontId="16" fillId="35" borderId="10" applyNumberFormat="0" applyAlignment="0" applyProtection="0"/>
    <xf numFmtId="0" fontId="17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7" fillId="0" borderId="7" applyNumberFormat="0" applyFill="0" applyAlignment="0" applyProtection="0"/>
    <xf numFmtId="0" fontId="20" fillId="0" borderId="12" applyNumberFormat="0" applyFill="0" applyAlignment="0" applyProtection="0"/>
    <xf numFmtId="0" fontId="21" fillId="0" borderId="13" applyNumberFormat="0" applyFill="0" applyAlignment="0" applyProtection="0"/>
    <xf numFmtId="0" fontId="87" fillId="0" borderId="14" applyNumberFormat="0" applyFill="0" applyAlignment="0" applyProtection="0"/>
    <xf numFmtId="0" fontId="21" fillId="0" borderId="13" applyNumberFormat="0" applyFill="0" applyAlignment="0" applyProtection="0"/>
    <xf numFmtId="0" fontId="12" fillId="0" borderId="15" applyNumberFormat="0" applyFill="0" applyAlignment="0" applyProtection="0"/>
    <xf numFmtId="0" fontId="78" fillId="0" borderId="16" applyNumberFormat="0" applyFill="0" applyAlignment="0" applyProtection="0"/>
    <xf numFmtId="0" fontId="12" fillId="0" borderId="15" applyNumberFormat="0" applyFill="0" applyAlignment="0" applyProtection="0"/>
    <xf numFmtId="0" fontId="8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17" applyNumberFormat="0" applyFill="0" applyAlignment="0" applyProtection="0"/>
    <xf numFmtId="0" fontId="89" fillId="0" borderId="18" applyNumberFormat="0" applyFill="0" applyAlignment="0" applyProtection="0"/>
    <xf numFmtId="0" fontId="22" fillId="0" borderId="17" applyNumberFormat="0" applyFill="0" applyAlignment="0" applyProtection="0"/>
  </cellStyleXfs>
  <cellXfs count="333">
    <xf numFmtId="0" fontId="0" fillId="0" borderId="0" xfId="0" applyAlignment="1">
      <alignment/>
    </xf>
    <xf numFmtId="3" fontId="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center"/>
    </xf>
    <xf numFmtId="0" fontId="23" fillId="55" borderId="0" xfId="0" applyFont="1" applyFill="1" applyAlignment="1">
      <alignment/>
    </xf>
    <xf numFmtId="0" fontId="23" fillId="55" borderId="0" xfId="0" applyFont="1" applyFill="1" applyAlignment="1">
      <alignment/>
    </xf>
    <xf numFmtId="0" fontId="23" fillId="56" borderId="0" xfId="0" applyFont="1" applyFill="1" applyAlignment="1">
      <alignment/>
    </xf>
    <xf numFmtId="0" fontId="23" fillId="55" borderId="0" xfId="0" applyFont="1" applyFill="1" applyBorder="1" applyAlignment="1">
      <alignment/>
    </xf>
    <xf numFmtId="0" fontId="23" fillId="0" borderId="0" xfId="0" applyFont="1" applyAlignment="1">
      <alignment/>
    </xf>
    <xf numFmtId="0" fontId="26" fillId="57" borderId="0" xfId="0" applyFont="1" applyFill="1" applyAlignment="1">
      <alignment/>
    </xf>
    <xf numFmtId="0" fontId="2" fillId="57" borderId="0" xfId="0" applyFont="1" applyFill="1" applyAlignment="1">
      <alignment/>
    </xf>
    <xf numFmtId="0" fontId="23" fillId="55" borderId="0" xfId="0" applyFont="1" applyFill="1" applyAlignment="1">
      <alignment vertical="center" wrapText="1"/>
    </xf>
    <xf numFmtId="0" fontId="24" fillId="55" borderId="0" xfId="0" applyFont="1" applyFill="1" applyAlignment="1">
      <alignment vertical="center" wrapText="1"/>
    </xf>
    <xf numFmtId="0" fontId="4" fillId="0" borderId="0" xfId="129" applyFont="1">
      <alignment/>
      <protection/>
    </xf>
    <xf numFmtId="0" fontId="0" fillId="0" borderId="0" xfId="0" applyFill="1" applyAlignment="1">
      <alignment/>
    </xf>
    <xf numFmtId="0" fontId="90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90" fillId="0" borderId="0" xfId="0" applyFont="1" applyFill="1" applyAlignment="1">
      <alignment/>
    </xf>
    <xf numFmtId="0" fontId="0" fillId="0" borderId="0" xfId="0" applyAlignment="1" quotePrefix="1">
      <alignment/>
    </xf>
    <xf numFmtId="0" fontId="3" fillId="0" borderId="0" xfId="0" applyFont="1" applyAlignment="1" quotePrefix="1">
      <alignment/>
    </xf>
    <xf numFmtId="0" fontId="23" fillId="0" borderId="0" xfId="0" applyFont="1" applyAlignment="1" quotePrefix="1">
      <alignment/>
    </xf>
    <xf numFmtId="0" fontId="2" fillId="57" borderId="0" xfId="0" applyFont="1" applyFill="1" applyAlignment="1" quotePrefix="1">
      <alignment/>
    </xf>
    <xf numFmtId="171" fontId="3" fillId="0" borderId="0" xfId="119" applyFont="1" applyAlignment="1">
      <alignment/>
    </xf>
    <xf numFmtId="171" fontId="3" fillId="0" borderId="0" xfId="119" applyFont="1" applyFill="1" applyAlignment="1">
      <alignment/>
    </xf>
    <xf numFmtId="171" fontId="3" fillId="0" borderId="0" xfId="119" applyFont="1" applyFill="1" applyBorder="1" applyAlignment="1">
      <alignment/>
    </xf>
    <xf numFmtId="0" fontId="0" fillId="0" borderId="0" xfId="0" applyFont="1" applyAlignment="1">
      <alignment/>
    </xf>
    <xf numFmtId="0" fontId="4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3" fontId="0" fillId="0" borderId="20" xfId="0" applyNumberFormat="1" applyFont="1" applyFill="1" applyBorder="1" applyAlignment="1">
      <alignment horizontal="center"/>
    </xf>
    <xf numFmtId="0" fontId="0" fillId="55" borderId="0" xfId="0" applyFont="1" applyFill="1" applyBorder="1" applyAlignment="1">
      <alignment/>
    </xf>
    <xf numFmtId="0" fontId="0" fillId="55" borderId="0" xfId="0" applyFont="1" applyFill="1" applyAlignment="1">
      <alignment vertical="center"/>
    </xf>
    <xf numFmtId="0" fontId="0" fillId="55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55" borderId="0" xfId="0" applyFont="1" applyFill="1" applyAlignment="1">
      <alignment horizontal="centerContinuous" vertical="center"/>
    </xf>
    <xf numFmtId="0" fontId="27" fillId="55" borderId="0" xfId="0" applyFont="1" applyFill="1" applyAlignment="1">
      <alignment horizontal="centerContinuous" vertical="center"/>
    </xf>
    <xf numFmtId="0" fontId="4" fillId="55" borderId="0" xfId="0" applyFont="1" applyFill="1" applyAlignment="1">
      <alignment horizontal="center"/>
    </xf>
    <xf numFmtId="0" fontId="0" fillId="55" borderId="0" xfId="0" applyFont="1" applyFill="1" applyAlignment="1">
      <alignment horizontal="center" vertical="center"/>
    </xf>
    <xf numFmtId="0" fontId="5" fillId="55" borderId="0" xfId="107" applyFont="1" applyFill="1" applyAlignment="1" applyProtection="1">
      <alignment horizontal="center" vertical="center"/>
      <protection/>
    </xf>
    <xf numFmtId="0" fontId="22" fillId="55" borderId="0" xfId="0" applyFont="1" applyFill="1" applyAlignment="1">
      <alignment horizontal="center" vertical="center"/>
    </xf>
    <xf numFmtId="0" fontId="29" fillId="55" borderId="0" xfId="107" applyFont="1" applyFill="1" applyAlignment="1" applyProtection="1">
      <alignment horizontal="center" vertical="center"/>
      <protection/>
    </xf>
    <xf numFmtId="0" fontId="0" fillId="55" borderId="0" xfId="107" applyFont="1" applyFill="1" applyAlignment="1" applyProtection="1">
      <alignment vertical="center"/>
      <protection/>
    </xf>
    <xf numFmtId="0" fontId="4" fillId="55" borderId="0" xfId="0" applyFont="1" applyFill="1" applyAlignment="1">
      <alignment horizontal="center" vertical="center"/>
    </xf>
    <xf numFmtId="0" fontId="0" fillId="55" borderId="0" xfId="107" applyFont="1" applyFill="1" applyAlignment="1" applyProtection="1">
      <alignment vertical="center" wrapText="1"/>
      <protection/>
    </xf>
    <xf numFmtId="0" fontId="6" fillId="55" borderId="0" xfId="107" applyFont="1" applyFill="1" applyAlignment="1" applyProtection="1">
      <alignment/>
      <protection/>
    </xf>
    <xf numFmtId="0" fontId="22" fillId="55" borderId="0" xfId="0" applyFont="1" applyFill="1" applyAlignment="1">
      <alignment horizontal="center"/>
    </xf>
    <xf numFmtId="0" fontId="4" fillId="55" borderId="0" xfId="0" applyFont="1" applyFill="1" applyAlignment="1">
      <alignment/>
    </xf>
    <xf numFmtId="0" fontId="0" fillId="55" borderId="0" xfId="0" applyFont="1" applyFill="1" applyAlignment="1">
      <alignment/>
    </xf>
    <xf numFmtId="0" fontId="91" fillId="55" borderId="0" xfId="0" applyFont="1" applyFill="1" applyAlignment="1">
      <alignment/>
    </xf>
    <xf numFmtId="0" fontId="5" fillId="55" borderId="0" xfId="107" applyFont="1" applyFill="1" applyAlignment="1" applyProtection="1">
      <alignment/>
      <protection/>
    </xf>
    <xf numFmtId="0" fontId="91" fillId="55" borderId="0" xfId="0" applyFont="1" applyFill="1" applyBorder="1" applyAlignment="1">
      <alignment vertical="center"/>
    </xf>
    <xf numFmtId="0" fontId="92" fillId="0" borderId="0" xfId="129" applyFont="1">
      <alignment/>
      <protection/>
    </xf>
    <xf numFmtId="0" fontId="93" fillId="0" borderId="0" xfId="129" applyFont="1">
      <alignment/>
      <protection/>
    </xf>
    <xf numFmtId="0" fontId="94" fillId="0" borderId="0" xfId="129" applyFont="1" applyAlignment="1">
      <alignment horizontal="center"/>
      <protection/>
    </xf>
    <xf numFmtId="17" fontId="94" fillId="0" borderId="0" xfId="129" applyNumberFormat="1" applyFont="1" applyAlignment="1" quotePrefix="1">
      <alignment horizontal="center"/>
      <protection/>
    </xf>
    <xf numFmtId="0" fontId="95" fillId="0" borderId="0" xfId="129" applyFont="1" applyAlignment="1">
      <alignment horizontal="left" indent="15"/>
      <protection/>
    </xf>
    <xf numFmtId="0" fontId="96" fillId="0" borderId="0" xfId="129" applyFont="1" applyAlignment="1">
      <alignment horizontal="center"/>
      <protection/>
    </xf>
    <xf numFmtId="0" fontId="97" fillId="0" borderId="0" xfId="129" applyFont="1">
      <alignment/>
      <protection/>
    </xf>
    <xf numFmtId="0" fontId="92" fillId="0" borderId="0" xfId="129" applyFont="1" quotePrefix="1">
      <alignment/>
      <protection/>
    </xf>
    <xf numFmtId="0" fontId="96" fillId="0" borderId="0" xfId="129" applyFont="1">
      <alignment/>
      <protection/>
    </xf>
    <xf numFmtId="0" fontId="98" fillId="0" borderId="0" xfId="129" applyFont="1">
      <alignment/>
      <protection/>
    </xf>
    <xf numFmtId="0" fontId="2" fillId="0" borderId="0" xfId="140" applyFont="1" applyBorder="1" applyAlignment="1" applyProtection="1">
      <alignment horizontal="left"/>
      <protection/>
    </xf>
    <xf numFmtId="0" fontId="2" fillId="0" borderId="0" xfId="129" applyFont="1">
      <alignment/>
      <protection/>
    </xf>
    <xf numFmtId="0" fontId="2" fillId="0" borderId="0" xfId="140" applyFont="1" applyBorder="1" applyProtection="1">
      <alignment/>
      <protection/>
    </xf>
    <xf numFmtId="0" fontId="2" fillId="0" borderId="0" xfId="140" applyFont="1" applyBorder="1" applyAlignment="1" applyProtection="1">
      <alignment horizontal="center"/>
      <protection/>
    </xf>
    <xf numFmtId="0" fontId="99" fillId="0" borderId="0" xfId="129" applyFont="1">
      <alignment/>
      <protection/>
    </xf>
    <xf numFmtId="0" fontId="2" fillId="0" borderId="0" xfId="129" applyFont="1" applyBorder="1">
      <alignment/>
      <protection/>
    </xf>
    <xf numFmtId="0" fontId="93" fillId="0" borderId="0" xfId="129" applyFont="1" applyBorder="1">
      <alignment/>
      <protection/>
    </xf>
    <xf numFmtId="0" fontId="2" fillId="0" borderId="0" xfId="140" applyFont="1" applyBorder="1" applyAlignment="1" applyProtection="1">
      <alignment horizontal="right"/>
      <protection/>
    </xf>
    <xf numFmtId="0" fontId="30" fillId="0" borderId="0" xfId="140" applyFont="1" applyBorder="1" applyAlignment="1" applyProtection="1">
      <alignment horizontal="left"/>
      <protection/>
    </xf>
    <xf numFmtId="0" fontId="30" fillId="0" borderId="0" xfId="140" applyFont="1" applyBorder="1" applyProtection="1">
      <alignment/>
      <protection/>
    </xf>
    <xf numFmtId="0" fontId="30" fillId="0" borderId="0" xfId="140" applyFont="1" applyBorder="1" applyAlignment="1" applyProtection="1">
      <alignment horizontal="center"/>
      <protection/>
    </xf>
    <xf numFmtId="0" fontId="31" fillId="0" borderId="0" xfId="140" applyFont="1" applyBorder="1" applyProtection="1">
      <alignment/>
      <protection/>
    </xf>
    <xf numFmtId="0" fontId="31" fillId="0" borderId="0" xfId="140" applyFont="1" applyBorder="1" applyAlignment="1" applyProtection="1">
      <alignment horizontal="right"/>
      <protection/>
    </xf>
    <xf numFmtId="0" fontId="2" fillId="0" borderId="0" xfId="129" applyFont="1" applyBorder="1" applyAlignment="1">
      <alignment horizontal="justify" vertical="center" wrapText="1"/>
      <protection/>
    </xf>
    <xf numFmtId="0" fontId="31" fillId="0" borderId="0" xfId="129" applyFont="1" applyBorder="1" applyAlignment="1">
      <alignment horizontal="justify" vertical="top" wrapText="1"/>
      <protection/>
    </xf>
    <xf numFmtId="0" fontId="3" fillId="0" borderId="0" xfId="129" applyFont="1">
      <alignment/>
      <protection/>
    </xf>
    <xf numFmtId="0" fontId="4" fillId="0" borderId="21" xfId="0" applyFont="1" applyFill="1" applyBorder="1" applyAlignment="1">
      <alignment horizontal="left" vertical="center"/>
    </xf>
    <xf numFmtId="4" fontId="4" fillId="0" borderId="21" xfId="0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/>
    </xf>
    <xf numFmtId="4" fontId="0" fillId="0" borderId="2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91" fillId="0" borderId="0" xfId="0" applyFont="1" applyAlignment="1">
      <alignment/>
    </xf>
    <xf numFmtId="3" fontId="0" fillId="0" borderId="19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0" fillId="0" borderId="20" xfId="0" applyNumberFormat="1" applyFont="1" applyBorder="1" applyAlignment="1">
      <alignment horizontal="center"/>
    </xf>
    <xf numFmtId="3" fontId="91" fillId="0" borderId="0" xfId="0" applyNumberFormat="1" applyFont="1" applyBorder="1" applyAlignment="1">
      <alignment/>
    </xf>
    <xf numFmtId="0" fontId="91" fillId="0" borderId="0" xfId="0" applyFont="1" applyBorder="1" applyAlignment="1">
      <alignment/>
    </xf>
    <xf numFmtId="0" fontId="0" fillId="0" borderId="0" xfId="0" applyFont="1" applyBorder="1" applyAlignment="1">
      <alignment horizontal="centerContinuous" vertical="center"/>
    </xf>
    <xf numFmtId="0" fontId="91" fillId="0" borderId="0" xfId="0" applyFont="1" applyBorder="1" applyAlignment="1">
      <alignment horizontal="centerContinuous" vertical="center"/>
    </xf>
    <xf numFmtId="0" fontId="91" fillId="0" borderId="0" xfId="0" applyFont="1" applyAlignment="1" quotePrefix="1">
      <alignment/>
    </xf>
    <xf numFmtId="3" fontId="4" fillId="0" borderId="21" xfId="0" applyNumberFormat="1" applyFont="1" applyFill="1" applyBorder="1" applyAlignment="1">
      <alignment horizontal="center" vertical="center"/>
    </xf>
    <xf numFmtId="0" fontId="80" fillId="0" borderId="0" xfId="111" applyFont="1" applyAlignment="1">
      <alignment horizontal="center" vertical="center"/>
    </xf>
    <xf numFmtId="3" fontId="0" fillId="0" borderId="19" xfId="0" applyNumberFormat="1" applyFont="1" applyFill="1" applyBorder="1" applyAlignment="1">
      <alignment horizontal="center" wrapText="1"/>
    </xf>
    <xf numFmtId="0" fontId="31" fillId="0" borderId="0" xfId="0" applyFont="1" applyAlignment="1">
      <alignment horizontal="left"/>
    </xf>
    <xf numFmtId="4" fontId="31" fillId="0" borderId="0" xfId="0" applyNumberFormat="1" applyFont="1" applyFill="1" applyAlignment="1">
      <alignment horizontal="center"/>
    </xf>
    <xf numFmtId="0" fontId="31" fillId="0" borderId="0" xfId="0" applyFont="1" applyAlignment="1">
      <alignment/>
    </xf>
    <xf numFmtId="3" fontId="31" fillId="0" borderId="0" xfId="0" applyNumberFormat="1" applyFont="1" applyBorder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3" fontId="33" fillId="0" borderId="0" xfId="0" applyNumberFormat="1" applyFont="1" applyAlignment="1">
      <alignment/>
    </xf>
    <xf numFmtId="0" fontId="25" fillId="0" borderId="0" xfId="0" applyFont="1" applyAlignment="1">
      <alignment/>
    </xf>
    <xf numFmtId="0" fontId="35" fillId="0" borderId="0" xfId="0" applyFont="1" applyAlignment="1">
      <alignment/>
    </xf>
    <xf numFmtId="0" fontId="31" fillId="0" borderId="0" xfId="0" applyFont="1" applyBorder="1" applyAlignment="1">
      <alignment horizontal="left"/>
    </xf>
    <xf numFmtId="0" fontId="31" fillId="0" borderId="0" xfId="0" applyFont="1" applyFill="1" applyBorder="1" applyAlignment="1">
      <alignment horizontal="left"/>
    </xf>
    <xf numFmtId="0" fontId="0" fillId="0" borderId="0" xfId="0" applyFont="1" applyAlignment="1" quotePrefix="1">
      <alignment/>
    </xf>
    <xf numFmtId="0" fontId="2" fillId="0" borderId="0" xfId="0" applyFont="1" applyAlignment="1">
      <alignment/>
    </xf>
    <xf numFmtId="4" fontId="3" fillId="0" borderId="0" xfId="0" applyNumberFormat="1" applyFont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/>
    </xf>
    <xf numFmtId="0" fontId="4" fillId="0" borderId="0" xfId="0" applyFont="1" applyBorder="1" applyAlignment="1">
      <alignment/>
    </xf>
    <xf numFmtId="0" fontId="90" fillId="0" borderId="19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00" fillId="58" borderId="22" xfId="0" applyFont="1" applyFill="1" applyBorder="1" applyAlignment="1">
      <alignment horizontal="right" vertical="top" wrapText="1"/>
    </xf>
    <xf numFmtId="0" fontId="0" fillId="0" borderId="23" xfId="0" applyFont="1" applyBorder="1" applyAlignment="1">
      <alignment horizontal="left"/>
    </xf>
    <xf numFmtId="4" fontId="0" fillId="0" borderId="24" xfId="0" applyNumberFormat="1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4" fontId="0" fillId="0" borderId="26" xfId="0" applyNumberFormat="1" applyFont="1" applyBorder="1" applyAlignment="1">
      <alignment horizontal="center"/>
    </xf>
    <xf numFmtId="0" fontId="0" fillId="0" borderId="27" xfId="0" applyFont="1" applyBorder="1" applyAlignment="1">
      <alignment horizontal="left"/>
    </xf>
    <xf numFmtId="4" fontId="0" fillId="0" borderId="28" xfId="0" applyNumberFormat="1" applyFont="1" applyBorder="1" applyAlignment="1">
      <alignment horizontal="center"/>
    </xf>
    <xf numFmtId="8" fontId="31" fillId="0" borderId="0" xfId="0" applyNumberFormat="1" applyFont="1" applyFill="1" applyAlignment="1">
      <alignment horizontal="left"/>
    </xf>
    <xf numFmtId="0" fontId="0" fillId="0" borderId="19" xfId="0" applyFont="1" applyBorder="1" applyAlignment="1">
      <alignment horizontal="left"/>
    </xf>
    <xf numFmtId="3" fontId="0" fillId="0" borderId="19" xfId="0" applyNumberFormat="1" applyFont="1" applyBorder="1" applyAlignment="1">
      <alignment horizontal="center"/>
    </xf>
    <xf numFmtId="3" fontId="0" fillId="0" borderId="19" xfId="0" applyNumberFormat="1" applyFont="1" applyFill="1" applyBorder="1" applyAlignment="1">
      <alignment horizontal="center"/>
    </xf>
    <xf numFmtId="0" fontId="0" fillId="0" borderId="20" xfId="0" applyFont="1" applyBorder="1" applyAlignment="1">
      <alignment horizontal="left"/>
    </xf>
    <xf numFmtId="3" fontId="0" fillId="0" borderId="20" xfId="0" applyNumberFormat="1" applyFont="1" applyBorder="1" applyAlignment="1">
      <alignment horizontal="center"/>
    </xf>
    <xf numFmtId="3" fontId="0" fillId="0" borderId="20" xfId="0" applyNumberFormat="1" applyFont="1" applyFill="1" applyBorder="1" applyAlignment="1">
      <alignment horizontal="center"/>
    </xf>
    <xf numFmtId="4" fontId="0" fillId="0" borderId="2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left" vertical="center"/>
    </xf>
    <xf numFmtId="3" fontId="0" fillId="0" borderId="2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4" fillId="0" borderId="19" xfId="0" applyFont="1" applyBorder="1" applyAlignment="1">
      <alignment horizontal="left" vertical="center"/>
    </xf>
    <xf numFmtId="0" fontId="4" fillId="0" borderId="29" xfId="0" applyFont="1" applyFill="1" applyBorder="1" applyAlignment="1">
      <alignment horizontal="center" vertical="center" wrapText="1"/>
    </xf>
    <xf numFmtId="17" fontId="0" fillId="0" borderId="29" xfId="0" applyNumberFormat="1" applyFont="1" applyBorder="1" applyAlignment="1" quotePrefix="1">
      <alignment horizontal="center" vertical="center" wrapText="1"/>
    </xf>
    <xf numFmtId="0" fontId="0" fillId="59" borderId="29" xfId="0" applyFont="1" applyFill="1" applyBorder="1" applyAlignment="1">
      <alignment horizontal="center" wrapText="1"/>
    </xf>
    <xf numFmtId="4" fontId="0" fillId="59" borderId="29" xfId="0" applyNumberFormat="1" applyFont="1" applyFill="1" applyBorder="1" applyAlignment="1">
      <alignment horizontal="right" vertical="center" wrapText="1"/>
    </xf>
    <xf numFmtId="4" fontId="0" fillId="59" borderId="29" xfId="0" applyNumberFormat="1" applyFont="1" applyFill="1" applyBorder="1" applyAlignment="1">
      <alignment horizontal="right" vertical="center" wrapText="1"/>
    </xf>
    <xf numFmtId="4" fontId="0" fillId="59" borderId="29" xfId="0" applyNumberFormat="1" applyFont="1" applyFill="1" applyBorder="1" applyAlignment="1">
      <alignment vertical="center" wrapText="1"/>
    </xf>
    <xf numFmtId="0" fontId="0" fillId="59" borderId="29" xfId="0" applyFont="1" applyFill="1" applyBorder="1" applyAlignment="1">
      <alignment horizontal="center" vertical="center" wrapText="1"/>
    </xf>
    <xf numFmtId="17" fontId="0" fillId="0" borderId="30" xfId="0" applyNumberFormat="1" applyFont="1" applyBorder="1" applyAlignment="1" quotePrefix="1">
      <alignment horizontal="center" wrapText="1"/>
    </xf>
    <xf numFmtId="17" fontId="0" fillId="0" borderId="30" xfId="0" applyNumberFormat="1" applyFont="1" applyBorder="1" applyAlignment="1" quotePrefix="1">
      <alignment horizontal="center" wrapText="1"/>
    </xf>
    <xf numFmtId="0" fontId="4" fillId="0" borderId="31" xfId="0" applyFont="1" applyFill="1" applyBorder="1" applyAlignment="1">
      <alignment horizontal="center" vertical="center" wrapText="1"/>
    </xf>
    <xf numFmtId="4" fontId="0" fillId="59" borderId="32" xfId="0" applyNumberFormat="1" applyFont="1" applyFill="1" applyBorder="1" applyAlignment="1">
      <alignment horizontal="center" vertical="center" wrapText="1"/>
    </xf>
    <xf numFmtId="0" fontId="0" fillId="0" borderId="23" xfId="0" applyFont="1" applyBorder="1" applyAlignment="1">
      <alignment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101" fillId="0" borderId="0" xfId="0" applyFont="1" applyBorder="1" applyAlignment="1">
      <alignment horizontal="right" vertical="center"/>
    </xf>
    <xf numFmtId="0" fontId="101" fillId="0" borderId="19" xfId="0" applyFont="1" applyBorder="1" applyAlignment="1">
      <alignment horizontal="right" vertical="center"/>
    </xf>
    <xf numFmtId="0" fontId="101" fillId="0" borderId="20" xfId="0" applyFont="1" applyBorder="1" applyAlignment="1">
      <alignment horizontal="right" vertical="center"/>
    </xf>
    <xf numFmtId="0" fontId="4" fillId="55" borderId="0" xfId="0" applyFont="1" applyFill="1" applyAlignment="1">
      <alignment horizontal="center" vertical="center" wrapText="1"/>
    </xf>
    <xf numFmtId="0" fontId="0" fillId="0" borderId="0" xfId="0" applyFont="1" applyFill="1" applyBorder="1" applyAlignment="1" quotePrefix="1">
      <alignment horizontal="center" vertical="center" wrapText="1"/>
    </xf>
    <xf numFmtId="0" fontId="35" fillId="55" borderId="0" xfId="0" applyFont="1" applyFill="1" applyAlignment="1">
      <alignment vertical="center"/>
    </xf>
    <xf numFmtId="0" fontId="35" fillId="56" borderId="0" xfId="0" applyFont="1" applyFill="1" applyAlignment="1">
      <alignment vertical="center"/>
    </xf>
    <xf numFmtId="0" fontId="33" fillId="0" borderId="23" xfId="0" applyFont="1" applyFill="1" applyBorder="1" applyAlignment="1">
      <alignment/>
    </xf>
    <xf numFmtId="0" fontId="33" fillId="0" borderId="19" xfId="0" applyFont="1" applyFill="1" applyBorder="1" applyAlignment="1">
      <alignment horizontal="center"/>
    </xf>
    <xf numFmtId="0" fontId="33" fillId="0" borderId="0" xfId="0" applyFont="1" applyFill="1" applyBorder="1" applyAlignment="1" quotePrefix="1">
      <alignment/>
    </xf>
    <xf numFmtId="0" fontId="33" fillId="0" borderId="0" xfId="0" applyFont="1" applyFill="1" applyBorder="1" applyAlignment="1">
      <alignment vertical="center"/>
    </xf>
    <xf numFmtId="3" fontId="33" fillId="0" borderId="0" xfId="0" applyNumberFormat="1" applyFont="1" applyFill="1" applyBorder="1" applyAlignment="1">
      <alignment horizontal="right"/>
    </xf>
    <xf numFmtId="0" fontId="33" fillId="0" borderId="0" xfId="0" applyFont="1" applyFill="1" applyAlignment="1">
      <alignment vertical="center"/>
    </xf>
    <xf numFmtId="0" fontId="33" fillId="0" borderId="25" xfId="0" applyFont="1" applyFill="1" applyBorder="1" applyAlignment="1">
      <alignment/>
    </xf>
    <xf numFmtId="0" fontId="33" fillId="0" borderId="33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33" fillId="0" borderId="34" xfId="0" applyFont="1" applyFill="1" applyBorder="1" applyAlignment="1">
      <alignment horizontal="center"/>
    </xf>
    <xf numFmtId="0" fontId="35" fillId="55" borderId="0" xfId="0" applyFont="1" applyFill="1" applyBorder="1" applyAlignment="1">
      <alignment vertical="center"/>
    </xf>
    <xf numFmtId="0" fontId="33" fillId="0" borderId="35" xfId="0" applyFont="1" applyFill="1" applyBorder="1" applyAlignment="1">
      <alignment/>
    </xf>
    <xf numFmtId="0" fontId="33" fillId="0" borderId="33" xfId="0" applyFont="1" applyFill="1" applyBorder="1" applyAlignment="1" quotePrefix="1">
      <alignment horizontal="center"/>
    </xf>
    <xf numFmtId="0" fontId="33" fillId="0" borderId="36" xfId="0" applyFont="1" applyFill="1" applyBorder="1" applyAlignment="1">
      <alignment horizontal="center"/>
    </xf>
    <xf numFmtId="0" fontId="33" fillId="55" borderId="0" xfId="0" applyFont="1" applyFill="1" applyBorder="1" applyAlignment="1">
      <alignment vertical="center"/>
    </xf>
    <xf numFmtId="0" fontId="33" fillId="56" borderId="0" xfId="0" applyFont="1" applyFill="1" applyAlignment="1">
      <alignment vertical="center"/>
    </xf>
    <xf numFmtId="0" fontId="33" fillId="0" borderId="0" xfId="0" applyFont="1" applyFill="1" applyBorder="1" applyAlignment="1">
      <alignment/>
    </xf>
    <xf numFmtId="0" fontId="33" fillId="0" borderId="0" xfId="0" applyFont="1" applyFill="1" applyBorder="1" applyAlignment="1" quotePrefix="1">
      <alignment horizontal="right"/>
    </xf>
    <xf numFmtId="0" fontId="33" fillId="0" borderId="26" xfId="0" applyFont="1" applyFill="1" applyBorder="1" applyAlignment="1">
      <alignment horizontal="center"/>
    </xf>
    <xf numFmtId="0" fontId="33" fillId="55" borderId="0" xfId="0" applyFont="1" applyFill="1" applyAlignment="1">
      <alignment vertical="center"/>
    </xf>
    <xf numFmtId="3" fontId="33" fillId="0" borderId="0" xfId="0" applyNumberFormat="1" applyFont="1" applyFill="1" applyBorder="1" applyAlignment="1">
      <alignment/>
    </xf>
    <xf numFmtId="181" fontId="33" fillId="0" borderId="26" xfId="0" applyNumberFormat="1" applyFont="1" applyFill="1" applyBorder="1" applyAlignment="1">
      <alignment/>
    </xf>
    <xf numFmtId="0" fontId="102" fillId="55" borderId="0" xfId="0" applyFont="1" applyFill="1" applyAlignment="1">
      <alignment vertical="center"/>
    </xf>
    <xf numFmtId="3" fontId="35" fillId="55" borderId="0" xfId="0" applyNumberFormat="1" applyFont="1" applyFill="1" applyBorder="1" applyAlignment="1">
      <alignment vertical="center"/>
    </xf>
    <xf numFmtId="3" fontId="35" fillId="56" borderId="0" xfId="0" applyNumberFormat="1" applyFont="1" applyFill="1" applyBorder="1" applyAlignment="1">
      <alignment vertical="center"/>
    </xf>
    <xf numFmtId="3" fontId="33" fillId="0" borderId="25" xfId="0" applyNumberFormat="1" applyFont="1" applyFill="1" applyBorder="1" applyAlignment="1">
      <alignment vertical="center" wrapText="1"/>
    </xf>
    <xf numFmtId="3" fontId="33" fillId="0" borderId="0" xfId="0" applyNumberFormat="1" applyFont="1" applyFill="1" applyBorder="1" applyAlignment="1">
      <alignment vertical="center" wrapText="1"/>
    </xf>
    <xf numFmtId="0" fontId="35" fillId="0" borderId="25" xfId="0" applyFont="1" applyFill="1" applyBorder="1" applyAlignment="1">
      <alignment vertical="center"/>
    </xf>
    <xf numFmtId="3" fontId="35" fillId="0" borderId="0" xfId="0" applyNumberFormat="1" applyFont="1" applyFill="1" applyBorder="1" applyAlignment="1" quotePrefix="1">
      <alignment vertical="center"/>
    </xf>
    <xf numFmtId="3" fontId="35" fillId="0" borderId="0" xfId="0" applyNumberFormat="1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9" fontId="35" fillId="0" borderId="0" xfId="0" applyNumberFormat="1" applyFont="1" applyFill="1" applyBorder="1" applyAlignment="1">
      <alignment vertical="center"/>
    </xf>
    <xf numFmtId="181" fontId="35" fillId="0" borderId="26" xfId="0" applyNumberFormat="1" applyFont="1" applyFill="1" applyBorder="1" applyAlignment="1">
      <alignment/>
    </xf>
    <xf numFmtId="0" fontId="33" fillId="0" borderId="25" xfId="0" applyFont="1" applyFill="1" applyBorder="1" applyAlignment="1">
      <alignment vertical="center"/>
    </xf>
    <xf numFmtId="3" fontId="33" fillId="0" borderId="0" xfId="0" applyNumberFormat="1" applyFont="1" applyFill="1" applyBorder="1" applyAlignment="1">
      <alignment vertical="center"/>
    </xf>
    <xf numFmtId="181" fontId="33" fillId="0" borderId="0" xfId="0" applyNumberFormat="1" applyFont="1" applyFill="1" applyBorder="1" applyAlignment="1">
      <alignment/>
    </xf>
    <xf numFmtId="3" fontId="35" fillId="0" borderId="0" xfId="0" applyNumberFormat="1" applyFont="1" applyFill="1" applyBorder="1" applyAlignment="1">
      <alignment/>
    </xf>
    <xf numFmtId="181" fontId="35" fillId="0" borderId="0" xfId="0" applyNumberFormat="1" applyFont="1" applyFill="1" applyBorder="1" applyAlignment="1">
      <alignment/>
    </xf>
    <xf numFmtId="9" fontId="35" fillId="0" borderId="0" xfId="171" applyFont="1" applyFill="1" applyBorder="1" applyAlignment="1">
      <alignment vertical="center"/>
    </xf>
    <xf numFmtId="0" fontId="35" fillId="0" borderId="25" xfId="0" applyFont="1" applyFill="1" applyBorder="1" applyAlignment="1">
      <alignment vertical="center" wrapText="1"/>
    </xf>
    <xf numFmtId="0" fontId="35" fillId="0" borderId="27" xfId="0" applyFont="1" applyFill="1" applyBorder="1" applyAlignment="1">
      <alignment vertical="center"/>
    </xf>
    <xf numFmtId="3" fontId="35" fillId="0" borderId="20" xfId="0" applyNumberFormat="1" applyFont="1" applyFill="1" applyBorder="1" applyAlignment="1">
      <alignment vertical="center"/>
    </xf>
    <xf numFmtId="181" fontId="35" fillId="0" borderId="20" xfId="0" applyNumberFormat="1" applyFont="1" applyFill="1" applyBorder="1" applyAlignment="1">
      <alignment/>
    </xf>
    <xf numFmtId="3" fontId="35" fillId="0" borderId="20" xfId="0" applyNumberFormat="1" applyFont="1" applyFill="1" applyBorder="1" applyAlignment="1">
      <alignment/>
    </xf>
    <xf numFmtId="181" fontId="35" fillId="0" borderId="28" xfId="0" applyNumberFormat="1" applyFont="1" applyFill="1" applyBorder="1" applyAlignment="1">
      <alignment/>
    </xf>
    <xf numFmtId="0" fontId="35" fillId="55" borderId="0" xfId="0" applyFont="1" applyFill="1" applyAlignment="1">
      <alignment/>
    </xf>
    <xf numFmtId="0" fontId="35" fillId="56" borderId="0" xfId="0" applyFont="1" applyFill="1" applyAlignment="1">
      <alignment/>
    </xf>
    <xf numFmtId="0" fontId="35" fillId="0" borderId="0" xfId="0" applyFont="1" applyFill="1" applyAlignment="1">
      <alignment vertical="center"/>
    </xf>
    <xf numFmtId="3" fontId="35" fillId="0" borderId="0" xfId="0" applyNumberFormat="1" applyFont="1" applyFill="1" applyAlignment="1">
      <alignment/>
    </xf>
    <xf numFmtId="0" fontId="35" fillId="0" borderId="0" xfId="0" applyFont="1" applyFill="1" applyBorder="1" applyAlignment="1">
      <alignment/>
    </xf>
    <xf numFmtId="9" fontId="35" fillId="0" borderId="0" xfId="0" applyNumberFormat="1" applyFont="1" applyFill="1" applyAlignment="1">
      <alignment vertical="center"/>
    </xf>
    <xf numFmtId="0" fontId="35" fillId="0" borderId="0" xfId="0" applyFont="1" applyFill="1" applyAlignment="1">
      <alignment horizontal="justify"/>
    </xf>
    <xf numFmtId="0" fontId="35" fillId="55" borderId="0" xfId="0" applyFont="1" applyFill="1" applyAlignment="1">
      <alignment horizontal="justify"/>
    </xf>
    <xf numFmtId="0" fontId="35" fillId="57" borderId="0" xfId="0" applyFont="1" applyFill="1" applyAlignment="1">
      <alignment vertical="center"/>
    </xf>
    <xf numFmtId="0" fontId="35" fillId="57" borderId="0" xfId="0" applyFont="1" applyFill="1" applyBorder="1" applyAlignment="1">
      <alignment vertical="center"/>
    </xf>
    <xf numFmtId="0" fontId="33" fillId="57" borderId="0" xfId="0" applyFont="1" applyFill="1" applyAlignment="1">
      <alignment vertical="center"/>
    </xf>
    <xf numFmtId="3" fontId="35" fillId="57" borderId="0" xfId="0" applyNumberFormat="1" applyFont="1" applyFill="1" applyBorder="1" applyAlignment="1">
      <alignment vertical="center"/>
    </xf>
    <xf numFmtId="0" fontId="35" fillId="57" borderId="0" xfId="0" applyFont="1" applyFill="1" applyAlignment="1">
      <alignment/>
    </xf>
    <xf numFmtId="0" fontId="35" fillId="0" borderId="36" xfId="0" applyFont="1" applyFill="1" applyBorder="1" applyAlignment="1">
      <alignment vertical="center"/>
    </xf>
    <xf numFmtId="3" fontId="35" fillId="0" borderId="36" xfId="0" applyNumberFormat="1" applyFont="1" applyFill="1" applyBorder="1" applyAlignment="1">
      <alignment vertical="center"/>
    </xf>
    <xf numFmtId="0" fontId="0" fillId="55" borderId="0" xfId="0" applyFont="1" applyFill="1" applyBorder="1" applyAlignment="1">
      <alignment horizontal="center"/>
    </xf>
    <xf numFmtId="0" fontId="0" fillId="55" borderId="0" xfId="0" applyFont="1" applyFill="1" applyBorder="1" applyAlignment="1">
      <alignment horizontal="center" vertical="center"/>
    </xf>
    <xf numFmtId="0" fontId="0" fillId="56" borderId="0" xfId="0" applyFont="1" applyFill="1" applyBorder="1" applyAlignment="1">
      <alignment horizontal="center"/>
    </xf>
    <xf numFmtId="0" fontId="0" fillId="55" borderId="0" xfId="0" applyFont="1" applyFill="1" applyAlignment="1">
      <alignment horizontal="center" vertical="center" wrapText="1"/>
    </xf>
    <xf numFmtId="0" fontId="0" fillId="55" borderId="0" xfId="0" applyFont="1" applyFill="1" applyBorder="1" applyAlignment="1" quotePrefix="1">
      <alignment horizontal="center"/>
    </xf>
    <xf numFmtId="0" fontId="0" fillId="0" borderId="0" xfId="0" applyFont="1" applyFill="1" applyAlignment="1">
      <alignment horizontal="center"/>
    </xf>
    <xf numFmtId="0" fontId="0" fillId="55" borderId="0" xfId="0" applyFont="1" applyFill="1" applyAlignment="1">
      <alignment horizontal="center"/>
    </xf>
    <xf numFmtId="0" fontId="103" fillId="55" borderId="0" xfId="0" applyFont="1" applyFill="1" applyBorder="1" applyAlignment="1">
      <alignment horizontal="center" vertical="center" wrapText="1"/>
    </xf>
    <xf numFmtId="3" fontId="0" fillId="55" borderId="0" xfId="0" applyNumberFormat="1" applyFont="1" applyFill="1" applyBorder="1" applyAlignment="1">
      <alignment horizontal="center"/>
    </xf>
    <xf numFmtId="2" fontId="0" fillId="0" borderId="29" xfId="0" applyNumberFormat="1" applyFont="1" applyFill="1" applyBorder="1" applyAlignment="1">
      <alignment/>
    </xf>
    <xf numFmtId="9" fontId="0" fillId="59" borderId="29" xfId="171" applyFont="1" applyFill="1" applyBorder="1" applyAlignment="1" quotePrefix="1">
      <alignment horizontal="right" vertical="center" wrapText="1"/>
    </xf>
    <xf numFmtId="0" fontId="0" fillId="56" borderId="0" xfId="0" applyFont="1" applyFill="1" applyAlignment="1">
      <alignment horizontal="center"/>
    </xf>
    <xf numFmtId="0" fontId="0" fillId="0" borderId="29" xfId="0" applyFont="1" applyBorder="1" applyAlignment="1">
      <alignment horizontal="left"/>
    </xf>
    <xf numFmtId="0" fontId="0" fillId="55" borderId="29" xfId="0" applyFont="1" applyFill="1" applyBorder="1" applyAlignment="1">
      <alignment horizontal="center"/>
    </xf>
    <xf numFmtId="0" fontId="0" fillId="55" borderId="29" xfId="0" applyFont="1" applyFill="1" applyBorder="1" applyAlignment="1">
      <alignment horizontal="center" vertical="top"/>
    </xf>
    <xf numFmtId="8" fontId="0" fillId="0" borderId="29" xfId="0" applyNumberFormat="1" applyFont="1" applyFill="1" applyBorder="1" applyAlignment="1">
      <alignment horizontal="left"/>
    </xf>
    <xf numFmtId="0" fontId="0" fillId="0" borderId="0" xfId="0" applyFont="1" applyFill="1" applyAlignment="1">
      <alignment horizontal="justify" vertical="top"/>
    </xf>
    <xf numFmtId="8" fontId="0" fillId="55" borderId="0" xfId="0" applyNumberFormat="1" applyFont="1" applyFill="1" applyAlignment="1">
      <alignment horizontal="center"/>
    </xf>
    <xf numFmtId="0" fontId="0" fillId="55" borderId="0" xfId="0" applyFont="1" applyFill="1" applyAlignment="1" quotePrefix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left" vertical="center"/>
    </xf>
    <xf numFmtId="3" fontId="0" fillId="0" borderId="19" xfId="0" applyNumberFormat="1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/>
    </xf>
    <xf numFmtId="2" fontId="0" fillId="0" borderId="24" xfId="0" applyNumberFormat="1" applyFont="1" applyFill="1" applyBorder="1" applyAlignment="1">
      <alignment horizontal="center"/>
    </xf>
    <xf numFmtId="0" fontId="0" fillId="0" borderId="25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2" fontId="0" fillId="0" borderId="26" xfId="0" applyNumberFormat="1" applyFont="1" applyFill="1" applyBorder="1" applyAlignment="1">
      <alignment horizontal="center"/>
    </xf>
    <xf numFmtId="171" fontId="0" fillId="0" borderId="0" xfId="119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left" vertical="center"/>
    </xf>
    <xf numFmtId="0" fontId="0" fillId="0" borderId="20" xfId="0" applyFont="1" applyBorder="1" applyAlignment="1">
      <alignment horizontal="center"/>
    </xf>
    <xf numFmtId="2" fontId="0" fillId="0" borderId="28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 horizontal="center"/>
    </xf>
    <xf numFmtId="0" fontId="0" fillId="0" borderId="0" xfId="0" applyFont="1" applyAlignment="1">
      <alignment horizontal="left"/>
    </xf>
    <xf numFmtId="4" fontId="0" fillId="0" borderId="0" xfId="0" applyNumberFormat="1" applyFont="1" applyAlignment="1">
      <alignment horizontal="center"/>
    </xf>
    <xf numFmtId="0" fontId="0" fillId="0" borderId="19" xfId="0" applyFont="1" applyBorder="1" applyAlignment="1">
      <alignment/>
    </xf>
    <xf numFmtId="4" fontId="0" fillId="0" borderId="24" xfId="0" applyNumberFormat="1" applyFont="1" applyBorder="1" applyAlignment="1">
      <alignment horizontal="center"/>
    </xf>
    <xf numFmtId="2" fontId="0" fillId="0" borderId="0" xfId="0" applyNumberFormat="1" applyFont="1" applyAlignment="1">
      <alignment/>
    </xf>
    <xf numFmtId="0" fontId="0" fillId="0" borderId="25" xfId="0" applyFont="1" applyBorder="1" applyAlignment="1">
      <alignment/>
    </xf>
    <xf numFmtId="0" fontId="0" fillId="0" borderId="0" xfId="0" applyFont="1" applyBorder="1" applyAlignment="1">
      <alignment/>
    </xf>
    <xf numFmtId="4" fontId="0" fillId="0" borderId="26" xfId="0" applyNumberFormat="1" applyFont="1" applyBorder="1" applyAlignment="1">
      <alignment horizontal="center"/>
    </xf>
    <xf numFmtId="0" fontId="0" fillId="0" borderId="23" xfId="0" applyFont="1" applyFill="1" applyBorder="1" applyAlignment="1">
      <alignment/>
    </xf>
    <xf numFmtId="0" fontId="0" fillId="0" borderId="27" xfId="0" applyFont="1" applyBorder="1" applyAlignment="1">
      <alignment/>
    </xf>
    <xf numFmtId="0" fontId="0" fillId="0" borderId="20" xfId="0" applyFont="1" applyFill="1" applyBorder="1" applyAlignment="1">
      <alignment/>
    </xf>
    <xf numFmtId="4" fontId="0" fillId="0" borderId="28" xfId="0" applyNumberFormat="1" applyFont="1" applyBorder="1" applyAlignment="1">
      <alignment horizontal="center"/>
    </xf>
    <xf numFmtId="0" fontId="0" fillId="0" borderId="0" xfId="0" applyFont="1" applyAlignment="1" quotePrefix="1">
      <alignment/>
    </xf>
    <xf numFmtId="0" fontId="0" fillId="0" borderId="0" xfId="0" applyFont="1" applyFill="1" applyBorder="1" applyAlignment="1" quotePrefix="1">
      <alignment horizontal="center"/>
    </xf>
    <xf numFmtId="0" fontId="104" fillId="0" borderId="0" xfId="129" applyFont="1" applyAlignment="1">
      <alignment horizontal="center"/>
      <protection/>
    </xf>
    <xf numFmtId="0" fontId="2" fillId="0" borderId="0" xfId="129" applyFont="1" applyBorder="1" applyAlignment="1">
      <alignment horizontal="justify" vertical="center" wrapText="1"/>
      <protection/>
    </xf>
    <xf numFmtId="0" fontId="105" fillId="0" borderId="0" xfId="129" applyFont="1" applyAlignment="1">
      <alignment horizontal="left"/>
      <protection/>
    </xf>
    <xf numFmtId="0" fontId="94" fillId="0" borderId="0" xfId="129" applyFont="1" applyAlignment="1">
      <alignment horizontal="center"/>
      <protection/>
    </xf>
    <xf numFmtId="0" fontId="92" fillId="0" borderId="0" xfId="129" applyFont="1" applyAlignment="1">
      <alignment horizontal="center"/>
      <protection/>
    </xf>
    <xf numFmtId="0" fontId="96" fillId="0" borderId="0" xfId="129" applyFont="1" applyAlignment="1">
      <alignment horizontal="center"/>
      <protection/>
    </xf>
    <xf numFmtId="0" fontId="0" fillId="55" borderId="0" xfId="0" applyFont="1" applyFill="1" applyBorder="1" applyAlignment="1">
      <alignment horizontal="justify" vertical="center" wrapText="1"/>
    </xf>
    <xf numFmtId="0" fontId="4" fillId="0" borderId="0" xfId="0" applyFont="1" applyAlignment="1">
      <alignment horizontal="center"/>
    </xf>
    <xf numFmtId="0" fontId="35" fillId="0" borderId="0" xfId="0" applyFont="1" applyFill="1" applyAlignment="1">
      <alignment horizontal="justify" vertical="top"/>
    </xf>
    <xf numFmtId="0" fontId="33" fillId="55" borderId="0" xfId="0" applyFont="1" applyFill="1" applyBorder="1" applyAlignment="1">
      <alignment horizontal="center" vertical="center" wrapText="1"/>
    </xf>
    <xf numFmtId="0" fontId="33" fillId="0" borderId="20" xfId="0" applyFont="1" applyFill="1" applyBorder="1" applyAlignment="1">
      <alignment horizontal="center" vertical="center" wrapText="1"/>
    </xf>
    <xf numFmtId="0" fontId="33" fillId="0" borderId="37" xfId="0" applyFont="1" applyFill="1" applyBorder="1" applyAlignment="1">
      <alignment horizontal="center"/>
    </xf>
    <xf numFmtId="0" fontId="33" fillId="0" borderId="38" xfId="0" applyFont="1" applyFill="1" applyBorder="1" applyAlignment="1">
      <alignment horizontal="center"/>
    </xf>
    <xf numFmtId="0" fontId="35" fillId="0" borderId="0" xfId="0" applyFont="1" applyFill="1" applyAlignment="1">
      <alignment horizontal="justify"/>
    </xf>
    <xf numFmtId="0" fontId="33" fillId="0" borderId="39" xfId="0" applyFont="1" applyFill="1" applyBorder="1" applyAlignment="1" quotePrefix="1">
      <alignment horizontal="center" vertical="center"/>
    </xf>
    <xf numFmtId="0" fontId="35" fillId="0" borderId="36" xfId="0" applyFont="1" applyBorder="1" applyAlignment="1">
      <alignment horizontal="center" vertical="center"/>
    </xf>
    <xf numFmtId="0" fontId="33" fillId="0" borderId="33" xfId="0" applyFont="1" applyFill="1" applyBorder="1" applyAlignment="1">
      <alignment horizontal="center"/>
    </xf>
    <xf numFmtId="0" fontId="33" fillId="0" borderId="34" xfId="0" applyFont="1" applyFill="1" applyBorder="1" applyAlignment="1">
      <alignment horizontal="center"/>
    </xf>
    <xf numFmtId="0" fontId="33" fillId="0" borderId="39" xfId="0" applyFont="1" applyFill="1" applyBorder="1" applyAlignment="1">
      <alignment horizontal="center"/>
    </xf>
    <xf numFmtId="0" fontId="33" fillId="0" borderId="40" xfId="0" applyFont="1" applyFill="1" applyBorder="1" applyAlignment="1">
      <alignment horizontal="center"/>
    </xf>
    <xf numFmtId="0" fontId="33" fillId="0" borderId="19" xfId="0" applyFont="1" applyFill="1" applyBorder="1" applyAlignment="1">
      <alignment horizontal="center"/>
    </xf>
    <xf numFmtId="0" fontId="33" fillId="0" borderId="24" xfId="0" applyFont="1" applyFill="1" applyBorder="1" applyAlignment="1">
      <alignment horizontal="center"/>
    </xf>
    <xf numFmtId="0" fontId="0" fillId="0" borderId="29" xfId="0" applyFont="1" applyFill="1" applyBorder="1" applyAlignment="1" applyProtection="1">
      <alignment horizontal="left" vertical="center" wrapText="1"/>
      <protection/>
    </xf>
    <xf numFmtId="0" fontId="4" fillId="55" borderId="0" xfId="0" applyFont="1" applyFill="1" applyBorder="1" applyAlignment="1">
      <alignment horizontal="center" vertical="center"/>
    </xf>
    <xf numFmtId="0" fontId="4" fillId="55" borderId="0" xfId="0" applyFont="1" applyFill="1" applyAlignment="1">
      <alignment horizontal="center" vertical="center" wrapText="1"/>
    </xf>
    <xf numFmtId="0" fontId="0" fillId="55" borderId="0" xfId="0" applyFont="1" applyFill="1" applyAlignment="1">
      <alignment horizontal="center" vertical="center" wrapText="1"/>
    </xf>
    <xf numFmtId="0" fontId="4" fillId="55" borderId="0" xfId="0" applyFont="1" applyFill="1" applyBorder="1" applyAlignment="1">
      <alignment horizontal="center" vertical="center" wrapText="1"/>
    </xf>
    <xf numFmtId="0" fontId="0" fillId="55" borderId="0" xfId="0" applyFont="1" applyFill="1" applyBorder="1" applyAlignment="1">
      <alignment horizontal="center"/>
    </xf>
    <xf numFmtId="0" fontId="0" fillId="55" borderId="0" xfId="0" applyFont="1" applyFill="1" applyBorder="1" applyAlignment="1" applyProtection="1">
      <alignment horizontal="left" vertical="center" wrapText="1"/>
      <protection/>
    </xf>
    <xf numFmtId="0" fontId="91" fillId="55" borderId="0" xfId="0" applyFont="1" applyFill="1" applyAlignment="1">
      <alignment horizontal="justify" vertical="top"/>
    </xf>
    <xf numFmtId="0" fontId="4" fillId="0" borderId="3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 quotePrefix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55" borderId="0" xfId="0" applyFont="1" applyFill="1" applyBorder="1" applyAlignment="1">
      <alignment horizontal="center" vertical="center" wrapText="1"/>
    </xf>
    <xf numFmtId="17" fontId="0" fillId="0" borderId="0" xfId="0" applyNumberFormat="1" applyFont="1" applyAlignment="1" quotePrefix="1">
      <alignment horizontal="center"/>
    </xf>
    <xf numFmtId="0" fontId="4" fillId="55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0" fillId="55" borderId="0" xfId="0" applyFont="1" applyFill="1" applyAlignment="1">
      <alignment horizontal="center" vertical="center" wrapText="1"/>
    </xf>
    <xf numFmtId="0" fontId="0" fillId="0" borderId="0" xfId="0" applyFont="1" applyBorder="1" applyAlignment="1" quotePrefix="1">
      <alignment horizontal="center"/>
    </xf>
    <xf numFmtId="0" fontId="0" fillId="0" borderId="0" xfId="0" applyFont="1" applyBorder="1" applyAlignment="1" quotePrefix="1">
      <alignment horizontal="center"/>
    </xf>
    <xf numFmtId="0" fontId="31" fillId="0" borderId="0" xfId="0" applyFont="1" applyBorder="1" applyAlignment="1">
      <alignment horizontal="left"/>
    </xf>
    <xf numFmtId="0" fontId="4" fillId="0" borderId="21" xfId="0" applyFont="1" applyBorder="1" applyAlignment="1">
      <alignment horizontal="center"/>
    </xf>
    <xf numFmtId="0" fontId="4" fillId="0" borderId="19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3" fontId="4" fillId="0" borderId="19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3" fontId="4" fillId="0" borderId="19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186">
    <cellStyle name="Normal" xfId="0"/>
    <cellStyle name="20% - Énfasis1" xfId="15"/>
    <cellStyle name="20% - Énfasis1 2" xfId="16"/>
    <cellStyle name="20% - Énfasis1 3" xfId="17"/>
    <cellStyle name="20% - Énfasis2" xfId="18"/>
    <cellStyle name="20% - Énfasis2 2" xfId="19"/>
    <cellStyle name="20% - Énfasis2 3" xfId="20"/>
    <cellStyle name="20% - Énfasis3" xfId="21"/>
    <cellStyle name="20% - Énfasis3 2" xfId="22"/>
    <cellStyle name="20% - Énfasis3 3" xfId="23"/>
    <cellStyle name="20% - Énfasis4" xfId="24"/>
    <cellStyle name="20% - Énfasis4 2" xfId="25"/>
    <cellStyle name="20% - Énfasis4 3" xfId="26"/>
    <cellStyle name="20% - Énfasis5" xfId="27"/>
    <cellStyle name="20% - Énfasis5 2" xfId="28"/>
    <cellStyle name="20% - Énfasis5 3" xfId="29"/>
    <cellStyle name="20% - Énfasis6" xfId="30"/>
    <cellStyle name="20% - Énfasis6 2" xfId="31"/>
    <cellStyle name="20% - Énfasis6 3" xfId="32"/>
    <cellStyle name="40% - Énfasis1" xfId="33"/>
    <cellStyle name="40% - Énfasis1 2" xfId="34"/>
    <cellStyle name="40% - Énfasis1 3" xfId="35"/>
    <cellStyle name="40% - Énfasis2" xfId="36"/>
    <cellStyle name="40% - Énfasis2 2" xfId="37"/>
    <cellStyle name="40% - Énfasis2 3" xfId="38"/>
    <cellStyle name="40% - Énfasis3" xfId="39"/>
    <cellStyle name="40% - Énfasis3 2" xfId="40"/>
    <cellStyle name="40% - Énfasis3 3" xfId="41"/>
    <cellStyle name="40% - Énfasis4" xfId="42"/>
    <cellStyle name="40% - Énfasis4 2" xfId="43"/>
    <cellStyle name="40% - Énfasis4 3" xfId="44"/>
    <cellStyle name="40% - Énfasis5" xfId="45"/>
    <cellStyle name="40% - Énfasis5 2" xfId="46"/>
    <cellStyle name="40% - Énfasis5 3" xfId="47"/>
    <cellStyle name="40% - Énfasis6" xfId="48"/>
    <cellStyle name="40% - Énfasis6 2" xfId="49"/>
    <cellStyle name="40% - Énfasis6 3" xfId="50"/>
    <cellStyle name="60% - Énfasis1" xfId="51"/>
    <cellStyle name="60% - Énfasis1 2" xfId="52"/>
    <cellStyle name="60% - Énfasis1 3" xfId="53"/>
    <cellStyle name="60% - Énfasis2" xfId="54"/>
    <cellStyle name="60% - Énfasis2 2" xfId="55"/>
    <cellStyle name="60% - Énfasis2 3" xfId="56"/>
    <cellStyle name="60% - Énfasis3" xfId="57"/>
    <cellStyle name="60% - Énfasis3 2" xfId="58"/>
    <cellStyle name="60% - Énfasis3 3" xfId="59"/>
    <cellStyle name="60% - Énfasis4" xfId="60"/>
    <cellStyle name="60% - Énfasis4 2" xfId="61"/>
    <cellStyle name="60% - Énfasis4 3" xfId="62"/>
    <cellStyle name="60% - Énfasis5" xfId="63"/>
    <cellStyle name="60% - Énfasis5 2" xfId="64"/>
    <cellStyle name="60% - Énfasis5 3" xfId="65"/>
    <cellStyle name="60% - Énfasis6" xfId="66"/>
    <cellStyle name="60% - Énfasis6 2" xfId="67"/>
    <cellStyle name="60% - Énfasis6 3" xfId="68"/>
    <cellStyle name="Buena 2" xfId="69"/>
    <cellStyle name="Buena 3" xfId="70"/>
    <cellStyle name="Bueno" xfId="71"/>
    <cellStyle name="Cálculo" xfId="72"/>
    <cellStyle name="Cálculo 2" xfId="73"/>
    <cellStyle name="Cálculo 3" xfId="74"/>
    <cellStyle name="Celda de comprobación" xfId="75"/>
    <cellStyle name="Celda de comprobación 2" xfId="76"/>
    <cellStyle name="Celda de comprobación 3" xfId="77"/>
    <cellStyle name="Celda vinculada" xfId="78"/>
    <cellStyle name="Celda vinculada 2" xfId="79"/>
    <cellStyle name="Celda vinculada 3" xfId="80"/>
    <cellStyle name="Encabezado 1" xfId="81"/>
    <cellStyle name="Encabezado 4" xfId="82"/>
    <cellStyle name="Encabezado 4 2" xfId="83"/>
    <cellStyle name="Encabezado 4 3" xfId="84"/>
    <cellStyle name="Énfasis1" xfId="85"/>
    <cellStyle name="Énfasis1 2" xfId="86"/>
    <cellStyle name="Énfasis1 3" xfId="87"/>
    <cellStyle name="Énfasis2" xfId="88"/>
    <cellStyle name="Énfasis2 2" xfId="89"/>
    <cellStyle name="Énfasis2 3" xfId="90"/>
    <cellStyle name="Énfasis3" xfId="91"/>
    <cellStyle name="Énfasis3 2" xfId="92"/>
    <cellStyle name="Énfasis3 3" xfId="93"/>
    <cellStyle name="Énfasis4" xfId="94"/>
    <cellStyle name="Énfasis4 2" xfId="95"/>
    <cellStyle name="Énfasis4 3" xfId="96"/>
    <cellStyle name="Énfasis5" xfId="97"/>
    <cellStyle name="Énfasis5 2" xfId="98"/>
    <cellStyle name="Énfasis5 3" xfId="99"/>
    <cellStyle name="Énfasis6" xfId="100"/>
    <cellStyle name="Énfasis6 2" xfId="101"/>
    <cellStyle name="Énfasis6 3" xfId="102"/>
    <cellStyle name="Entrada" xfId="103"/>
    <cellStyle name="Entrada 2" xfId="104"/>
    <cellStyle name="Entrada 3" xfId="105"/>
    <cellStyle name="Estilo 1" xfId="106"/>
    <cellStyle name="Hyperlink" xfId="107"/>
    <cellStyle name="Hipervínculo 2" xfId="108"/>
    <cellStyle name="Hipervínculo 2 2" xfId="109"/>
    <cellStyle name="Hipervínculo 2 3" xfId="110"/>
    <cellStyle name="Hipervínculo 3" xfId="111"/>
    <cellStyle name="Hipervínculo 4" xfId="112"/>
    <cellStyle name="Followed Hyperlink" xfId="113"/>
    <cellStyle name="Incorrecto" xfId="114"/>
    <cellStyle name="Incorrecto 2" xfId="115"/>
    <cellStyle name="Incorrecto 3" xfId="116"/>
    <cellStyle name="Comma" xfId="117"/>
    <cellStyle name="Comma [0]" xfId="118"/>
    <cellStyle name="Millares 12" xfId="119"/>
    <cellStyle name="Millares 2" xfId="120"/>
    <cellStyle name="Currency" xfId="121"/>
    <cellStyle name="Currency [0]" xfId="122"/>
    <cellStyle name="Neutral" xfId="123"/>
    <cellStyle name="Neutral 2" xfId="124"/>
    <cellStyle name="Neutral 3" xfId="125"/>
    <cellStyle name="Normal 2" xfId="126"/>
    <cellStyle name="Normal 2 2" xfId="127"/>
    <cellStyle name="Normal 2 2 2" xfId="128"/>
    <cellStyle name="Normal 3" xfId="129"/>
    <cellStyle name="Normal 3 2" xfId="130"/>
    <cellStyle name="Normal 3 2 2" xfId="131"/>
    <cellStyle name="Normal 3 3" xfId="132"/>
    <cellStyle name="Normal 3 4" xfId="133"/>
    <cellStyle name="Normal 4 2" xfId="134"/>
    <cellStyle name="Normal 4 2 2" xfId="135"/>
    <cellStyle name="Normal 4 3" xfId="136"/>
    <cellStyle name="Normal 5 2" xfId="137"/>
    <cellStyle name="Normal 5 2 2" xfId="138"/>
    <cellStyle name="Normal 7" xfId="139"/>
    <cellStyle name="Normal_indice" xfId="140"/>
    <cellStyle name="Notas" xfId="141"/>
    <cellStyle name="Notas 10" xfId="142"/>
    <cellStyle name="Notas 10 2" xfId="143"/>
    <cellStyle name="Notas 11" xfId="144"/>
    <cellStyle name="Notas 11 2" xfId="145"/>
    <cellStyle name="Notas 12" xfId="146"/>
    <cellStyle name="Notas 12 2" xfId="147"/>
    <cellStyle name="Notas 13" xfId="148"/>
    <cellStyle name="Notas 13 2" xfId="149"/>
    <cellStyle name="Notas 14" xfId="150"/>
    <cellStyle name="Notas 14 2" xfId="151"/>
    <cellStyle name="Notas 15" xfId="152"/>
    <cellStyle name="Notas 15 2" xfId="153"/>
    <cellStyle name="Notas 16" xfId="154"/>
    <cellStyle name="Notas 2" xfId="155"/>
    <cellStyle name="Notas 2 2" xfId="156"/>
    <cellStyle name="Notas 3" xfId="157"/>
    <cellStyle name="Notas 3 2" xfId="158"/>
    <cellStyle name="Notas 4" xfId="159"/>
    <cellStyle name="Notas 4 2" xfId="160"/>
    <cellStyle name="Notas 5" xfId="161"/>
    <cellStyle name="Notas 5 2" xfId="162"/>
    <cellStyle name="Notas 6" xfId="163"/>
    <cellStyle name="Notas 6 2" xfId="164"/>
    <cellStyle name="Notas 7" xfId="165"/>
    <cellStyle name="Notas 7 2" xfId="166"/>
    <cellStyle name="Notas 8" xfId="167"/>
    <cellStyle name="Notas 8 2" xfId="168"/>
    <cellStyle name="Notas 9" xfId="169"/>
    <cellStyle name="Notas 9 2" xfId="170"/>
    <cellStyle name="Percent" xfId="171"/>
    <cellStyle name="Porcentaje 2" xfId="172"/>
    <cellStyle name="Porcentaje 3" xfId="173"/>
    <cellStyle name="Porcentual 2" xfId="174"/>
    <cellStyle name="Porcentual 2 2" xfId="175"/>
    <cellStyle name="Porcentual_Productos Sice" xfId="176"/>
    <cellStyle name="Salida" xfId="177"/>
    <cellStyle name="Salida 2" xfId="178"/>
    <cellStyle name="Salida 3" xfId="179"/>
    <cellStyle name="Texto de advertencia" xfId="180"/>
    <cellStyle name="Texto de advertencia 2" xfId="181"/>
    <cellStyle name="Texto de advertencia 3" xfId="182"/>
    <cellStyle name="Texto explicativo" xfId="183"/>
    <cellStyle name="Texto explicativo 2" xfId="184"/>
    <cellStyle name="Texto explicativo 3" xfId="185"/>
    <cellStyle name="Título" xfId="186"/>
    <cellStyle name="Título 1 2" xfId="187"/>
    <cellStyle name="Título 1 3" xfId="188"/>
    <cellStyle name="Título 2" xfId="189"/>
    <cellStyle name="Título 2 2" xfId="190"/>
    <cellStyle name="Título 2 3" xfId="191"/>
    <cellStyle name="Título 3" xfId="192"/>
    <cellStyle name="Título 3 2" xfId="193"/>
    <cellStyle name="Título 3 3" xfId="194"/>
    <cellStyle name="Título 4" xfId="195"/>
    <cellStyle name="Título 5" xfId="196"/>
    <cellStyle name="Total" xfId="197"/>
    <cellStyle name="Total 2" xfId="198"/>
    <cellStyle name="Total 3" xfId="1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Figura 1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de precios mensuales de fosfato diamónico (DAP)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(USD/ton)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Enero 2011 a enero 2016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05"/>
          <c:y val="0.20575"/>
          <c:w val="0.71075"/>
          <c:h val="0.70775"/>
        </c:manualLayout>
      </c:layout>
      <c:lineChart>
        <c:grouping val="standard"/>
        <c:varyColors val="0"/>
        <c:ser>
          <c:idx val="0"/>
          <c:order val="0"/>
          <c:tx>
            <c:v>Precio nominal  interno 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Lit>
              <c:ptCount val="61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  <c:pt idx="13">
                <c:v>40940</c:v>
              </c:pt>
              <c:pt idx="14">
                <c:v>40969</c:v>
              </c:pt>
              <c:pt idx="15">
                <c:v>41000</c:v>
              </c:pt>
              <c:pt idx="16">
                <c:v>41030</c:v>
              </c:pt>
              <c:pt idx="17">
                <c:v>41061</c:v>
              </c:pt>
              <c:pt idx="18">
                <c:v>41091</c:v>
              </c:pt>
              <c:pt idx="19">
                <c:v>41122</c:v>
              </c:pt>
              <c:pt idx="20">
                <c:v>41153</c:v>
              </c:pt>
              <c:pt idx="21">
                <c:v>41183</c:v>
              </c:pt>
              <c:pt idx="22">
                <c:v>41214</c:v>
              </c:pt>
              <c:pt idx="23">
                <c:v>41244</c:v>
              </c:pt>
              <c:pt idx="24">
                <c:v>41275</c:v>
              </c:pt>
              <c:pt idx="25">
                <c:v>41306</c:v>
              </c:pt>
              <c:pt idx="26">
                <c:v>41334</c:v>
              </c:pt>
              <c:pt idx="27">
                <c:v>41365</c:v>
              </c:pt>
              <c:pt idx="28">
                <c:v>41395</c:v>
              </c:pt>
              <c:pt idx="29">
                <c:v>41426</c:v>
              </c:pt>
              <c:pt idx="30">
                <c:v>41456</c:v>
              </c:pt>
              <c:pt idx="31">
                <c:v>41487</c:v>
              </c:pt>
              <c:pt idx="32">
                <c:v>41518</c:v>
              </c:pt>
              <c:pt idx="33">
                <c:v>41548</c:v>
              </c:pt>
              <c:pt idx="34">
                <c:v>41579</c:v>
              </c:pt>
              <c:pt idx="35">
                <c:v>41609</c:v>
              </c:pt>
              <c:pt idx="36">
                <c:v>41640</c:v>
              </c:pt>
              <c:pt idx="37">
                <c:v>41671</c:v>
              </c:pt>
              <c:pt idx="38">
                <c:v>41699</c:v>
              </c:pt>
              <c:pt idx="39">
                <c:v>41730</c:v>
              </c:pt>
              <c:pt idx="40">
                <c:v>41760</c:v>
              </c:pt>
              <c:pt idx="41">
                <c:v>41791</c:v>
              </c:pt>
              <c:pt idx="42">
                <c:v>41821</c:v>
              </c:pt>
              <c:pt idx="43">
                <c:v>41852</c:v>
              </c:pt>
              <c:pt idx="44">
                <c:v>41883</c:v>
              </c:pt>
              <c:pt idx="45">
                <c:v>41913</c:v>
              </c:pt>
              <c:pt idx="46">
                <c:v>41944</c:v>
              </c:pt>
              <c:pt idx="47">
                <c:v>41974</c:v>
              </c:pt>
              <c:pt idx="48">
                <c:v>42005</c:v>
              </c:pt>
              <c:pt idx="49">
                <c:v>42036</c:v>
              </c:pt>
              <c:pt idx="50">
                <c:v>42064</c:v>
              </c:pt>
              <c:pt idx="51">
                <c:v>42095</c:v>
              </c:pt>
              <c:pt idx="52">
                <c:v>42125</c:v>
              </c:pt>
              <c:pt idx="53">
                <c:v>42156</c:v>
              </c:pt>
              <c:pt idx="54">
                <c:v>42186</c:v>
              </c:pt>
              <c:pt idx="55">
                <c:v>42217</c:v>
              </c:pt>
              <c:pt idx="56">
                <c:v>42248</c:v>
              </c:pt>
              <c:pt idx="57">
                <c:v>42278</c:v>
              </c:pt>
              <c:pt idx="58">
                <c:v>42309</c:v>
              </c:pt>
              <c:pt idx="59">
                <c:v>42339</c:v>
              </c:pt>
              <c:pt idx="60">
                <c:v>42370</c:v>
              </c:pt>
            </c:numLit>
          </c:cat>
          <c:val>
            <c:numLit>
              <c:ptCount val="61"/>
              <c:pt idx="0">
                <c:v>795.62</c:v>
              </c:pt>
              <c:pt idx="1">
                <c:v>818.62</c:v>
              </c:pt>
              <c:pt idx="2">
                <c:v>811.86</c:v>
              </c:pt>
              <c:pt idx="3">
                <c:v>826.21</c:v>
              </c:pt>
              <c:pt idx="4">
                <c:v>832.55</c:v>
              </c:pt>
              <c:pt idx="5">
                <c:v>829.57</c:v>
              </c:pt>
              <c:pt idx="6">
                <c:v>841.57</c:v>
              </c:pt>
              <c:pt idx="7">
                <c:v>834.23</c:v>
              </c:pt>
              <c:pt idx="8">
                <c:v>909.67</c:v>
              </c:pt>
              <c:pt idx="9">
                <c:v>859.81</c:v>
              </c:pt>
              <c:pt idx="10">
                <c:v>865.39</c:v>
              </c:pt>
              <c:pt idx="11">
                <c:v>850.78</c:v>
              </c:pt>
              <c:pt idx="12">
                <c:v>877.65</c:v>
              </c:pt>
              <c:pt idx="13">
                <c:v>895.68</c:v>
              </c:pt>
              <c:pt idx="14">
                <c:v>900.23</c:v>
              </c:pt>
              <c:pt idx="15">
                <c:v>899.12</c:v>
              </c:pt>
              <c:pt idx="16">
                <c:v>879.06</c:v>
              </c:pt>
              <c:pt idx="17">
                <c:v>757.47</c:v>
              </c:pt>
              <c:pt idx="18">
                <c:v>778.57</c:v>
              </c:pt>
              <c:pt idx="19">
                <c:v>796.27</c:v>
              </c:pt>
              <c:pt idx="20">
                <c:v>806.37</c:v>
              </c:pt>
              <c:pt idx="21">
                <c:v>805.71</c:v>
              </c:pt>
              <c:pt idx="22">
                <c:v>799.05</c:v>
              </c:pt>
              <c:pt idx="23">
                <c:v>804.81</c:v>
              </c:pt>
              <c:pt idx="24">
                <c:v>812.41</c:v>
              </c:pt>
              <c:pt idx="25">
                <c:v>804.51</c:v>
              </c:pt>
              <c:pt idx="26">
                <c:v>804.27</c:v>
              </c:pt>
              <c:pt idx="27">
                <c:v>804.85</c:v>
              </c:pt>
              <c:pt idx="28">
                <c:v>771.9</c:v>
              </c:pt>
              <c:pt idx="29">
                <c:v>743.7</c:v>
              </c:pt>
              <c:pt idx="30">
                <c:v>740.65</c:v>
              </c:pt>
              <c:pt idx="31">
                <c:v>747.19</c:v>
              </c:pt>
              <c:pt idx="32">
                <c:v>726.36</c:v>
              </c:pt>
              <c:pt idx="33">
                <c:v>737.8</c:v>
              </c:pt>
              <c:pt idx="34">
                <c:v>711.6</c:v>
              </c:pt>
              <c:pt idx="35">
                <c:v>697.89</c:v>
              </c:pt>
              <c:pt idx="36">
                <c:v>688.04</c:v>
              </c:pt>
              <c:pt idx="37">
                <c:v>685.41</c:v>
              </c:pt>
              <c:pt idx="38">
                <c:v>727.41</c:v>
              </c:pt>
              <c:pt idx="39">
                <c:v>731.34</c:v>
              </c:pt>
              <c:pt idx="40">
                <c:v>724.01</c:v>
              </c:pt>
              <c:pt idx="41">
                <c:v>707.19</c:v>
              </c:pt>
              <c:pt idx="42">
                <c:v>719.47</c:v>
              </c:pt>
              <c:pt idx="43">
                <c:v>693.58</c:v>
              </c:pt>
              <c:pt idx="44">
                <c:v>695.23</c:v>
              </c:pt>
              <c:pt idx="45">
                <c:v>699.35</c:v>
              </c:pt>
              <c:pt idx="46">
                <c:v>708.53</c:v>
              </c:pt>
              <c:pt idx="47">
                <c:v>703.4</c:v>
              </c:pt>
              <c:pt idx="48">
                <c:v>694.35</c:v>
              </c:pt>
              <c:pt idx="49">
                <c:v>705.56</c:v>
              </c:pt>
              <c:pt idx="50">
                <c:v>712.38</c:v>
              </c:pt>
              <c:pt idx="51">
                <c:v>728.34</c:v>
              </c:pt>
              <c:pt idx="52">
                <c:v>729.48</c:v>
              </c:pt>
              <c:pt idx="53">
                <c:v>708.31</c:v>
              </c:pt>
              <c:pt idx="54">
                <c:v>686.36</c:v>
              </c:pt>
              <c:pt idx="55">
                <c:v>649.93</c:v>
              </c:pt>
              <c:pt idx="56">
                <c:v>669.52</c:v>
              </c:pt>
              <c:pt idx="57">
                <c:v>655.18</c:v>
              </c:pt>
              <c:pt idx="58">
                <c:v>637.78</c:v>
              </c:pt>
              <c:pt idx="59">
                <c:v>637.57</c:v>
              </c:pt>
              <c:pt idx="60">
                <c:v>630.63</c:v>
              </c:pt>
            </c:numLit>
          </c:val>
          <c:smooth val="0"/>
        </c:ser>
        <c:ser>
          <c:idx val="1"/>
          <c:order val="1"/>
          <c:tx>
            <c:v>Valor CIF importaciones reales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61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  <c:pt idx="13">
                <c:v>40940</c:v>
              </c:pt>
              <c:pt idx="14">
                <c:v>40969</c:v>
              </c:pt>
              <c:pt idx="15">
                <c:v>41000</c:v>
              </c:pt>
              <c:pt idx="16">
                <c:v>41030</c:v>
              </c:pt>
              <c:pt idx="17">
                <c:v>41061</c:v>
              </c:pt>
              <c:pt idx="18">
                <c:v>41091</c:v>
              </c:pt>
              <c:pt idx="19">
                <c:v>41122</c:v>
              </c:pt>
              <c:pt idx="20">
                <c:v>41153</c:v>
              </c:pt>
              <c:pt idx="21">
                <c:v>41183</c:v>
              </c:pt>
              <c:pt idx="22">
                <c:v>41214</c:v>
              </c:pt>
              <c:pt idx="23">
                <c:v>41244</c:v>
              </c:pt>
              <c:pt idx="24">
                <c:v>41275</c:v>
              </c:pt>
              <c:pt idx="25">
                <c:v>41306</c:v>
              </c:pt>
              <c:pt idx="26">
                <c:v>41334</c:v>
              </c:pt>
              <c:pt idx="27">
                <c:v>41365</c:v>
              </c:pt>
              <c:pt idx="28">
                <c:v>41395</c:v>
              </c:pt>
              <c:pt idx="29">
                <c:v>41426</c:v>
              </c:pt>
              <c:pt idx="30">
                <c:v>41456</c:v>
              </c:pt>
              <c:pt idx="31">
                <c:v>41487</c:v>
              </c:pt>
              <c:pt idx="32">
                <c:v>41518</c:v>
              </c:pt>
              <c:pt idx="33">
                <c:v>41548</c:v>
              </c:pt>
              <c:pt idx="34">
                <c:v>41579</c:v>
              </c:pt>
              <c:pt idx="35">
                <c:v>41609</c:v>
              </c:pt>
              <c:pt idx="36">
                <c:v>41640</c:v>
              </c:pt>
              <c:pt idx="37">
                <c:v>41671</c:v>
              </c:pt>
              <c:pt idx="38">
                <c:v>41699</c:v>
              </c:pt>
              <c:pt idx="39">
                <c:v>41730</c:v>
              </c:pt>
              <c:pt idx="40">
                <c:v>41760</c:v>
              </c:pt>
              <c:pt idx="41">
                <c:v>41791</c:v>
              </c:pt>
              <c:pt idx="42">
                <c:v>41821</c:v>
              </c:pt>
              <c:pt idx="43">
                <c:v>41852</c:v>
              </c:pt>
              <c:pt idx="44">
                <c:v>41883</c:v>
              </c:pt>
              <c:pt idx="45">
                <c:v>41913</c:v>
              </c:pt>
              <c:pt idx="46">
                <c:v>41944</c:v>
              </c:pt>
              <c:pt idx="47">
                <c:v>41974</c:v>
              </c:pt>
              <c:pt idx="48">
                <c:v>42005</c:v>
              </c:pt>
              <c:pt idx="49">
                <c:v>42036</c:v>
              </c:pt>
              <c:pt idx="50">
                <c:v>42064</c:v>
              </c:pt>
              <c:pt idx="51">
                <c:v>42095</c:v>
              </c:pt>
              <c:pt idx="52">
                <c:v>42125</c:v>
              </c:pt>
              <c:pt idx="53">
                <c:v>42156</c:v>
              </c:pt>
              <c:pt idx="54">
                <c:v>42186</c:v>
              </c:pt>
              <c:pt idx="55">
                <c:v>42217</c:v>
              </c:pt>
              <c:pt idx="56">
                <c:v>42248</c:v>
              </c:pt>
              <c:pt idx="57">
                <c:v>42278</c:v>
              </c:pt>
              <c:pt idx="58">
                <c:v>42309</c:v>
              </c:pt>
              <c:pt idx="59">
                <c:v>42339</c:v>
              </c:pt>
              <c:pt idx="60">
                <c:v>42370</c:v>
              </c:pt>
            </c:numLit>
          </c:cat>
          <c:val>
            <c:numLit>
              <c:ptCount val="61"/>
              <c:pt idx="0">
                <c:v>513.5387488328665</c:v>
              </c:pt>
              <c:pt idx="1">
                <c:v>628.1726205500626</c:v>
              </c:pt>
              <c:pt idx="2">
                <c:v>659.3334531081567</c:v>
              </c:pt>
              <c:pt idx="3">
                <c:v>632.0911345927939</c:v>
              </c:pt>
              <c:pt idx="4">
                <c:v>647.16</c:v>
              </c:pt>
              <c:pt idx="5">
                <c:v>640.55</c:v>
              </c:pt>
              <c:pt idx="6">
                <c:v>639.7517114539695</c:v>
              </c:pt>
              <c:pt idx="7">
                <c:v>642.4159443067755</c:v>
              </c:pt>
              <c:pt idx="8">
                <c:v>668.8062075458439</c:v>
              </c:pt>
              <c:pt idx="9">
                <c:v>682.1552818398978</c:v>
              </c:pt>
              <c:pt idx="10">
                <c:v>675.7765934680892</c:v>
              </c:pt>
              <c:pt idx="11">
                <c:v>684.532122905028</c:v>
              </c:pt>
              <c:pt idx="13">
                <c:v>644.5835389430957</c:v>
              </c:pt>
              <c:pt idx="14">
                <c:v>588.6810423611172</c:v>
              </c:pt>
              <c:pt idx="15">
                <c:v>612.7140633108459</c:v>
              </c:pt>
              <c:pt idx="16">
                <c:v>549.0833791615413</c:v>
              </c:pt>
              <c:pt idx="17">
                <c:v>548.08</c:v>
              </c:pt>
              <c:pt idx="18">
                <c:v>541.13</c:v>
              </c:pt>
              <c:pt idx="19">
                <c:v>589.5574116298753</c:v>
              </c:pt>
              <c:pt idx="20">
                <c:v>602.68</c:v>
              </c:pt>
              <c:pt idx="21">
                <c:v>602.6758409785932</c:v>
              </c:pt>
              <c:pt idx="22">
                <c:v>575.0085792724776</c:v>
              </c:pt>
              <c:pt idx="24">
                <c:v>596.977329974811</c:v>
              </c:pt>
              <c:pt idx="25">
                <c:v>532.8579022803613</c:v>
              </c:pt>
              <c:pt idx="26">
                <c:v>519.55</c:v>
              </c:pt>
              <c:pt idx="27">
                <c:v>526.2039511401806</c:v>
              </c:pt>
              <c:pt idx="28">
                <c:v>546.9916219859983</c:v>
              </c:pt>
              <c:pt idx="29">
                <c:v>546.1616429978956</c:v>
              </c:pt>
              <c:pt idx="30">
                <c:v>507.0761238167361</c:v>
              </c:pt>
              <c:pt idx="31">
                <c:v>515.23</c:v>
              </c:pt>
              <c:pt idx="32">
                <c:v>505.9748766196022</c:v>
              </c:pt>
              <c:pt idx="33">
                <c:v>483.47765106741736</c:v>
              </c:pt>
              <c:pt idx="34">
                <c:v>478.53255368098166</c:v>
              </c:pt>
              <c:pt idx="36">
                <c:v>423.97464184644514</c:v>
              </c:pt>
              <c:pt idx="37">
                <c:v>440.02304013134284</c:v>
              </c:pt>
              <c:pt idx="38">
                <c:v>442.8904026902126</c:v>
              </c:pt>
              <c:pt idx="39">
                <c:v>489.34450650763824</c:v>
              </c:pt>
              <c:pt idx="40">
                <c:v>533.9585738207898</c:v>
              </c:pt>
              <c:pt idx="41">
                <c:v>501.7346977044816</c:v>
              </c:pt>
              <c:pt idx="42">
                <c:v>488.8007726314007</c:v>
              </c:pt>
              <c:pt idx="43">
                <c:v>497.37326996193474</c:v>
              </c:pt>
              <c:pt idx="44">
                <c:v>497.13726405291675</c:v>
              </c:pt>
              <c:pt idx="45">
                <c:v>498.8942251124064</c:v>
              </c:pt>
              <c:pt idx="46">
                <c:v>516.848437032209</c:v>
              </c:pt>
              <c:pt idx="47">
                <c:v>510</c:v>
              </c:pt>
              <c:pt idx="48">
                <c:v>509.98</c:v>
              </c:pt>
              <c:pt idx="49">
                <c:v>516.37</c:v>
              </c:pt>
              <c:pt idx="50">
                <c:v>516.8589546886842</c:v>
              </c:pt>
              <c:pt idx="51">
                <c:v>521.1236047543274</c:v>
              </c:pt>
              <c:pt idx="52">
                <c:v>510.8499544547272</c:v>
              </c:pt>
              <c:pt idx="53">
                <c:v>502.4353483263598</c:v>
              </c:pt>
              <c:pt idx="54">
                <c:v>504.51121224504936</c:v>
              </c:pt>
              <c:pt idx="55">
                <c:v>505.16245307615</c:v>
              </c:pt>
              <c:pt idx="56">
                <c:v>503.67096719898035</c:v>
              </c:pt>
              <c:pt idx="57">
                <c:v>502.0925567679301</c:v>
              </c:pt>
              <c:pt idx="58">
                <c:v>501.90936209459795</c:v>
              </c:pt>
            </c:numLit>
          </c:val>
          <c:smooth val="0"/>
        </c:ser>
        <c:ser>
          <c:idx val="2"/>
          <c:order val="2"/>
          <c:tx>
            <c:v>DAP NOLA barge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numLit>
              <c:ptCount val="61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  <c:pt idx="13">
                <c:v>40940</c:v>
              </c:pt>
              <c:pt idx="14">
                <c:v>40969</c:v>
              </c:pt>
              <c:pt idx="15">
                <c:v>41000</c:v>
              </c:pt>
              <c:pt idx="16">
                <c:v>41030</c:v>
              </c:pt>
              <c:pt idx="17">
                <c:v>41061</c:v>
              </c:pt>
              <c:pt idx="18">
                <c:v>41091</c:v>
              </c:pt>
              <c:pt idx="19">
                <c:v>41122</c:v>
              </c:pt>
              <c:pt idx="20">
                <c:v>41153</c:v>
              </c:pt>
              <c:pt idx="21">
                <c:v>41183</c:v>
              </c:pt>
              <c:pt idx="22">
                <c:v>41214</c:v>
              </c:pt>
              <c:pt idx="23">
                <c:v>41244</c:v>
              </c:pt>
              <c:pt idx="24">
                <c:v>41275</c:v>
              </c:pt>
              <c:pt idx="25">
                <c:v>41306</c:v>
              </c:pt>
              <c:pt idx="26">
                <c:v>41334</c:v>
              </c:pt>
              <c:pt idx="27">
                <c:v>41365</c:v>
              </c:pt>
              <c:pt idx="28">
                <c:v>41395</c:v>
              </c:pt>
              <c:pt idx="29">
                <c:v>41426</c:v>
              </c:pt>
              <c:pt idx="30">
                <c:v>41456</c:v>
              </c:pt>
              <c:pt idx="31">
                <c:v>41487</c:v>
              </c:pt>
              <c:pt idx="32">
                <c:v>41518</c:v>
              </c:pt>
              <c:pt idx="33">
                <c:v>41548</c:v>
              </c:pt>
              <c:pt idx="34">
                <c:v>41579</c:v>
              </c:pt>
              <c:pt idx="35">
                <c:v>41609</c:v>
              </c:pt>
              <c:pt idx="36">
                <c:v>41640</c:v>
              </c:pt>
              <c:pt idx="37">
                <c:v>41671</c:v>
              </c:pt>
              <c:pt idx="38">
                <c:v>41699</c:v>
              </c:pt>
              <c:pt idx="39">
                <c:v>41730</c:v>
              </c:pt>
              <c:pt idx="40">
                <c:v>41760</c:v>
              </c:pt>
              <c:pt idx="41">
                <c:v>41791</c:v>
              </c:pt>
              <c:pt idx="42">
                <c:v>41821</c:v>
              </c:pt>
              <c:pt idx="43">
                <c:v>41852</c:v>
              </c:pt>
              <c:pt idx="44">
                <c:v>41883</c:v>
              </c:pt>
              <c:pt idx="45">
                <c:v>41913</c:v>
              </c:pt>
              <c:pt idx="46">
                <c:v>41944</c:v>
              </c:pt>
              <c:pt idx="47">
                <c:v>41974</c:v>
              </c:pt>
              <c:pt idx="48">
                <c:v>42005</c:v>
              </c:pt>
              <c:pt idx="49">
                <c:v>42036</c:v>
              </c:pt>
              <c:pt idx="50">
                <c:v>42064</c:v>
              </c:pt>
              <c:pt idx="51">
                <c:v>42095</c:v>
              </c:pt>
              <c:pt idx="52">
                <c:v>42125</c:v>
              </c:pt>
              <c:pt idx="53">
                <c:v>42156</c:v>
              </c:pt>
              <c:pt idx="54">
                <c:v>42186</c:v>
              </c:pt>
              <c:pt idx="55">
                <c:v>42217</c:v>
              </c:pt>
              <c:pt idx="56">
                <c:v>42248</c:v>
              </c:pt>
              <c:pt idx="57">
                <c:v>42278</c:v>
              </c:pt>
              <c:pt idx="58">
                <c:v>42309</c:v>
              </c:pt>
              <c:pt idx="59">
                <c:v>42339</c:v>
              </c:pt>
              <c:pt idx="60">
                <c:v>42370</c:v>
              </c:pt>
            </c:numLit>
          </c:cat>
          <c:val>
            <c:numLit>
              <c:ptCount val="61"/>
              <c:pt idx="0">
                <c:v>431.47</c:v>
              </c:pt>
              <c:pt idx="1">
                <c:v>432.8</c:v>
              </c:pt>
              <c:pt idx="2">
                <c:v>433.3</c:v>
              </c:pt>
              <c:pt idx="3">
                <c:v>430.2</c:v>
              </c:pt>
              <c:pt idx="4">
                <c:v>425.89</c:v>
              </c:pt>
              <c:pt idx="5">
                <c:v>449.57</c:v>
              </c:pt>
              <c:pt idx="6">
                <c:v>457.79</c:v>
              </c:pt>
              <c:pt idx="7">
                <c:v>459.3</c:v>
              </c:pt>
              <c:pt idx="8">
                <c:v>453.2</c:v>
              </c:pt>
              <c:pt idx="9">
                <c:v>444.9</c:v>
              </c:pt>
              <c:pt idx="10">
                <c:v>439.83</c:v>
              </c:pt>
              <c:pt idx="11">
                <c:v>414.5</c:v>
              </c:pt>
              <c:pt idx="12">
                <c:v>388.3</c:v>
              </c:pt>
              <c:pt idx="13">
                <c:v>377</c:v>
              </c:pt>
              <c:pt idx="14">
                <c:v>379.63</c:v>
              </c:pt>
              <c:pt idx="15">
                <c:v>394.2</c:v>
              </c:pt>
              <c:pt idx="16">
                <c:v>477.8</c:v>
              </c:pt>
              <c:pt idx="17">
                <c:v>446.7</c:v>
              </c:pt>
              <c:pt idx="18">
                <c:v>510.2</c:v>
              </c:pt>
              <c:pt idx="19">
                <c:v>506.1</c:v>
              </c:pt>
              <c:pt idx="20">
                <c:v>533.3</c:v>
              </c:pt>
              <c:pt idx="21">
                <c:v>528.1</c:v>
              </c:pt>
              <c:pt idx="22">
                <c:v>490.9</c:v>
              </c:pt>
              <c:pt idx="23">
                <c:v>470.83</c:v>
              </c:pt>
              <c:pt idx="24">
                <c:v>457</c:v>
              </c:pt>
              <c:pt idx="25">
                <c:v>414.5</c:v>
              </c:pt>
              <c:pt idx="26">
                <c:v>468.29</c:v>
              </c:pt>
              <c:pt idx="27">
                <c:v>452.6</c:v>
              </c:pt>
              <c:pt idx="28">
                <c:v>420.6</c:v>
              </c:pt>
              <c:pt idx="29">
                <c:v>435.8</c:v>
              </c:pt>
              <c:pt idx="30">
                <c:v>449.8</c:v>
              </c:pt>
              <c:pt idx="31">
                <c:v>389.75</c:v>
              </c:pt>
              <c:pt idx="32">
                <c:v>406.97</c:v>
              </c:pt>
              <c:pt idx="33">
                <c:v>396.39</c:v>
              </c:pt>
              <c:pt idx="34">
                <c:v>368.49</c:v>
              </c:pt>
              <c:pt idx="35">
                <c:v>385.15</c:v>
              </c:pt>
              <c:pt idx="36">
                <c:v>454.89</c:v>
              </c:pt>
              <c:pt idx="37">
                <c:v>513.04</c:v>
              </c:pt>
              <c:pt idx="38">
                <c:v>527.46</c:v>
              </c:pt>
              <c:pt idx="39">
                <c:v>518.78</c:v>
              </c:pt>
              <c:pt idx="40">
                <c:v>472.82</c:v>
              </c:pt>
              <c:pt idx="41">
                <c:v>476.2</c:v>
              </c:pt>
              <c:pt idx="42">
                <c:v>485.2</c:v>
              </c:pt>
              <c:pt idx="43">
                <c:v>491.63</c:v>
              </c:pt>
              <c:pt idx="44">
                <c:v>479.51</c:v>
              </c:pt>
              <c:pt idx="45">
                <c:v>454.4</c:v>
              </c:pt>
              <c:pt idx="46">
                <c:v>448.09</c:v>
              </c:pt>
              <c:pt idx="47">
                <c:v>465.46</c:v>
              </c:pt>
              <c:pt idx="48">
                <c:v>487.38</c:v>
              </c:pt>
              <c:pt idx="49">
                <c:v>487.23</c:v>
              </c:pt>
              <c:pt idx="50">
                <c:v>470.76</c:v>
              </c:pt>
              <c:pt idx="51">
                <c:v>447.73</c:v>
              </c:pt>
              <c:pt idx="52">
                <c:v>461.79</c:v>
              </c:pt>
              <c:pt idx="53">
                <c:v>465.27</c:v>
              </c:pt>
              <c:pt idx="54">
                <c:v>475.99</c:v>
              </c:pt>
              <c:pt idx="55">
                <c:v>469.86</c:v>
              </c:pt>
              <c:pt idx="56">
                <c:v>469.72</c:v>
              </c:pt>
              <c:pt idx="57">
                <c:v>454.34</c:v>
              </c:pt>
              <c:pt idx="58">
                <c:v>418.33</c:v>
              </c:pt>
              <c:pt idx="59">
                <c:v>383.45</c:v>
              </c:pt>
              <c:pt idx="60">
                <c:v>361.48</c:v>
              </c:pt>
            </c:numLit>
          </c:val>
          <c:smooth val="0"/>
        </c:ser>
        <c:ser>
          <c:idx val="3"/>
          <c:order val="3"/>
          <c:tx>
            <c:v>DAP FOB TAMPA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Lit>
              <c:ptCount val="61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  <c:pt idx="13">
                <c:v>40940</c:v>
              </c:pt>
              <c:pt idx="14">
                <c:v>40969</c:v>
              </c:pt>
              <c:pt idx="15">
                <c:v>41000</c:v>
              </c:pt>
              <c:pt idx="16">
                <c:v>41030</c:v>
              </c:pt>
              <c:pt idx="17">
                <c:v>41061</c:v>
              </c:pt>
              <c:pt idx="18">
                <c:v>41091</c:v>
              </c:pt>
              <c:pt idx="19">
                <c:v>41122</c:v>
              </c:pt>
              <c:pt idx="20">
                <c:v>41153</c:v>
              </c:pt>
              <c:pt idx="21">
                <c:v>41183</c:v>
              </c:pt>
              <c:pt idx="22">
                <c:v>41214</c:v>
              </c:pt>
              <c:pt idx="23">
                <c:v>41244</c:v>
              </c:pt>
              <c:pt idx="24">
                <c:v>41275</c:v>
              </c:pt>
              <c:pt idx="25">
                <c:v>41306</c:v>
              </c:pt>
              <c:pt idx="26">
                <c:v>41334</c:v>
              </c:pt>
              <c:pt idx="27">
                <c:v>41365</c:v>
              </c:pt>
              <c:pt idx="28">
                <c:v>41395</c:v>
              </c:pt>
              <c:pt idx="29">
                <c:v>41426</c:v>
              </c:pt>
              <c:pt idx="30">
                <c:v>41456</c:v>
              </c:pt>
              <c:pt idx="31">
                <c:v>41487</c:v>
              </c:pt>
              <c:pt idx="32">
                <c:v>41518</c:v>
              </c:pt>
              <c:pt idx="33">
                <c:v>41548</c:v>
              </c:pt>
              <c:pt idx="34">
                <c:v>41579</c:v>
              </c:pt>
              <c:pt idx="35">
                <c:v>41609</c:v>
              </c:pt>
              <c:pt idx="36">
                <c:v>41640</c:v>
              </c:pt>
              <c:pt idx="37">
                <c:v>41671</c:v>
              </c:pt>
              <c:pt idx="38">
                <c:v>41699</c:v>
              </c:pt>
              <c:pt idx="39">
                <c:v>41730</c:v>
              </c:pt>
              <c:pt idx="40">
                <c:v>41760</c:v>
              </c:pt>
              <c:pt idx="41">
                <c:v>41791</c:v>
              </c:pt>
              <c:pt idx="42">
                <c:v>41821</c:v>
              </c:pt>
              <c:pt idx="43">
                <c:v>41852</c:v>
              </c:pt>
              <c:pt idx="44">
                <c:v>41883</c:v>
              </c:pt>
              <c:pt idx="45">
                <c:v>41913</c:v>
              </c:pt>
              <c:pt idx="46">
                <c:v>41944</c:v>
              </c:pt>
              <c:pt idx="47">
                <c:v>41974</c:v>
              </c:pt>
              <c:pt idx="48">
                <c:v>42005</c:v>
              </c:pt>
              <c:pt idx="49">
                <c:v>42036</c:v>
              </c:pt>
              <c:pt idx="50">
                <c:v>42064</c:v>
              </c:pt>
              <c:pt idx="51">
                <c:v>42095</c:v>
              </c:pt>
              <c:pt idx="52">
                <c:v>42125</c:v>
              </c:pt>
              <c:pt idx="53">
                <c:v>42156</c:v>
              </c:pt>
              <c:pt idx="54">
                <c:v>42186</c:v>
              </c:pt>
              <c:pt idx="55">
                <c:v>42217</c:v>
              </c:pt>
              <c:pt idx="56">
                <c:v>42248</c:v>
              </c:pt>
              <c:pt idx="57">
                <c:v>42278</c:v>
              </c:pt>
              <c:pt idx="58">
                <c:v>42309</c:v>
              </c:pt>
              <c:pt idx="59">
                <c:v>42339</c:v>
              </c:pt>
              <c:pt idx="60">
                <c:v>42370</c:v>
              </c:pt>
            </c:numLit>
          </c:cat>
          <c:val>
            <c:numLit>
              <c:ptCount val="61"/>
              <c:pt idx="0">
                <c:v>594.38</c:v>
              </c:pt>
              <c:pt idx="1">
                <c:v>606.9</c:v>
              </c:pt>
              <c:pt idx="2">
                <c:v>618.4</c:v>
              </c:pt>
              <c:pt idx="3">
                <c:v>612.75</c:v>
              </c:pt>
              <c:pt idx="4">
                <c:v>603.13</c:v>
              </c:pt>
              <c:pt idx="5">
                <c:v>623.8</c:v>
              </c:pt>
              <c:pt idx="6">
                <c:v>648.75</c:v>
              </c:pt>
              <c:pt idx="7">
                <c:v>656.3</c:v>
              </c:pt>
              <c:pt idx="8">
                <c:v>637.13</c:v>
              </c:pt>
              <c:pt idx="9">
                <c:v>622.4</c:v>
              </c:pt>
              <c:pt idx="10">
                <c:v>618.5</c:v>
              </c:pt>
              <c:pt idx="11">
                <c:v>590.83</c:v>
              </c:pt>
              <c:pt idx="12">
                <c:v>528.8</c:v>
              </c:pt>
              <c:pt idx="13">
                <c:v>514.6</c:v>
              </c:pt>
              <c:pt idx="14">
                <c:v>503.7</c:v>
              </c:pt>
              <c:pt idx="15">
                <c:v>525.6</c:v>
              </c:pt>
              <c:pt idx="16">
                <c:v>557.2</c:v>
              </c:pt>
              <c:pt idx="17">
                <c:v>559.1</c:v>
              </c:pt>
              <c:pt idx="18">
                <c:v>553.4</c:v>
              </c:pt>
              <c:pt idx="19">
                <c:v>555.2</c:v>
              </c:pt>
              <c:pt idx="20">
                <c:v>551</c:v>
              </c:pt>
              <c:pt idx="21">
                <c:v>550</c:v>
              </c:pt>
              <c:pt idx="22">
                <c:v>515</c:v>
              </c:pt>
              <c:pt idx="23">
                <c:v>495.83</c:v>
              </c:pt>
              <c:pt idx="24">
                <c:v>477.5</c:v>
              </c:pt>
              <c:pt idx="25">
                <c:v>590.83</c:v>
              </c:pt>
              <c:pt idx="26">
                <c:v>504.88</c:v>
              </c:pt>
              <c:pt idx="27">
                <c:v>505.6</c:v>
              </c:pt>
              <c:pt idx="28">
                <c:v>478.8</c:v>
              </c:pt>
              <c:pt idx="29">
                <c:v>470.4</c:v>
              </c:pt>
              <c:pt idx="30">
                <c:v>452.8</c:v>
              </c:pt>
              <c:pt idx="31">
                <c:v>433.5</c:v>
              </c:pt>
              <c:pt idx="32">
                <c:v>390.63</c:v>
              </c:pt>
              <c:pt idx="33">
                <c:v>367.7</c:v>
              </c:pt>
              <c:pt idx="34">
                <c:v>349.13</c:v>
              </c:pt>
              <c:pt idx="35">
                <c:v>368.5</c:v>
              </c:pt>
              <c:pt idx="36">
                <c:v>438.3</c:v>
              </c:pt>
              <c:pt idx="37">
                <c:v>487.5</c:v>
              </c:pt>
              <c:pt idx="38">
                <c:v>497.5</c:v>
              </c:pt>
              <c:pt idx="39">
                <c:v>470.38</c:v>
              </c:pt>
              <c:pt idx="40">
                <c:v>440.6</c:v>
              </c:pt>
              <c:pt idx="41">
                <c:v>462.75</c:v>
              </c:pt>
              <c:pt idx="42">
                <c:v>506.4</c:v>
              </c:pt>
              <c:pt idx="43">
                <c:v>503.88</c:v>
              </c:pt>
              <c:pt idx="44">
                <c:v>478.75</c:v>
              </c:pt>
              <c:pt idx="45">
                <c:v>463.75</c:v>
              </c:pt>
              <c:pt idx="46">
                <c:v>452.13</c:v>
              </c:pt>
              <c:pt idx="47">
                <c:v>460.83</c:v>
              </c:pt>
              <c:pt idx="48">
                <c:v>460.83</c:v>
              </c:pt>
              <c:pt idx="50">
                <c:v>473.75</c:v>
              </c:pt>
              <c:pt idx="51">
                <c:v>465.2</c:v>
              </c:pt>
              <c:pt idx="52">
                <c:v>470.5</c:v>
              </c:pt>
              <c:pt idx="53">
                <c:v>472.63</c:v>
              </c:pt>
              <c:pt idx="54">
                <c:v>469.5</c:v>
              </c:pt>
              <c:pt idx="55">
                <c:v>464</c:v>
              </c:pt>
              <c:pt idx="56">
                <c:v>461.5</c:v>
              </c:pt>
              <c:pt idx="57">
                <c:v>441.5</c:v>
              </c:pt>
              <c:pt idx="58">
                <c:v>416</c:v>
              </c:pt>
              <c:pt idx="59">
                <c:v>403.63</c:v>
              </c:pt>
              <c:pt idx="60">
                <c:v>388.75</c:v>
              </c:pt>
            </c:numLit>
          </c:val>
          <c:smooth val="0"/>
        </c:ser>
        <c:ser>
          <c:idx val="4"/>
          <c:order val="4"/>
          <c:tx>
            <c:v>DAP US Gulf export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Lit>
              <c:ptCount val="61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  <c:pt idx="13">
                <c:v>40940</c:v>
              </c:pt>
              <c:pt idx="14">
                <c:v>40969</c:v>
              </c:pt>
              <c:pt idx="15">
                <c:v>41000</c:v>
              </c:pt>
              <c:pt idx="16">
                <c:v>41030</c:v>
              </c:pt>
              <c:pt idx="17">
                <c:v>41061</c:v>
              </c:pt>
              <c:pt idx="18">
                <c:v>41091</c:v>
              </c:pt>
              <c:pt idx="19">
                <c:v>41122</c:v>
              </c:pt>
              <c:pt idx="20">
                <c:v>41153</c:v>
              </c:pt>
              <c:pt idx="21">
                <c:v>41183</c:v>
              </c:pt>
              <c:pt idx="22">
                <c:v>41214</c:v>
              </c:pt>
              <c:pt idx="23">
                <c:v>41244</c:v>
              </c:pt>
              <c:pt idx="24">
                <c:v>41275</c:v>
              </c:pt>
              <c:pt idx="25">
                <c:v>41306</c:v>
              </c:pt>
              <c:pt idx="26">
                <c:v>41334</c:v>
              </c:pt>
              <c:pt idx="27">
                <c:v>41365</c:v>
              </c:pt>
              <c:pt idx="28">
                <c:v>41395</c:v>
              </c:pt>
              <c:pt idx="29">
                <c:v>41426</c:v>
              </c:pt>
              <c:pt idx="30">
                <c:v>41456</c:v>
              </c:pt>
              <c:pt idx="31">
                <c:v>41487</c:v>
              </c:pt>
              <c:pt idx="32">
                <c:v>41518</c:v>
              </c:pt>
              <c:pt idx="33">
                <c:v>41548</c:v>
              </c:pt>
              <c:pt idx="34">
                <c:v>41579</c:v>
              </c:pt>
              <c:pt idx="35">
                <c:v>41609</c:v>
              </c:pt>
              <c:pt idx="36">
                <c:v>41640</c:v>
              </c:pt>
              <c:pt idx="37">
                <c:v>41671</c:v>
              </c:pt>
              <c:pt idx="38">
                <c:v>41699</c:v>
              </c:pt>
              <c:pt idx="39">
                <c:v>41730</c:v>
              </c:pt>
              <c:pt idx="40">
                <c:v>41760</c:v>
              </c:pt>
              <c:pt idx="41">
                <c:v>41791</c:v>
              </c:pt>
              <c:pt idx="42">
                <c:v>41821</c:v>
              </c:pt>
              <c:pt idx="43">
                <c:v>41852</c:v>
              </c:pt>
              <c:pt idx="44">
                <c:v>41883</c:v>
              </c:pt>
              <c:pt idx="45">
                <c:v>41913</c:v>
              </c:pt>
              <c:pt idx="46">
                <c:v>41944</c:v>
              </c:pt>
              <c:pt idx="47">
                <c:v>41974</c:v>
              </c:pt>
              <c:pt idx="48">
                <c:v>42005</c:v>
              </c:pt>
              <c:pt idx="49">
                <c:v>42036</c:v>
              </c:pt>
              <c:pt idx="50">
                <c:v>42064</c:v>
              </c:pt>
              <c:pt idx="51">
                <c:v>42095</c:v>
              </c:pt>
              <c:pt idx="52">
                <c:v>42125</c:v>
              </c:pt>
              <c:pt idx="53">
                <c:v>42156</c:v>
              </c:pt>
              <c:pt idx="54">
                <c:v>42186</c:v>
              </c:pt>
              <c:pt idx="55">
                <c:v>42217</c:v>
              </c:pt>
              <c:pt idx="56">
                <c:v>42248</c:v>
              </c:pt>
              <c:pt idx="57">
                <c:v>42278</c:v>
              </c:pt>
              <c:pt idx="58">
                <c:v>42309</c:v>
              </c:pt>
              <c:pt idx="59">
                <c:v>42339</c:v>
              </c:pt>
              <c:pt idx="60">
                <c:v>42370</c:v>
              </c:pt>
            </c:numLit>
          </c:cat>
          <c:val>
            <c:numLit>
              <c:ptCount val="61"/>
              <c:pt idx="0">
                <c:v>600</c:v>
              </c:pt>
              <c:pt idx="1">
                <c:v>607.4</c:v>
              </c:pt>
              <c:pt idx="2">
                <c:v>620</c:v>
              </c:pt>
              <c:pt idx="3">
                <c:v>606</c:v>
              </c:pt>
              <c:pt idx="4">
                <c:v>613.4</c:v>
              </c:pt>
              <c:pt idx="5">
                <c:v>618.13</c:v>
              </c:pt>
              <c:pt idx="6">
                <c:v>644.4</c:v>
              </c:pt>
              <c:pt idx="7">
                <c:v>656.5</c:v>
              </c:pt>
              <c:pt idx="8">
                <c:v>641.38</c:v>
              </c:pt>
              <c:pt idx="9">
                <c:v>573.8</c:v>
              </c:pt>
              <c:pt idx="10">
                <c:v>625</c:v>
              </c:pt>
              <c:pt idx="11">
                <c:v>598.33</c:v>
              </c:pt>
              <c:pt idx="12">
                <c:v>540.5</c:v>
              </c:pt>
              <c:pt idx="13">
                <c:v>516.6</c:v>
              </c:pt>
              <c:pt idx="14">
                <c:v>511.63</c:v>
              </c:pt>
              <c:pt idx="15">
                <c:v>517.4</c:v>
              </c:pt>
              <c:pt idx="16">
                <c:v>546</c:v>
              </c:pt>
              <c:pt idx="17">
                <c:v>558.8</c:v>
              </c:pt>
              <c:pt idx="18">
                <c:v>566</c:v>
              </c:pt>
              <c:pt idx="19">
                <c:v>562</c:v>
              </c:pt>
              <c:pt idx="20">
                <c:v>562.5</c:v>
              </c:pt>
              <c:pt idx="21">
                <c:v>549</c:v>
              </c:pt>
              <c:pt idx="22">
                <c:v>528.25</c:v>
              </c:pt>
              <c:pt idx="23">
                <c:v>500.7</c:v>
              </c:pt>
              <c:pt idx="24">
                <c:v>492.4</c:v>
              </c:pt>
              <c:pt idx="25">
                <c:v>598.83</c:v>
              </c:pt>
              <c:pt idx="26">
                <c:v>495</c:v>
              </c:pt>
              <c:pt idx="27">
                <c:v>514.6</c:v>
              </c:pt>
              <c:pt idx="28">
                <c:v>484.8</c:v>
              </c:pt>
              <c:pt idx="29">
                <c:v>479</c:v>
              </c:pt>
              <c:pt idx="30">
                <c:v>462.9</c:v>
              </c:pt>
              <c:pt idx="31">
                <c:v>451.25</c:v>
              </c:pt>
              <c:pt idx="32">
                <c:v>404</c:v>
              </c:pt>
              <c:pt idx="33">
                <c:v>368.13</c:v>
              </c:pt>
              <c:pt idx="34">
                <c:v>354.38</c:v>
              </c:pt>
              <c:pt idx="35">
                <c:v>358.13</c:v>
              </c:pt>
              <c:pt idx="36">
                <c:v>430.38</c:v>
              </c:pt>
              <c:pt idx="37">
                <c:v>478.13</c:v>
              </c:pt>
              <c:pt idx="38">
                <c:v>500</c:v>
              </c:pt>
              <c:pt idx="39">
                <c:v>490</c:v>
              </c:pt>
              <c:pt idx="40">
                <c:v>445.63</c:v>
              </c:pt>
              <c:pt idx="41">
                <c:v>459.6</c:v>
              </c:pt>
              <c:pt idx="42">
                <c:v>501.63</c:v>
              </c:pt>
              <c:pt idx="43">
                <c:v>445.63</c:v>
              </c:pt>
              <c:pt idx="44">
                <c:v>489</c:v>
              </c:pt>
              <c:pt idx="45">
                <c:v>470</c:v>
              </c:pt>
              <c:pt idx="46">
                <c:v>458.75</c:v>
              </c:pt>
              <c:pt idx="47">
                <c:v>458.13</c:v>
              </c:pt>
              <c:pt idx="48">
                <c:v>440.25</c:v>
              </c:pt>
              <c:pt idx="49">
                <c:v>444.13</c:v>
              </c:pt>
              <c:pt idx="50">
                <c:v>480.5</c:v>
              </c:pt>
              <c:pt idx="51">
                <c:v>466</c:v>
              </c:pt>
              <c:pt idx="52">
                <c:v>467.75</c:v>
              </c:pt>
              <c:pt idx="53">
                <c:v>472</c:v>
              </c:pt>
              <c:pt idx="54">
                <c:v>469.38</c:v>
              </c:pt>
              <c:pt idx="55">
                <c:v>464.5</c:v>
              </c:pt>
              <c:pt idx="56">
                <c:v>461.25</c:v>
              </c:pt>
              <c:pt idx="57">
                <c:v>448</c:v>
              </c:pt>
              <c:pt idx="58">
                <c:v>423.5</c:v>
              </c:pt>
              <c:pt idx="59">
                <c:v>406.67</c:v>
              </c:pt>
              <c:pt idx="60">
                <c:v>325</c:v>
              </c:pt>
            </c:numLit>
          </c:val>
          <c:smooth val="0"/>
        </c:ser>
        <c:marker val="1"/>
        <c:axId val="6170460"/>
        <c:axId val="55534141"/>
      </c:lineChart>
      <c:catAx>
        <c:axId val="6170460"/>
        <c:scaling>
          <c:orientation val="minMax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534141"/>
        <c:crosses val="autoZero"/>
        <c:auto val="1"/>
        <c:lblOffset val="100"/>
        <c:tickLblSkip val="3"/>
        <c:noMultiLvlLbl val="0"/>
      </c:catAx>
      <c:valAx>
        <c:axId val="555341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USD/ton</a:t>
                </a:r>
              </a:p>
            </c:rich>
          </c:tx>
          <c:layout>
            <c:manualLayout>
              <c:xMode val="factor"/>
              <c:yMode val="factor"/>
              <c:x val="-0.0255"/>
              <c:y val="-0.00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1704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3"/>
          <c:y val="0.3005"/>
          <c:w val="0.172"/>
          <c:h val="0.4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Figura 2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del precio promedio mensual de superfosfato triple (SFT)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(USD/ton)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Enero 2011 a enero 2016
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43"/>
          <c:y val="0.2125"/>
          <c:w val="0.6535"/>
          <c:h val="0.6665"/>
        </c:manualLayout>
      </c:layout>
      <c:lineChart>
        <c:grouping val="standard"/>
        <c:varyColors val="0"/>
        <c:ser>
          <c:idx val="0"/>
          <c:order val="0"/>
          <c:tx>
            <c:v>Precio nominal interno 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61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  <c:pt idx="13">
                <c:v>40940</c:v>
              </c:pt>
              <c:pt idx="14">
                <c:v>40969</c:v>
              </c:pt>
              <c:pt idx="15">
                <c:v>41000</c:v>
              </c:pt>
              <c:pt idx="16">
                <c:v>41030</c:v>
              </c:pt>
              <c:pt idx="17">
                <c:v>41061</c:v>
              </c:pt>
              <c:pt idx="18">
                <c:v>41091</c:v>
              </c:pt>
              <c:pt idx="19">
                <c:v>41122</c:v>
              </c:pt>
              <c:pt idx="20">
                <c:v>41153</c:v>
              </c:pt>
              <c:pt idx="21">
                <c:v>41183</c:v>
              </c:pt>
              <c:pt idx="22">
                <c:v>41214</c:v>
              </c:pt>
              <c:pt idx="23">
                <c:v>41244</c:v>
              </c:pt>
              <c:pt idx="24">
                <c:v>41275</c:v>
              </c:pt>
              <c:pt idx="25">
                <c:v>41306</c:v>
              </c:pt>
              <c:pt idx="26">
                <c:v>41334</c:v>
              </c:pt>
              <c:pt idx="27">
                <c:v>41365</c:v>
              </c:pt>
              <c:pt idx="28">
                <c:v>41395</c:v>
              </c:pt>
              <c:pt idx="29">
                <c:v>41426</c:v>
              </c:pt>
              <c:pt idx="30">
                <c:v>41456</c:v>
              </c:pt>
              <c:pt idx="31">
                <c:v>41487</c:v>
              </c:pt>
              <c:pt idx="32">
                <c:v>41518</c:v>
              </c:pt>
              <c:pt idx="33">
                <c:v>41548</c:v>
              </c:pt>
              <c:pt idx="34">
                <c:v>41579</c:v>
              </c:pt>
              <c:pt idx="35">
                <c:v>41609</c:v>
              </c:pt>
              <c:pt idx="36">
                <c:v>41640</c:v>
              </c:pt>
              <c:pt idx="37">
                <c:v>41671</c:v>
              </c:pt>
              <c:pt idx="38">
                <c:v>41699</c:v>
              </c:pt>
              <c:pt idx="39">
                <c:v>41730</c:v>
              </c:pt>
              <c:pt idx="40">
                <c:v>41760</c:v>
              </c:pt>
              <c:pt idx="41">
                <c:v>41791</c:v>
              </c:pt>
              <c:pt idx="42">
                <c:v>41821</c:v>
              </c:pt>
              <c:pt idx="43">
                <c:v>41852</c:v>
              </c:pt>
              <c:pt idx="44">
                <c:v>41883</c:v>
              </c:pt>
              <c:pt idx="45">
                <c:v>41913</c:v>
              </c:pt>
              <c:pt idx="46">
                <c:v>41944</c:v>
              </c:pt>
              <c:pt idx="47">
                <c:v>41974</c:v>
              </c:pt>
              <c:pt idx="48">
                <c:v>42005</c:v>
              </c:pt>
              <c:pt idx="49">
                <c:v>42036</c:v>
              </c:pt>
              <c:pt idx="50">
                <c:v>42064</c:v>
              </c:pt>
              <c:pt idx="51">
                <c:v>42095</c:v>
              </c:pt>
              <c:pt idx="52">
                <c:v>42125</c:v>
              </c:pt>
              <c:pt idx="53">
                <c:v>42156</c:v>
              </c:pt>
              <c:pt idx="54">
                <c:v>42186</c:v>
              </c:pt>
              <c:pt idx="55">
                <c:v>42217</c:v>
              </c:pt>
              <c:pt idx="56">
                <c:v>42248</c:v>
              </c:pt>
              <c:pt idx="57">
                <c:v>42278</c:v>
              </c:pt>
              <c:pt idx="58">
                <c:v>42309</c:v>
              </c:pt>
              <c:pt idx="59">
                <c:v>42339</c:v>
              </c:pt>
              <c:pt idx="60">
                <c:v>42370</c:v>
              </c:pt>
            </c:numLit>
          </c:cat>
          <c:val>
            <c:numLit>
              <c:ptCount val="61"/>
              <c:pt idx="0">
                <c:v>669.86</c:v>
              </c:pt>
              <c:pt idx="1">
                <c:v>695.53</c:v>
              </c:pt>
              <c:pt idx="2">
                <c:v>689.79</c:v>
              </c:pt>
              <c:pt idx="3">
                <c:v>740.56</c:v>
              </c:pt>
              <c:pt idx="4">
                <c:v>763.85</c:v>
              </c:pt>
              <c:pt idx="5">
                <c:v>761.12</c:v>
              </c:pt>
              <c:pt idx="6">
                <c:v>771.75</c:v>
              </c:pt>
              <c:pt idx="7">
                <c:v>754.68</c:v>
              </c:pt>
              <c:pt idx="8">
                <c:v>802.13</c:v>
              </c:pt>
              <c:pt idx="9">
                <c:v>768.91</c:v>
              </c:pt>
              <c:pt idx="10">
                <c:v>779.8</c:v>
              </c:pt>
              <c:pt idx="11">
                <c:v>766.64</c:v>
              </c:pt>
              <c:pt idx="12">
                <c:v>756.94</c:v>
              </c:pt>
              <c:pt idx="13">
                <c:v>788.14</c:v>
              </c:pt>
              <c:pt idx="14">
                <c:v>725.54</c:v>
              </c:pt>
              <c:pt idx="15">
                <c:v>721.55</c:v>
              </c:pt>
              <c:pt idx="16">
                <c:v>683.33</c:v>
              </c:pt>
              <c:pt idx="17">
                <c:v>645.73</c:v>
              </c:pt>
              <c:pt idx="18">
                <c:v>656.6</c:v>
              </c:pt>
              <c:pt idx="19">
                <c:v>678.81</c:v>
              </c:pt>
              <c:pt idx="20">
                <c:v>687.41</c:v>
              </c:pt>
              <c:pt idx="21">
                <c:v>686.85</c:v>
              </c:pt>
              <c:pt idx="22">
                <c:v>679.4</c:v>
              </c:pt>
              <c:pt idx="23">
                <c:v>684.3</c:v>
              </c:pt>
              <c:pt idx="24">
                <c:v>690.76</c:v>
              </c:pt>
              <c:pt idx="25">
                <c:v>684.89</c:v>
              </c:pt>
              <c:pt idx="26">
                <c:v>693.15</c:v>
              </c:pt>
              <c:pt idx="27">
                <c:v>693.65</c:v>
              </c:pt>
              <c:pt idx="28">
                <c:v>675.93</c:v>
              </c:pt>
              <c:pt idx="29">
                <c:v>651.24</c:v>
              </c:pt>
              <c:pt idx="30">
                <c:v>641.64</c:v>
              </c:pt>
              <c:pt idx="31">
                <c:v>632.08</c:v>
              </c:pt>
              <c:pt idx="32">
                <c:v>642.13</c:v>
              </c:pt>
              <c:pt idx="33">
                <c:v>638.96</c:v>
              </c:pt>
              <c:pt idx="34">
                <c:v>616.27</c:v>
              </c:pt>
              <c:pt idx="35">
                <c:v>600.62</c:v>
              </c:pt>
              <c:pt idx="36">
                <c:v>592.15</c:v>
              </c:pt>
              <c:pt idx="37">
                <c:v>594.33</c:v>
              </c:pt>
              <c:pt idx="38">
                <c:v>654.93</c:v>
              </c:pt>
              <c:pt idx="39">
                <c:v>655.77</c:v>
              </c:pt>
              <c:pt idx="40">
                <c:v>638.22</c:v>
              </c:pt>
              <c:pt idx="41">
                <c:v>635.5</c:v>
              </c:pt>
              <c:pt idx="42">
                <c:v>629.64</c:v>
              </c:pt>
              <c:pt idx="43">
                <c:v>606.98</c:v>
              </c:pt>
              <c:pt idx="44">
                <c:v>608.46</c:v>
              </c:pt>
              <c:pt idx="45">
                <c:v>612.05</c:v>
              </c:pt>
              <c:pt idx="46">
                <c:v>610.32</c:v>
              </c:pt>
              <c:pt idx="47">
                <c:v>594.75</c:v>
              </c:pt>
              <c:pt idx="48">
                <c:v>587.1</c:v>
              </c:pt>
              <c:pt idx="49">
                <c:v>578.88</c:v>
              </c:pt>
              <c:pt idx="50">
                <c:v>580.01</c:v>
              </c:pt>
              <c:pt idx="51">
                <c:v>593</c:v>
              </c:pt>
              <c:pt idx="52">
                <c:v>586.06</c:v>
              </c:pt>
              <c:pt idx="53">
                <c:v>565.24</c:v>
              </c:pt>
              <c:pt idx="54">
                <c:v>552.24</c:v>
              </c:pt>
              <c:pt idx="55">
                <c:v>513.77</c:v>
              </c:pt>
              <c:pt idx="56">
                <c:v>543.93</c:v>
              </c:pt>
              <c:pt idx="57">
                <c:v>551.54</c:v>
              </c:pt>
              <c:pt idx="58">
                <c:v>529.83</c:v>
              </c:pt>
              <c:pt idx="59">
                <c:v>529.65</c:v>
              </c:pt>
              <c:pt idx="60">
                <c:v>516.98</c:v>
              </c:pt>
            </c:numLit>
          </c:val>
          <c:smooth val="0"/>
        </c:ser>
        <c:ser>
          <c:idx val="1"/>
          <c:order val="1"/>
          <c:tx>
            <c:v>Valor  CIF importaciones reales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cat>
            <c:numLit>
              <c:ptCount val="61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  <c:pt idx="13">
                <c:v>40940</c:v>
              </c:pt>
              <c:pt idx="14">
                <c:v>40969</c:v>
              </c:pt>
              <c:pt idx="15">
                <c:v>41000</c:v>
              </c:pt>
              <c:pt idx="16">
                <c:v>41030</c:v>
              </c:pt>
              <c:pt idx="17">
                <c:v>41061</c:v>
              </c:pt>
              <c:pt idx="18">
                <c:v>41091</c:v>
              </c:pt>
              <c:pt idx="19">
                <c:v>41122</c:v>
              </c:pt>
              <c:pt idx="20">
                <c:v>41153</c:v>
              </c:pt>
              <c:pt idx="21">
                <c:v>41183</c:v>
              </c:pt>
              <c:pt idx="22">
                <c:v>41214</c:v>
              </c:pt>
              <c:pt idx="23">
                <c:v>41244</c:v>
              </c:pt>
              <c:pt idx="24">
                <c:v>41275</c:v>
              </c:pt>
              <c:pt idx="25">
                <c:v>41306</c:v>
              </c:pt>
              <c:pt idx="26">
                <c:v>41334</c:v>
              </c:pt>
              <c:pt idx="27">
                <c:v>41365</c:v>
              </c:pt>
              <c:pt idx="28">
                <c:v>41395</c:v>
              </c:pt>
              <c:pt idx="29">
                <c:v>41426</c:v>
              </c:pt>
              <c:pt idx="30">
                <c:v>41456</c:v>
              </c:pt>
              <c:pt idx="31">
                <c:v>41487</c:v>
              </c:pt>
              <c:pt idx="32">
                <c:v>41518</c:v>
              </c:pt>
              <c:pt idx="33">
                <c:v>41548</c:v>
              </c:pt>
              <c:pt idx="34">
                <c:v>41579</c:v>
              </c:pt>
              <c:pt idx="35">
                <c:v>41609</c:v>
              </c:pt>
              <c:pt idx="36">
                <c:v>41640</c:v>
              </c:pt>
              <c:pt idx="37">
                <c:v>41671</c:v>
              </c:pt>
              <c:pt idx="38">
                <c:v>41699</c:v>
              </c:pt>
              <c:pt idx="39">
                <c:v>41730</c:v>
              </c:pt>
              <c:pt idx="40">
                <c:v>41760</c:v>
              </c:pt>
              <c:pt idx="41">
                <c:v>41791</c:v>
              </c:pt>
              <c:pt idx="42">
                <c:v>41821</c:v>
              </c:pt>
              <c:pt idx="43">
                <c:v>41852</c:v>
              </c:pt>
              <c:pt idx="44">
                <c:v>41883</c:v>
              </c:pt>
              <c:pt idx="45">
                <c:v>41913</c:v>
              </c:pt>
              <c:pt idx="46">
                <c:v>41944</c:v>
              </c:pt>
              <c:pt idx="47">
                <c:v>41974</c:v>
              </c:pt>
              <c:pt idx="48">
                <c:v>42005</c:v>
              </c:pt>
              <c:pt idx="49">
                <c:v>42036</c:v>
              </c:pt>
              <c:pt idx="50">
                <c:v>42064</c:v>
              </c:pt>
              <c:pt idx="51">
                <c:v>42095</c:v>
              </c:pt>
              <c:pt idx="52">
                <c:v>42125</c:v>
              </c:pt>
              <c:pt idx="53">
                <c:v>42156</c:v>
              </c:pt>
              <c:pt idx="54">
                <c:v>42186</c:v>
              </c:pt>
              <c:pt idx="55">
                <c:v>42217</c:v>
              </c:pt>
              <c:pt idx="56">
                <c:v>42248</c:v>
              </c:pt>
              <c:pt idx="57">
                <c:v>42278</c:v>
              </c:pt>
              <c:pt idx="58">
                <c:v>42309</c:v>
              </c:pt>
              <c:pt idx="59">
                <c:v>42339</c:v>
              </c:pt>
              <c:pt idx="60">
                <c:v>42370</c:v>
              </c:pt>
            </c:numLit>
          </c:cat>
          <c:val>
            <c:numLit>
              <c:ptCount val="61"/>
              <c:pt idx="0">
                <c:v>358.015031693889</c:v>
              </c:pt>
              <c:pt idx="2">
                <c:v>521.689828942894</c:v>
              </c:pt>
              <c:pt idx="3">
                <c:v>535.4997572595283</c:v>
              </c:pt>
              <c:pt idx="4">
                <c:v>556.0136701127714</c:v>
              </c:pt>
              <c:pt idx="5">
                <c:v>555.298368665439</c:v>
              </c:pt>
              <c:pt idx="6">
                <c:v>551.2978205904708</c:v>
              </c:pt>
              <c:pt idx="7">
                <c:v>552.1545752604248</c:v>
              </c:pt>
              <c:pt idx="8">
                <c:v>579.0629298168993</c:v>
              </c:pt>
              <c:pt idx="9">
                <c:v>677.068094077009</c:v>
              </c:pt>
              <c:pt idx="11">
                <c:v>660</c:v>
              </c:pt>
              <c:pt idx="12">
                <c:v>505.58666666666664</c:v>
              </c:pt>
              <c:pt idx="13">
                <c:v>513.0328216929495</c:v>
              </c:pt>
              <c:pt idx="14">
                <c:v>520.4473163075918</c:v>
              </c:pt>
              <c:pt idx="15">
                <c:v>476.65318560312437</c:v>
              </c:pt>
              <c:pt idx="16">
                <c:v>488.643526721357</c:v>
              </c:pt>
              <c:pt idx="17">
                <c:v>444.74</c:v>
              </c:pt>
              <c:pt idx="18">
                <c:v>451.02</c:v>
              </c:pt>
              <c:pt idx="19">
                <c:v>487.1935536663099</c:v>
              </c:pt>
              <c:pt idx="20">
                <c:v>488.59276450000937</c:v>
              </c:pt>
              <c:pt idx="21">
                <c:v>476.55161814970563</c:v>
              </c:pt>
              <c:pt idx="22">
                <c:v>473.5290042490301</c:v>
              </c:pt>
              <c:pt idx="23">
                <c:v>478.29445292030607</c:v>
              </c:pt>
              <c:pt idx="24">
                <c:v>480.3035860260771</c:v>
              </c:pt>
              <c:pt idx="25">
                <c:v>472.478</c:v>
              </c:pt>
              <c:pt idx="26">
                <c:v>473.28160679374395</c:v>
              </c:pt>
              <c:pt idx="27">
                <c:v>442.33</c:v>
              </c:pt>
              <c:pt idx="28">
                <c:v>456.1587392626771</c:v>
              </c:pt>
              <c:pt idx="29">
                <c:v>458.0769294595016</c:v>
              </c:pt>
              <c:pt idx="30">
                <c:v>443.98856459543725</c:v>
              </c:pt>
              <c:pt idx="31">
                <c:v>427.03</c:v>
              </c:pt>
              <c:pt idx="32">
                <c:v>441.240468867694</c:v>
              </c:pt>
              <c:pt idx="33">
                <c:v>415.48264986714815</c:v>
              </c:pt>
              <c:pt idx="34">
                <c:v>418.3863430127042</c:v>
              </c:pt>
              <c:pt idx="35">
                <c:v>410.48</c:v>
              </c:pt>
              <c:pt idx="36">
                <c:v>410.6893646944974</c:v>
              </c:pt>
              <c:pt idx="37">
                <c:v>367.38153692663747</c:v>
              </c:pt>
              <c:pt idx="38">
                <c:v>371.9222150712478</c:v>
              </c:pt>
              <c:pt idx="39">
                <c:v>435.6014921114623</c:v>
              </c:pt>
              <c:pt idx="40">
                <c:v>439.63464749449287</c:v>
              </c:pt>
              <c:pt idx="41">
                <c:v>403.20611644856393</c:v>
              </c:pt>
              <c:pt idx="42">
                <c:v>390.1428643112182</c:v>
              </c:pt>
              <c:pt idx="43">
                <c:v>411.9953757147466</c:v>
              </c:pt>
              <c:pt idx="44">
                <c:v>429.16934201445684</c:v>
              </c:pt>
              <c:pt idx="45">
                <c:v>405.93135554401596</c:v>
              </c:pt>
              <c:pt idx="46">
                <c:v>428.9594751395696</c:v>
              </c:pt>
              <c:pt idx="47">
                <c:v>411.7583333333333</c:v>
              </c:pt>
              <c:pt idx="49">
                <c:v>424.0083319291975</c:v>
              </c:pt>
              <c:pt idx="50">
                <c:v>416.7054544618023</c:v>
              </c:pt>
              <c:pt idx="51">
                <c:v>398.7752443071801</c:v>
              </c:pt>
              <c:pt idx="52">
                <c:v>398.1843475098939</c:v>
              </c:pt>
              <c:pt idx="53">
                <c:v>404.06059893640435</c:v>
              </c:pt>
              <c:pt idx="54">
                <c:v>399.4788887621687</c:v>
              </c:pt>
              <c:pt idx="55">
                <c:v>392.2327664178014</c:v>
              </c:pt>
              <c:pt idx="56">
                <c:v>381.7389544048959</c:v>
              </c:pt>
              <c:pt idx="57">
                <c:v>399.4564546149579</c:v>
              </c:pt>
              <c:pt idx="58">
                <c:v>400.35507946596283</c:v>
              </c:pt>
              <c:pt idx="59">
                <c:v>387.9898862199747</c:v>
              </c:pt>
            </c:numLit>
          </c:val>
          <c:smooth val="0"/>
        </c:ser>
        <c:marker val="1"/>
        <c:axId val="30045222"/>
        <c:axId val="1971543"/>
      </c:lineChart>
      <c:dateAx>
        <c:axId val="30045222"/>
        <c:scaling>
          <c:orientation val="minMax"/>
          <c:min val="40544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71543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19715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USD/ton</a:t>
                </a:r>
              </a:p>
            </c:rich>
          </c:tx>
          <c:layout>
            <c:manualLayout>
              <c:xMode val="factor"/>
              <c:yMode val="factor"/>
              <c:x val="-0.043"/>
              <c:y val="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00452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925"/>
          <c:y val="0.29725"/>
          <c:w val="0.17825"/>
          <c:h val="0.39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Figura 3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del precio promedio mensual de sulfato de potasio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(USD/ton)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Enero 2011 a enero 2016</a:t>
            </a:r>
          </a:p>
        </c:rich>
      </c:tx>
      <c:layout>
        <c:manualLayout>
          <c:xMode val="factor"/>
          <c:yMode val="factor"/>
          <c:x val="-0.002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1025"/>
          <c:y val="0.19025"/>
          <c:w val="0.6875"/>
          <c:h val="0.70825"/>
        </c:manualLayout>
      </c:layout>
      <c:lineChart>
        <c:grouping val="standard"/>
        <c:varyColors val="0"/>
        <c:ser>
          <c:idx val="0"/>
          <c:order val="0"/>
          <c:tx>
            <c:v>Precio nominal interno 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Lit>
              <c:ptCount val="61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  <c:pt idx="13">
                <c:v>40940</c:v>
              </c:pt>
              <c:pt idx="14">
                <c:v>40969</c:v>
              </c:pt>
              <c:pt idx="15">
                <c:v>41000</c:v>
              </c:pt>
              <c:pt idx="16">
                <c:v>41030</c:v>
              </c:pt>
              <c:pt idx="17">
                <c:v>41061</c:v>
              </c:pt>
              <c:pt idx="18">
                <c:v>41091</c:v>
              </c:pt>
              <c:pt idx="19">
                <c:v>41122</c:v>
              </c:pt>
              <c:pt idx="20">
                <c:v>41153</c:v>
              </c:pt>
              <c:pt idx="21">
                <c:v>41183</c:v>
              </c:pt>
              <c:pt idx="22">
                <c:v>41214</c:v>
              </c:pt>
              <c:pt idx="23">
                <c:v>41244</c:v>
              </c:pt>
              <c:pt idx="24">
                <c:v>41275</c:v>
              </c:pt>
              <c:pt idx="25">
                <c:v>41306</c:v>
              </c:pt>
              <c:pt idx="26">
                <c:v>41334</c:v>
              </c:pt>
              <c:pt idx="27">
                <c:v>41365</c:v>
              </c:pt>
              <c:pt idx="28">
                <c:v>41395</c:v>
              </c:pt>
              <c:pt idx="29">
                <c:v>41426</c:v>
              </c:pt>
              <c:pt idx="30">
                <c:v>41456</c:v>
              </c:pt>
              <c:pt idx="31">
                <c:v>41487</c:v>
              </c:pt>
              <c:pt idx="32">
                <c:v>41518</c:v>
              </c:pt>
              <c:pt idx="33">
                <c:v>41548</c:v>
              </c:pt>
              <c:pt idx="34">
                <c:v>41579</c:v>
              </c:pt>
              <c:pt idx="35">
                <c:v>41609</c:v>
              </c:pt>
              <c:pt idx="36">
                <c:v>41640</c:v>
              </c:pt>
              <c:pt idx="37">
                <c:v>41671</c:v>
              </c:pt>
              <c:pt idx="38">
                <c:v>41699</c:v>
              </c:pt>
              <c:pt idx="39">
                <c:v>41730</c:v>
              </c:pt>
              <c:pt idx="40">
                <c:v>41760</c:v>
              </c:pt>
              <c:pt idx="41">
                <c:v>41791</c:v>
              </c:pt>
              <c:pt idx="42">
                <c:v>41821</c:v>
              </c:pt>
              <c:pt idx="43">
                <c:v>41852</c:v>
              </c:pt>
              <c:pt idx="44">
                <c:v>41883</c:v>
              </c:pt>
              <c:pt idx="45">
                <c:v>41913</c:v>
              </c:pt>
              <c:pt idx="46">
                <c:v>41944</c:v>
              </c:pt>
              <c:pt idx="47">
                <c:v>41974</c:v>
              </c:pt>
              <c:pt idx="48">
                <c:v>42005</c:v>
              </c:pt>
              <c:pt idx="49">
                <c:v>42036</c:v>
              </c:pt>
              <c:pt idx="50">
                <c:v>42064</c:v>
              </c:pt>
              <c:pt idx="51">
                <c:v>42095</c:v>
              </c:pt>
              <c:pt idx="52">
                <c:v>42125</c:v>
              </c:pt>
              <c:pt idx="53">
                <c:v>42156</c:v>
              </c:pt>
              <c:pt idx="54">
                <c:v>42186</c:v>
              </c:pt>
              <c:pt idx="55">
                <c:v>42217</c:v>
              </c:pt>
              <c:pt idx="56">
                <c:v>42248</c:v>
              </c:pt>
              <c:pt idx="57">
                <c:v>42278</c:v>
              </c:pt>
              <c:pt idx="58">
                <c:v>42309</c:v>
              </c:pt>
              <c:pt idx="59">
                <c:v>42339</c:v>
              </c:pt>
              <c:pt idx="60">
                <c:v>42370</c:v>
              </c:pt>
            </c:numLit>
          </c:cat>
          <c:val>
            <c:numLit>
              <c:ptCount val="61"/>
              <c:pt idx="0">
                <c:v>1080.94</c:v>
              </c:pt>
              <c:pt idx="1">
                <c:v>1122.7</c:v>
              </c:pt>
              <c:pt idx="2">
                <c:v>1124.89</c:v>
              </c:pt>
              <c:pt idx="3">
                <c:v>1144.77</c:v>
              </c:pt>
              <c:pt idx="4">
                <c:v>1092.51</c:v>
              </c:pt>
              <c:pt idx="5">
                <c:v>1088.6</c:v>
              </c:pt>
              <c:pt idx="6">
                <c:v>1103.81</c:v>
              </c:pt>
              <c:pt idx="7">
                <c:v>1071.15</c:v>
              </c:pt>
              <c:pt idx="8">
                <c:v>1046.12</c:v>
              </c:pt>
              <c:pt idx="9">
                <c:v>988.78</c:v>
              </c:pt>
              <c:pt idx="10">
                <c:v>995.2</c:v>
              </c:pt>
              <c:pt idx="11">
                <c:v>978.4</c:v>
              </c:pt>
              <c:pt idx="12">
                <c:v>987.35</c:v>
              </c:pt>
              <c:pt idx="13">
                <c:v>1028.06</c:v>
              </c:pt>
              <c:pt idx="14">
                <c:v>1005.36</c:v>
              </c:pt>
              <c:pt idx="15">
                <c:v>1004.12</c:v>
              </c:pt>
              <c:pt idx="16">
                <c:v>981.71</c:v>
              </c:pt>
              <c:pt idx="17">
                <c:v>965.13</c:v>
              </c:pt>
              <c:pt idx="18">
                <c:v>971.68</c:v>
              </c:pt>
              <c:pt idx="19">
                <c:v>1014.57</c:v>
              </c:pt>
              <c:pt idx="20">
                <c:v>1027.43</c:v>
              </c:pt>
              <c:pt idx="21">
                <c:v>1039.21</c:v>
              </c:pt>
              <c:pt idx="22">
                <c:v>1027.95</c:v>
              </c:pt>
              <c:pt idx="23">
                <c:v>1016.49</c:v>
              </c:pt>
              <c:pt idx="24">
                <c:v>1026.09</c:v>
              </c:pt>
              <c:pt idx="25">
                <c:v>1026.8</c:v>
              </c:pt>
              <c:pt idx="26">
                <c:v>1026.5</c:v>
              </c:pt>
              <c:pt idx="27">
                <c:v>1027.24</c:v>
              </c:pt>
              <c:pt idx="28">
                <c:v>992.74</c:v>
              </c:pt>
              <c:pt idx="29">
                <c:v>956.47</c:v>
              </c:pt>
              <c:pt idx="30">
                <c:v>956.51</c:v>
              </c:pt>
              <c:pt idx="31">
                <c:v>942.27</c:v>
              </c:pt>
              <c:pt idx="32">
                <c:v>957.25</c:v>
              </c:pt>
              <c:pt idx="33">
                <c:v>986.4</c:v>
              </c:pt>
              <c:pt idx="34">
                <c:v>951.37</c:v>
              </c:pt>
              <c:pt idx="35">
                <c:v>955.71</c:v>
              </c:pt>
              <c:pt idx="36">
                <c:v>942.22</c:v>
              </c:pt>
              <c:pt idx="37">
                <c:v>946.95</c:v>
              </c:pt>
              <c:pt idx="38">
                <c:v>930.01</c:v>
              </c:pt>
              <c:pt idx="39">
                <c:v>946.56</c:v>
              </c:pt>
              <c:pt idx="40">
                <c:v>985.1</c:v>
              </c:pt>
              <c:pt idx="41">
                <c:v>1159.23</c:v>
              </c:pt>
              <c:pt idx="42">
                <c:v>1148.53</c:v>
              </c:pt>
              <c:pt idx="43">
                <c:v>1107.2</c:v>
              </c:pt>
              <c:pt idx="45">
                <c:v>1344.11</c:v>
              </c:pt>
              <c:pt idx="46">
                <c:v>1348.49</c:v>
              </c:pt>
              <c:pt idx="47">
                <c:v>1293.81</c:v>
              </c:pt>
              <c:pt idx="48">
                <c:v>1277.16</c:v>
              </c:pt>
              <c:pt idx="49">
                <c:v>1271.61</c:v>
              </c:pt>
              <c:pt idx="50">
                <c:v>1261.73</c:v>
              </c:pt>
              <c:pt idx="51">
                <c:v>1290</c:v>
              </c:pt>
              <c:pt idx="52">
                <c:v>1061.55</c:v>
              </c:pt>
              <c:pt idx="53">
                <c:v>1031.76</c:v>
              </c:pt>
              <c:pt idx="54">
                <c:v>999.78</c:v>
              </c:pt>
              <c:pt idx="55">
                <c:v>988.2</c:v>
              </c:pt>
              <c:pt idx="56">
                <c:v>1001.84</c:v>
              </c:pt>
              <c:pt idx="57">
                <c:v>1011.22</c:v>
              </c:pt>
              <c:pt idx="58">
                <c:v>984.38</c:v>
              </c:pt>
              <c:pt idx="59">
                <c:v>984.04</c:v>
              </c:pt>
              <c:pt idx="60">
                <c:v>921.69</c:v>
              </c:pt>
            </c:numLit>
          </c:val>
          <c:smooth val="0"/>
        </c:ser>
        <c:ser>
          <c:idx val="1"/>
          <c:order val="1"/>
          <c:tx>
            <c:v>Valor CIF importaciones reales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61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  <c:pt idx="13">
                <c:v>40940</c:v>
              </c:pt>
              <c:pt idx="14">
                <c:v>40969</c:v>
              </c:pt>
              <c:pt idx="15">
                <c:v>41000</c:v>
              </c:pt>
              <c:pt idx="16">
                <c:v>41030</c:v>
              </c:pt>
              <c:pt idx="17">
                <c:v>41061</c:v>
              </c:pt>
              <c:pt idx="18">
                <c:v>41091</c:v>
              </c:pt>
              <c:pt idx="19">
                <c:v>41122</c:v>
              </c:pt>
              <c:pt idx="20">
                <c:v>41153</c:v>
              </c:pt>
              <c:pt idx="21">
                <c:v>41183</c:v>
              </c:pt>
              <c:pt idx="22">
                <c:v>41214</c:v>
              </c:pt>
              <c:pt idx="23">
                <c:v>41244</c:v>
              </c:pt>
              <c:pt idx="24">
                <c:v>41275</c:v>
              </c:pt>
              <c:pt idx="25">
                <c:v>41306</c:v>
              </c:pt>
              <c:pt idx="26">
                <c:v>41334</c:v>
              </c:pt>
              <c:pt idx="27">
                <c:v>41365</c:v>
              </c:pt>
              <c:pt idx="28">
                <c:v>41395</c:v>
              </c:pt>
              <c:pt idx="29">
                <c:v>41426</c:v>
              </c:pt>
              <c:pt idx="30">
                <c:v>41456</c:v>
              </c:pt>
              <c:pt idx="31">
                <c:v>41487</c:v>
              </c:pt>
              <c:pt idx="32">
                <c:v>41518</c:v>
              </c:pt>
              <c:pt idx="33">
                <c:v>41548</c:v>
              </c:pt>
              <c:pt idx="34">
                <c:v>41579</c:v>
              </c:pt>
              <c:pt idx="35">
                <c:v>41609</c:v>
              </c:pt>
              <c:pt idx="36">
                <c:v>41640</c:v>
              </c:pt>
              <c:pt idx="37">
                <c:v>41671</c:v>
              </c:pt>
              <c:pt idx="38">
                <c:v>41699</c:v>
              </c:pt>
              <c:pt idx="39">
                <c:v>41730</c:v>
              </c:pt>
              <c:pt idx="40">
                <c:v>41760</c:v>
              </c:pt>
              <c:pt idx="41">
                <c:v>41791</c:v>
              </c:pt>
              <c:pt idx="42">
                <c:v>41821</c:v>
              </c:pt>
              <c:pt idx="43">
                <c:v>41852</c:v>
              </c:pt>
              <c:pt idx="44">
                <c:v>41883</c:v>
              </c:pt>
              <c:pt idx="45">
                <c:v>41913</c:v>
              </c:pt>
              <c:pt idx="46">
                <c:v>41944</c:v>
              </c:pt>
              <c:pt idx="47">
                <c:v>41974</c:v>
              </c:pt>
              <c:pt idx="48">
                <c:v>42005</c:v>
              </c:pt>
              <c:pt idx="49">
                <c:v>42036</c:v>
              </c:pt>
              <c:pt idx="50">
                <c:v>42064</c:v>
              </c:pt>
              <c:pt idx="51">
                <c:v>42095</c:v>
              </c:pt>
              <c:pt idx="52">
                <c:v>42125</c:v>
              </c:pt>
              <c:pt idx="53">
                <c:v>42156</c:v>
              </c:pt>
              <c:pt idx="54">
                <c:v>42186</c:v>
              </c:pt>
              <c:pt idx="55">
                <c:v>42217</c:v>
              </c:pt>
              <c:pt idx="56">
                <c:v>42248</c:v>
              </c:pt>
              <c:pt idx="57">
                <c:v>42278</c:v>
              </c:pt>
              <c:pt idx="58">
                <c:v>42309</c:v>
              </c:pt>
              <c:pt idx="59">
                <c:v>42339</c:v>
              </c:pt>
              <c:pt idx="60">
                <c:v>42370</c:v>
              </c:pt>
            </c:numLit>
          </c:cat>
          <c:val>
            <c:numLit>
              <c:ptCount val="61"/>
              <c:pt idx="0">
                <c:v>667</c:v>
              </c:pt>
              <c:pt idx="1">
                <c:v>593.0000955292319</c:v>
              </c:pt>
              <c:pt idx="2">
                <c:v>659.3334531081567</c:v>
              </c:pt>
              <c:pt idx="3">
                <c:v>688.8930249897024</c:v>
              </c:pt>
              <c:pt idx="5">
                <c:v>705.8034534502178</c:v>
              </c:pt>
              <c:pt idx="6">
                <c:v>694.9126791833447</c:v>
              </c:pt>
              <c:pt idx="7">
                <c:v>670.0021565667457</c:v>
              </c:pt>
              <c:pt idx="8">
                <c:v>751.8040062018467</c:v>
              </c:pt>
              <c:pt idx="9">
                <c:v>677.068094077009</c:v>
              </c:pt>
              <c:pt idx="11">
                <c:v>660</c:v>
              </c:pt>
              <c:pt idx="12">
                <c:v>694.2345950646237</c:v>
              </c:pt>
              <c:pt idx="13">
                <c:v>630</c:v>
              </c:pt>
              <c:pt idx="14">
                <c:v>760</c:v>
              </c:pt>
              <c:pt idx="16">
                <c:v>651.2543963607257</c:v>
              </c:pt>
              <c:pt idx="17">
                <c:v>605.01</c:v>
              </c:pt>
              <c:pt idx="18">
                <c:v>680.83</c:v>
              </c:pt>
              <c:pt idx="19">
                <c:v>610.1065087343497</c:v>
              </c:pt>
              <c:pt idx="20">
                <c:v>728.2962200863503</c:v>
              </c:pt>
              <c:pt idx="21">
                <c:v>671.2391861023194</c:v>
              </c:pt>
              <c:pt idx="22">
                <c:v>742.5</c:v>
              </c:pt>
              <c:pt idx="23">
                <c:v>605</c:v>
              </c:pt>
              <c:pt idx="25">
                <c:v>672.1158777229862</c:v>
              </c:pt>
              <c:pt idx="27">
                <c:v>610</c:v>
              </c:pt>
              <c:pt idx="29">
                <c:v>609.9996163916485</c:v>
              </c:pt>
              <c:pt idx="30">
                <c:v>691.7024864664669</c:v>
              </c:pt>
              <c:pt idx="31">
                <c:v>698.1396472729556</c:v>
              </c:pt>
              <c:pt idx="32">
                <c:v>721.1490673953008</c:v>
              </c:pt>
              <c:pt idx="33">
                <c:v>622.5964259418653</c:v>
              </c:pt>
              <c:pt idx="35">
                <c:v>622.5964259418653</c:v>
              </c:pt>
              <c:pt idx="36">
                <c:v>701.5769230769231</c:v>
              </c:pt>
              <c:pt idx="37">
                <c:v>695</c:v>
              </c:pt>
              <c:pt idx="38">
                <c:v>658.3333333333334</c:v>
              </c:pt>
              <c:pt idx="39">
                <c:v>670.62894788788</c:v>
              </c:pt>
              <c:pt idx="40">
                <c:v>688.429384757449</c:v>
              </c:pt>
              <c:pt idx="41">
                <c:v>713.5294117647059</c:v>
              </c:pt>
              <c:pt idx="42">
                <c:v>709.4976539034374</c:v>
              </c:pt>
              <c:pt idx="43">
                <c:v>878.7464522548975</c:v>
              </c:pt>
              <c:pt idx="44">
                <c:v>765.0192551660427</c:v>
              </c:pt>
              <c:pt idx="45">
                <c:v>723.5007664793051</c:v>
              </c:pt>
              <c:pt idx="46">
                <c:v>720.0002111424619</c:v>
              </c:pt>
              <c:pt idx="47">
                <c:v>762.4998503889886</c:v>
              </c:pt>
              <c:pt idx="48">
                <c:v>852.87</c:v>
              </c:pt>
              <c:pt idx="49">
                <c:v>761.2007168458781</c:v>
              </c:pt>
              <c:pt idx="50">
                <c:v>766</c:v>
              </c:pt>
              <c:pt idx="51">
                <c:v>734.3337330135892</c:v>
              </c:pt>
              <c:pt idx="52">
                <c:v>725.5</c:v>
              </c:pt>
              <c:pt idx="53">
                <c:v>751.8367346938776</c:v>
              </c:pt>
              <c:pt idx="54">
                <c:v>696.483304195808</c:v>
              </c:pt>
              <c:pt idx="55">
                <c:v>716.9579443858386</c:v>
              </c:pt>
              <c:pt idx="56">
                <c:v>731.4830388284224</c:v>
              </c:pt>
              <c:pt idx="57">
                <c:v>720.7279737878663</c:v>
              </c:pt>
              <c:pt idx="58">
                <c:v>709.7107299051369</c:v>
              </c:pt>
              <c:pt idx="59">
                <c:v>615.5510204081633</c:v>
              </c:pt>
            </c:numLit>
          </c:val>
          <c:smooth val="0"/>
        </c:ser>
        <c:marker val="1"/>
        <c:axId val="17743888"/>
        <c:axId val="25477265"/>
      </c:lineChart>
      <c:dateAx>
        <c:axId val="17743888"/>
        <c:scaling>
          <c:orientation val="minMax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477265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254772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USD/ton</a:t>
                </a:r>
              </a:p>
            </c:rich>
          </c:tx>
          <c:layout>
            <c:manualLayout>
              <c:xMode val="factor"/>
              <c:yMode val="factor"/>
              <c:x val="-0.035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77438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7"/>
          <c:y val="0.32725"/>
          <c:w val="0.18775"/>
          <c:h val="0.37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Figura 4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de precios promedio mensuales de urea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(USD/ton)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Enero 2011 a enero 2016
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2"/>
          <c:y val="0.1865"/>
          <c:w val="0.7175"/>
          <c:h val="0.688"/>
        </c:manualLayout>
      </c:layout>
      <c:lineChart>
        <c:grouping val="standard"/>
        <c:varyColors val="0"/>
        <c:ser>
          <c:idx val="0"/>
          <c:order val="0"/>
          <c:tx>
            <c:v>Precio interno 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61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  <c:pt idx="13">
                <c:v>40940</c:v>
              </c:pt>
              <c:pt idx="14">
                <c:v>40969</c:v>
              </c:pt>
              <c:pt idx="15">
                <c:v>41000</c:v>
              </c:pt>
              <c:pt idx="16">
                <c:v>41030</c:v>
              </c:pt>
              <c:pt idx="17">
                <c:v>41061</c:v>
              </c:pt>
              <c:pt idx="18">
                <c:v>41091</c:v>
              </c:pt>
              <c:pt idx="19">
                <c:v>41122</c:v>
              </c:pt>
              <c:pt idx="20">
                <c:v>41153</c:v>
              </c:pt>
              <c:pt idx="21">
                <c:v>41183</c:v>
              </c:pt>
              <c:pt idx="22">
                <c:v>41214</c:v>
              </c:pt>
              <c:pt idx="23">
                <c:v>41244</c:v>
              </c:pt>
              <c:pt idx="24">
                <c:v>41275</c:v>
              </c:pt>
              <c:pt idx="25">
                <c:v>41306</c:v>
              </c:pt>
              <c:pt idx="26">
                <c:v>41334</c:v>
              </c:pt>
              <c:pt idx="27">
                <c:v>41365</c:v>
              </c:pt>
              <c:pt idx="28">
                <c:v>41395</c:v>
              </c:pt>
              <c:pt idx="29">
                <c:v>41426</c:v>
              </c:pt>
              <c:pt idx="30">
                <c:v>41456</c:v>
              </c:pt>
              <c:pt idx="31">
                <c:v>41487</c:v>
              </c:pt>
              <c:pt idx="32">
                <c:v>41518</c:v>
              </c:pt>
              <c:pt idx="33">
                <c:v>41548</c:v>
              </c:pt>
              <c:pt idx="34">
                <c:v>41579</c:v>
              </c:pt>
              <c:pt idx="35">
                <c:v>41609</c:v>
              </c:pt>
              <c:pt idx="36">
                <c:v>41640</c:v>
              </c:pt>
              <c:pt idx="37">
                <c:v>41671</c:v>
              </c:pt>
              <c:pt idx="38">
                <c:v>41699</c:v>
              </c:pt>
              <c:pt idx="39">
                <c:v>41730</c:v>
              </c:pt>
              <c:pt idx="40">
                <c:v>41760</c:v>
              </c:pt>
              <c:pt idx="41">
                <c:v>41791</c:v>
              </c:pt>
              <c:pt idx="42">
                <c:v>41821</c:v>
              </c:pt>
              <c:pt idx="43">
                <c:v>41852</c:v>
              </c:pt>
              <c:pt idx="44">
                <c:v>41883</c:v>
              </c:pt>
              <c:pt idx="45">
                <c:v>41913</c:v>
              </c:pt>
              <c:pt idx="46">
                <c:v>41944</c:v>
              </c:pt>
              <c:pt idx="47">
                <c:v>41974</c:v>
              </c:pt>
              <c:pt idx="48">
                <c:v>42005</c:v>
              </c:pt>
              <c:pt idx="49">
                <c:v>42036</c:v>
              </c:pt>
              <c:pt idx="50">
                <c:v>42064</c:v>
              </c:pt>
              <c:pt idx="51">
                <c:v>42095</c:v>
              </c:pt>
              <c:pt idx="52">
                <c:v>42125</c:v>
              </c:pt>
              <c:pt idx="53">
                <c:v>42156</c:v>
              </c:pt>
              <c:pt idx="54">
                <c:v>42186</c:v>
              </c:pt>
              <c:pt idx="55">
                <c:v>42217</c:v>
              </c:pt>
              <c:pt idx="56">
                <c:v>42248</c:v>
              </c:pt>
              <c:pt idx="57">
                <c:v>42278</c:v>
              </c:pt>
              <c:pt idx="58">
                <c:v>42309</c:v>
              </c:pt>
              <c:pt idx="59">
                <c:v>42339</c:v>
              </c:pt>
              <c:pt idx="60">
                <c:v>42370</c:v>
              </c:pt>
            </c:numLit>
          </c:cat>
          <c:val>
            <c:numLit>
              <c:ptCount val="61"/>
              <c:pt idx="0">
                <c:v>619.28</c:v>
              </c:pt>
              <c:pt idx="1">
                <c:v>637.18</c:v>
              </c:pt>
              <c:pt idx="2">
                <c:v>628.79</c:v>
              </c:pt>
              <c:pt idx="3">
                <c:v>605.32</c:v>
              </c:pt>
              <c:pt idx="4">
                <c:v>706.39</c:v>
              </c:pt>
              <c:pt idx="5">
                <c:v>725.16</c:v>
              </c:pt>
              <c:pt idx="6">
                <c:v>735.3</c:v>
              </c:pt>
              <c:pt idx="7">
                <c:v>711.51</c:v>
              </c:pt>
              <c:pt idx="8">
                <c:v>755.67</c:v>
              </c:pt>
              <c:pt idx="9">
                <c:v>714.25</c:v>
              </c:pt>
              <c:pt idx="10">
                <c:v>710.03</c:v>
              </c:pt>
              <c:pt idx="11">
                <c:v>698.05</c:v>
              </c:pt>
              <c:pt idx="12">
                <c:v>692.16</c:v>
              </c:pt>
              <c:pt idx="13">
                <c:v>690.16</c:v>
              </c:pt>
              <c:pt idx="14">
                <c:v>666.46</c:v>
              </c:pt>
              <c:pt idx="15">
                <c:v>740.74</c:v>
              </c:pt>
              <c:pt idx="16">
                <c:v>735.28</c:v>
              </c:pt>
              <c:pt idx="17">
                <c:v>705.06</c:v>
              </c:pt>
              <c:pt idx="18">
                <c:v>717.58</c:v>
              </c:pt>
              <c:pt idx="19">
                <c:v>713.25</c:v>
              </c:pt>
              <c:pt idx="20">
                <c:v>722.29</c:v>
              </c:pt>
              <c:pt idx="21">
                <c:v>692.24</c:v>
              </c:pt>
              <c:pt idx="22">
                <c:v>684.74</c:v>
              </c:pt>
              <c:pt idx="23">
                <c:v>681.29</c:v>
              </c:pt>
              <c:pt idx="24">
                <c:v>687.72</c:v>
              </c:pt>
              <c:pt idx="25">
                <c:v>697.73</c:v>
              </c:pt>
              <c:pt idx="26">
                <c:v>697.52</c:v>
              </c:pt>
              <c:pt idx="27">
                <c:v>698.02</c:v>
              </c:pt>
              <c:pt idx="28">
                <c:v>657.49</c:v>
              </c:pt>
              <c:pt idx="29">
                <c:v>633.47</c:v>
              </c:pt>
              <c:pt idx="30">
                <c:v>606.12</c:v>
              </c:pt>
              <c:pt idx="31">
                <c:v>597.12</c:v>
              </c:pt>
              <c:pt idx="32">
                <c:v>606.59</c:v>
              </c:pt>
              <c:pt idx="33">
                <c:v>651.08</c:v>
              </c:pt>
              <c:pt idx="34">
                <c:v>627.95</c:v>
              </c:pt>
              <c:pt idx="35">
                <c:v>586.61</c:v>
              </c:pt>
              <c:pt idx="36">
                <c:v>593.98</c:v>
              </c:pt>
              <c:pt idx="37">
                <c:v>578.06</c:v>
              </c:pt>
              <c:pt idx="38">
                <c:v>585.58</c:v>
              </c:pt>
              <c:pt idx="39">
                <c:v>581.58</c:v>
              </c:pt>
              <c:pt idx="40">
                <c:v>560.81</c:v>
              </c:pt>
              <c:pt idx="41">
                <c:v>541.49</c:v>
              </c:pt>
              <c:pt idx="42">
                <c:v>558.88</c:v>
              </c:pt>
              <c:pt idx="43">
                <c:v>538.77</c:v>
              </c:pt>
              <c:pt idx="44">
                <c:v>599.86</c:v>
              </c:pt>
              <c:pt idx="45">
                <c:v>603.41</c:v>
              </c:pt>
              <c:pt idx="46">
                <c:v>555.42</c:v>
              </c:pt>
              <c:pt idx="47">
                <c:v>569.36</c:v>
              </c:pt>
              <c:pt idx="48">
                <c:v>562.03</c:v>
              </c:pt>
              <c:pt idx="49">
                <c:v>549.97</c:v>
              </c:pt>
              <c:pt idx="50">
                <c:v>528.19</c:v>
              </c:pt>
              <c:pt idx="51">
                <c:v>540.03</c:v>
              </c:pt>
              <c:pt idx="52">
                <c:v>515.74</c:v>
              </c:pt>
              <c:pt idx="53">
                <c:v>501.38</c:v>
              </c:pt>
              <c:pt idx="54">
                <c:v>469.13</c:v>
              </c:pt>
              <c:pt idx="55">
                <c:v>465.04</c:v>
              </c:pt>
              <c:pt idx="56">
                <c:v>507.11</c:v>
              </c:pt>
              <c:pt idx="57">
                <c:v>492</c:v>
              </c:pt>
              <c:pt idx="58">
                <c:v>478.94</c:v>
              </c:pt>
              <c:pt idx="59">
                <c:v>478.77</c:v>
              </c:pt>
              <c:pt idx="60">
                <c:v>414.41</c:v>
              </c:pt>
            </c:numLit>
          </c:val>
          <c:smooth val="0"/>
        </c:ser>
        <c:ser>
          <c:idx val="1"/>
          <c:order val="1"/>
          <c:tx>
            <c:v>Valor CIF importaciones reales</c:v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numLit>
              <c:ptCount val="61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  <c:pt idx="13">
                <c:v>40940</c:v>
              </c:pt>
              <c:pt idx="14">
                <c:v>40969</c:v>
              </c:pt>
              <c:pt idx="15">
                <c:v>41000</c:v>
              </c:pt>
              <c:pt idx="16">
                <c:v>41030</c:v>
              </c:pt>
              <c:pt idx="17">
                <c:v>41061</c:v>
              </c:pt>
              <c:pt idx="18">
                <c:v>41091</c:v>
              </c:pt>
              <c:pt idx="19">
                <c:v>41122</c:v>
              </c:pt>
              <c:pt idx="20">
                <c:v>41153</c:v>
              </c:pt>
              <c:pt idx="21">
                <c:v>41183</c:v>
              </c:pt>
              <c:pt idx="22">
                <c:v>41214</c:v>
              </c:pt>
              <c:pt idx="23">
                <c:v>41244</c:v>
              </c:pt>
              <c:pt idx="24">
                <c:v>41275</c:v>
              </c:pt>
              <c:pt idx="25">
                <c:v>41306</c:v>
              </c:pt>
              <c:pt idx="26">
                <c:v>41334</c:v>
              </c:pt>
              <c:pt idx="27">
                <c:v>41365</c:v>
              </c:pt>
              <c:pt idx="28">
                <c:v>41395</c:v>
              </c:pt>
              <c:pt idx="29">
                <c:v>41426</c:v>
              </c:pt>
              <c:pt idx="30">
                <c:v>41456</c:v>
              </c:pt>
              <c:pt idx="31">
                <c:v>41487</c:v>
              </c:pt>
              <c:pt idx="32">
                <c:v>41518</c:v>
              </c:pt>
              <c:pt idx="33">
                <c:v>41548</c:v>
              </c:pt>
              <c:pt idx="34">
                <c:v>41579</c:v>
              </c:pt>
              <c:pt idx="35">
                <c:v>41609</c:v>
              </c:pt>
              <c:pt idx="36">
                <c:v>41640</c:v>
              </c:pt>
              <c:pt idx="37">
                <c:v>41671</c:v>
              </c:pt>
              <c:pt idx="38">
                <c:v>41699</c:v>
              </c:pt>
              <c:pt idx="39">
                <c:v>41730</c:v>
              </c:pt>
              <c:pt idx="40">
                <c:v>41760</c:v>
              </c:pt>
              <c:pt idx="41">
                <c:v>41791</c:v>
              </c:pt>
              <c:pt idx="42">
                <c:v>41821</c:v>
              </c:pt>
              <c:pt idx="43">
                <c:v>41852</c:v>
              </c:pt>
              <c:pt idx="44">
                <c:v>41883</c:v>
              </c:pt>
              <c:pt idx="45">
                <c:v>41913</c:v>
              </c:pt>
              <c:pt idx="46">
                <c:v>41944</c:v>
              </c:pt>
              <c:pt idx="47">
                <c:v>41974</c:v>
              </c:pt>
              <c:pt idx="48">
                <c:v>42005</c:v>
              </c:pt>
              <c:pt idx="49">
                <c:v>42036</c:v>
              </c:pt>
              <c:pt idx="50">
                <c:v>42064</c:v>
              </c:pt>
              <c:pt idx="51">
                <c:v>42095</c:v>
              </c:pt>
              <c:pt idx="52">
                <c:v>42125</c:v>
              </c:pt>
              <c:pt idx="53">
                <c:v>42156</c:v>
              </c:pt>
              <c:pt idx="54">
                <c:v>42186</c:v>
              </c:pt>
              <c:pt idx="55">
                <c:v>42217</c:v>
              </c:pt>
              <c:pt idx="56">
                <c:v>42248</c:v>
              </c:pt>
              <c:pt idx="57">
                <c:v>42278</c:v>
              </c:pt>
              <c:pt idx="58">
                <c:v>42309</c:v>
              </c:pt>
              <c:pt idx="59">
                <c:v>42339</c:v>
              </c:pt>
              <c:pt idx="60">
                <c:v>42370</c:v>
              </c:pt>
            </c:numLit>
          </c:cat>
          <c:val>
            <c:numLit>
              <c:ptCount val="61"/>
              <c:pt idx="0">
                <c:v>440.5818100860906</c:v>
              </c:pt>
              <c:pt idx="1">
                <c:v>441.864003922512</c:v>
              </c:pt>
              <c:pt idx="2">
                <c:v>459.9972213524979</c:v>
              </c:pt>
              <c:pt idx="3">
                <c:v>404.8221296751432</c:v>
              </c:pt>
              <c:pt idx="4">
                <c:v>433.32</c:v>
              </c:pt>
              <c:pt idx="5">
                <c:v>456.9</c:v>
              </c:pt>
              <c:pt idx="6">
                <c:v>517.2574768428623</c:v>
              </c:pt>
              <c:pt idx="7">
                <c:v>516.1481458623916</c:v>
              </c:pt>
              <c:pt idx="8">
                <c:v>515.5093064975919</c:v>
              </c:pt>
              <c:pt idx="9">
                <c:v>555.3</c:v>
              </c:pt>
              <c:pt idx="10">
                <c:v>540.3685182589738</c:v>
              </c:pt>
              <c:pt idx="11">
                <c:v>521.6453366032836</c:v>
              </c:pt>
              <c:pt idx="12">
                <c:v>456.210820120267</c:v>
              </c:pt>
              <c:pt idx="13">
                <c:v>455.54128699238663</c:v>
              </c:pt>
              <c:pt idx="14">
                <c:v>456.95211260913266</c:v>
              </c:pt>
              <c:pt idx="15">
                <c:v>492.9136540150961</c:v>
              </c:pt>
              <c:pt idx="16">
                <c:v>555.140022273996</c:v>
              </c:pt>
              <c:pt idx="17">
                <c:v>519.63</c:v>
              </c:pt>
              <c:pt idx="18">
                <c:v>527.3</c:v>
              </c:pt>
              <c:pt idx="19">
                <c:v>521.0338556368134</c:v>
              </c:pt>
              <c:pt idx="20">
                <c:v>480.6311719055472</c:v>
              </c:pt>
              <c:pt idx="21">
                <c:v>461.6579063207245</c:v>
              </c:pt>
              <c:pt idx="22">
                <c:v>455.325690133289</c:v>
              </c:pt>
              <c:pt idx="23">
                <c:v>459.8795409055834</c:v>
              </c:pt>
              <c:pt idx="24">
                <c:v>458.5887274833168</c:v>
              </c:pt>
              <c:pt idx="25">
                <c:v>466.4636378354672</c:v>
              </c:pt>
              <c:pt idx="26">
                <c:v>476.4556224870168</c:v>
              </c:pt>
              <c:pt idx="27">
                <c:v>488.3209059605616</c:v>
              </c:pt>
              <c:pt idx="28">
                <c:v>471.50323520802135</c:v>
              </c:pt>
              <c:pt idx="29">
                <c:v>436.35961823130873</c:v>
              </c:pt>
              <c:pt idx="30">
                <c:v>418.23815068737133</c:v>
              </c:pt>
              <c:pt idx="31">
                <c:v>390.56</c:v>
              </c:pt>
              <c:pt idx="32">
                <c:v>368.7301160373724</c:v>
              </c:pt>
              <c:pt idx="33">
                <c:v>359.44988785506695</c:v>
              </c:pt>
              <c:pt idx="34">
                <c:v>351.5825520104257</c:v>
              </c:pt>
              <c:pt idx="35">
                <c:v>361.41359760976724</c:v>
              </c:pt>
              <c:pt idx="36">
                <c:v>407.54792286293576</c:v>
              </c:pt>
              <c:pt idx="37">
                <c:v>405.24230582362543</c:v>
              </c:pt>
              <c:pt idx="38">
                <c:v>392.18428726967943</c:v>
              </c:pt>
              <c:pt idx="39">
                <c:v>413.86129176195703</c:v>
              </c:pt>
              <c:pt idx="40">
                <c:v>399.4164245443729</c:v>
              </c:pt>
              <c:pt idx="41">
                <c:v>382.11999622091236</c:v>
              </c:pt>
              <c:pt idx="42">
                <c:v>364.29406297595824</c:v>
              </c:pt>
              <c:pt idx="43">
                <c:v>334.3638746499138</c:v>
              </c:pt>
              <c:pt idx="44">
                <c:v>331.19240043688967</c:v>
              </c:pt>
              <c:pt idx="45">
                <c:v>353.3363572339134</c:v>
              </c:pt>
              <c:pt idx="46">
                <c:v>400.50189725876686</c:v>
              </c:pt>
              <c:pt idx="47">
                <c:v>329.0780141843972</c:v>
              </c:pt>
              <c:pt idx="48">
                <c:v>366.4420555664612</c:v>
              </c:pt>
              <c:pt idx="49">
                <c:v>358.577901705186</c:v>
              </c:pt>
              <c:pt idx="50">
                <c:v>365.975155060848</c:v>
              </c:pt>
              <c:pt idx="51">
                <c:v>361.8901670329649</c:v>
              </c:pt>
              <c:pt idx="52">
                <c:v>345.11012136548743</c:v>
              </c:pt>
              <c:pt idx="53">
                <c:v>346.18190153475274</c:v>
              </c:pt>
              <c:pt idx="54">
                <c:v>344.9448504719097</c:v>
              </c:pt>
              <c:pt idx="55">
                <c:v>330.0606140104009</c:v>
              </c:pt>
              <c:pt idx="56">
                <c:v>341.7650787830297</c:v>
              </c:pt>
              <c:pt idx="57">
                <c:v>323.5284070974079</c:v>
              </c:pt>
              <c:pt idx="58">
                <c:v>309.348426846843</c:v>
              </c:pt>
              <c:pt idx="59">
                <c:v>306.49532255676826</c:v>
              </c:pt>
              <c:pt idx="60">
                <c:v>319.53799458208925</c:v>
              </c:pt>
            </c:numLit>
          </c:val>
          <c:smooth val="0"/>
        </c:ser>
        <c:ser>
          <c:idx val="2"/>
          <c:order val="2"/>
          <c:tx>
            <c:v>Precio FOB  Golfo gran barge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numLit>
              <c:ptCount val="61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  <c:pt idx="13">
                <c:v>40940</c:v>
              </c:pt>
              <c:pt idx="14">
                <c:v>40969</c:v>
              </c:pt>
              <c:pt idx="15">
                <c:v>41000</c:v>
              </c:pt>
              <c:pt idx="16">
                <c:v>41030</c:v>
              </c:pt>
              <c:pt idx="17">
                <c:v>41061</c:v>
              </c:pt>
              <c:pt idx="18">
                <c:v>41091</c:v>
              </c:pt>
              <c:pt idx="19">
                <c:v>41122</c:v>
              </c:pt>
              <c:pt idx="20">
                <c:v>41153</c:v>
              </c:pt>
              <c:pt idx="21">
                <c:v>41183</c:v>
              </c:pt>
              <c:pt idx="22">
                <c:v>41214</c:v>
              </c:pt>
              <c:pt idx="23">
                <c:v>41244</c:v>
              </c:pt>
              <c:pt idx="24">
                <c:v>41275</c:v>
              </c:pt>
              <c:pt idx="25">
                <c:v>41306</c:v>
              </c:pt>
              <c:pt idx="26">
                <c:v>41334</c:v>
              </c:pt>
              <c:pt idx="27">
                <c:v>41365</c:v>
              </c:pt>
              <c:pt idx="28">
                <c:v>41395</c:v>
              </c:pt>
              <c:pt idx="29">
                <c:v>41426</c:v>
              </c:pt>
              <c:pt idx="30">
                <c:v>41456</c:v>
              </c:pt>
              <c:pt idx="31">
                <c:v>41487</c:v>
              </c:pt>
              <c:pt idx="32">
                <c:v>41518</c:v>
              </c:pt>
              <c:pt idx="33">
                <c:v>41548</c:v>
              </c:pt>
              <c:pt idx="34">
                <c:v>41579</c:v>
              </c:pt>
              <c:pt idx="35">
                <c:v>41609</c:v>
              </c:pt>
              <c:pt idx="36">
                <c:v>41640</c:v>
              </c:pt>
              <c:pt idx="37">
                <c:v>41671</c:v>
              </c:pt>
              <c:pt idx="38">
                <c:v>41699</c:v>
              </c:pt>
              <c:pt idx="39">
                <c:v>41730</c:v>
              </c:pt>
              <c:pt idx="40">
                <c:v>41760</c:v>
              </c:pt>
              <c:pt idx="41">
                <c:v>41791</c:v>
              </c:pt>
              <c:pt idx="42">
                <c:v>41821</c:v>
              </c:pt>
              <c:pt idx="43">
                <c:v>41852</c:v>
              </c:pt>
              <c:pt idx="44">
                <c:v>41883</c:v>
              </c:pt>
              <c:pt idx="45">
                <c:v>41913</c:v>
              </c:pt>
              <c:pt idx="46">
                <c:v>41944</c:v>
              </c:pt>
              <c:pt idx="47">
                <c:v>41974</c:v>
              </c:pt>
              <c:pt idx="48">
                <c:v>42005</c:v>
              </c:pt>
              <c:pt idx="49">
                <c:v>42036</c:v>
              </c:pt>
              <c:pt idx="50">
                <c:v>42064</c:v>
              </c:pt>
              <c:pt idx="51">
                <c:v>42095</c:v>
              </c:pt>
              <c:pt idx="52">
                <c:v>42125</c:v>
              </c:pt>
              <c:pt idx="53">
                <c:v>42156</c:v>
              </c:pt>
              <c:pt idx="54">
                <c:v>42186</c:v>
              </c:pt>
              <c:pt idx="55">
                <c:v>42217</c:v>
              </c:pt>
              <c:pt idx="56">
                <c:v>42248</c:v>
              </c:pt>
              <c:pt idx="57">
                <c:v>42278</c:v>
              </c:pt>
              <c:pt idx="58">
                <c:v>42309</c:v>
              </c:pt>
              <c:pt idx="59">
                <c:v>42339</c:v>
              </c:pt>
              <c:pt idx="60">
                <c:v>42370</c:v>
              </c:pt>
            </c:numLit>
          </c:cat>
          <c:val>
            <c:numLit>
              <c:ptCount val="61"/>
              <c:pt idx="0">
                <c:v>380.3</c:v>
              </c:pt>
              <c:pt idx="1">
                <c:v>374.9</c:v>
              </c:pt>
              <c:pt idx="2">
                <c:v>355.6</c:v>
              </c:pt>
              <c:pt idx="3">
                <c:v>330.8</c:v>
              </c:pt>
              <c:pt idx="4">
                <c:v>390.5</c:v>
              </c:pt>
              <c:pt idx="5">
                <c:v>475.4</c:v>
              </c:pt>
              <c:pt idx="6">
                <c:v>483.5</c:v>
              </c:pt>
              <c:pt idx="7">
                <c:v>483.9</c:v>
              </c:pt>
              <c:pt idx="8">
                <c:v>506.8</c:v>
              </c:pt>
              <c:pt idx="9">
                <c:v>478</c:v>
              </c:pt>
              <c:pt idx="10">
                <c:v>469.6</c:v>
              </c:pt>
              <c:pt idx="11">
                <c:v>397.5</c:v>
              </c:pt>
              <c:pt idx="12">
                <c:v>392.5</c:v>
              </c:pt>
              <c:pt idx="13">
                <c:v>414.9</c:v>
              </c:pt>
              <c:pt idx="14">
                <c:v>535.38</c:v>
              </c:pt>
              <c:pt idx="15">
                <c:v>660</c:v>
              </c:pt>
              <c:pt idx="16">
                <c:v>666.3</c:v>
              </c:pt>
              <c:pt idx="17">
                <c:v>491.1</c:v>
              </c:pt>
              <c:pt idx="18">
                <c:v>443.8</c:v>
              </c:pt>
              <c:pt idx="19">
                <c:v>436.3</c:v>
              </c:pt>
              <c:pt idx="20">
                <c:v>429.1</c:v>
              </c:pt>
              <c:pt idx="21">
                <c:v>428.7</c:v>
              </c:pt>
              <c:pt idx="22">
                <c:v>396.1</c:v>
              </c:pt>
              <c:pt idx="23">
                <c:v>402</c:v>
              </c:pt>
              <c:pt idx="24">
                <c:v>409.1</c:v>
              </c:pt>
              <c:pt idx="25">
                <c:v>397.5</c:v>
              </c:pt>
              <c:pt idx="26">
                <c:v>401.9</c:v>
              </c:pt>
              <c:pt idx="27">
                <c:v>379.9</c:v>
              </c:pt>
              <c:pt idx="28">
                <c:v>333</c:v>
              </c:pt>
              <c:pt idx="29">
                <c:v>326.5</c:v>
              </c:pt>
              <c:pt idx="30">
                <c:v>314.8</c:v>
              </c:pt>
              <c:pt idx="31">
                <c:v>305.3</c:v>
              </c:pt>
              <c:pt idx="32">
                <c:v>291.7</c:v>
              </c:pt>
              <c:pt idx="33">
                <c:v>287.6</c:v>
              </c:pt>
              <c:pt idx="34">
                <c:v>306.25</c:v>
              </c:pt>
              <c:pt idx="35">
                <c:v>327.5</c:v>
              </c:pt>
              <c:pt idx="36">
                <c:v>377</c:v>
              </c:pt>
              <c:pt idx="37">
                <c:v>409.75</c:v>
              </c:pt>
              <c:pt idx="38">
                <c:v>410.8</c:v>
              </c:pt>
              <c:pt idx="39">
                <c:v>401.75</c:v>
              </c:pt>
              <c:pt idx="40">
                <c:v>339.8</c:v>
              </c:pt>
              <c:pt idx="41">
                <c:v>341.1</c:v>
              </c:pt>
              <c:pt idx="42">
                <c:v>363.13</c:v>
              </c:pt>
              <c:pt idx="43">
                <c:v>343.75</c:v>
              </c:pt>
              <c:pt idx="44">
                <c:v>344.1</c:v>
              </c:pt>
              <c:pt idx="45">
                <c:v>313.6</c:v>
              </c:pt>
              <c:pt idx="46">
                <c:v>309.13</c:v>
              </c:pt>
              <c:pt idx="47">
                <c:v>316</c:v>
              </c:pt>
              <c:pt idx="48">
                <c:v>336.03</c:v>
              </c:pt>
              <c:pt idx="49">
                <c:v>316</c:v>
              </c:pt>
              <c:pt idx="50">
                <c:v>292.3</c:v>
              </c:pt>
              <c:pt idx="51">
                <c:v>280.5</c:v>
              </c:pt>
              <c:pt idx="52">
                <c:v>330.5</c:v>
              </c:pt>
              <c:pt idx="53">
                <c:v>345.4</c:v>
              </c:pt>
              <c:pt idx="54">
                <c:v>299.13</c:v>
              </c:pt>
              <c:pt idx="55">
                <c:v>281.6</c:v>
              </c:pt>
              <c:pt idx="56">
                <c:v>265.75</c:v>
              </c:pt>
              <c:pt idx="57">
                <c:v>252.38</c:v>
              </c:pt>
              <c:pt idx="58">
                <c:v>239.4</c:v>
              </c:pt>
              <c:pt idx="59">
                <c:v>229.83</c:v>
              </c:pt>
              <c:pt idx="60">
                <c:v>203.4</c:v>
              </c:pt>
            </c:numLit>
          </c:val>
          <c:smooth val="0"/>
        </c:ser>
        <c:marker val="1"/>
        <c:axId val="27968794"/>
        <c:axId val="50392555"/>
      </c:lineChart>
      <c:dateAx>
        <c:axId val="27968794"/>
        <c:scaling>
          <c:orientation val="minMax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392555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503925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USD/ton</a:t>
                </a:r>
              </a:p>
            </c:rich>
          </c:tx>
          <c:layout>
            <c:manualLayout>
              <c:xMode val="factor"/>
              <c:yMode val="factor"/>
              <c:x val="-0.02225"/>
              <c:y val="-0.01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796879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25"/>
          <c:y val="0.33475"/>
          <c:w val="0.19225"/>
          <c:h val="0.33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83</xdr:row>
      <xdr:rowOff>0</xdr:rowOff>
    </xdr:from>
    <xdr:to>
      <xdr:col>1</xdr:col>
      <xdr:colOff>476250</xdr:colOff>
      <xdr:row>83</xdr:row>
      <xdr:rowOff>66675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097125"/>
          <a:ext cx="12382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0</xdr:row>
      <xdr:rowOff>57150</xdr:rowOff>
    </xdr:from>
    <xdr:to>
      <xdr:col>2</xdr:col>
      <xdr:colOff>371475</xdr:colOff>
      <xdr:row>8</xdr:row>
      <xdr:rowOff>66675</xdr:rowOff>
    </xdr:to>
    <xdr:pic>
      <xdr:nvPicPr>
        <xdr:cNvPr id="2" name="Picture 2" descr="LOGO_ODEP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57150"/>
          <a:ext cx="182880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39</xdr:row>
      <xdr:rowOff>66675</xdr:rowOff>
    </xdr:from>
    <xdr:to>
      <xdr:col>2</xdr:col>
      <xdr:colOff>419100</xdr:colOff>
      <xdr:row>39</xdr:row>
      <xdr:rowOff>180975</xdr:rowOff>
    </xdr:to>
    <xdr:pic>
      <xdr:nvPicPr>
        <xdr:cNvPr id="3" name="Picture 1" descr="LOGO_FUCOA"/>
        <xdr:cNvPicPr preferRelativeResize="1">
          <a:picLocks noChangeAspect="1"/>
        </xdr:cNvPicPr>
      </xdr:nvPicPr>
      <xdr:blipFill>
        <a:blip r:embed="rId3"/>
        <a:srcRect t="45156" b="48161"/>
        <a:stretch>
          <a:fillRect/>
        </a:stretch>
      </xdr:blipFill>
      <xdr:spPr>
        <a:xfrm>
          <a:off x="0" y="7362825"/>
          <a:ext cx="19431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77</xdr:row>
      <xdr:rowOff>9525</xdr:rowOff>
    </xdr:from>
    <xdr:to>
      <xdr:col>7</xdr:col>
      <xdr:colOff>257175</xdr:colOff>
      <xdr:row>83</xdr:row>
      <xdr:rowOff>76200</xdr:rowOff>
    </xdr:to>
    <xdr:pic>
      <xdr:nvPicPr>
        <xdr:cNvPr id="4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9250" y="14249400"/>
          <a:ext cx="39052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8</xdr:col>
      <xdr:colOff>695325</xdr:colOff>
      <xdr:row>6</xdr:row>
      <xdr:rowOff>104775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0" y="171450"/>
          <a:ext cx="6791325" cy="904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Este boletín contiene información sobre los principales insumos utilizados en la agricultura nacional, entre los que se encuentran productos para la alimentación animal, fertilizantes, agroquímicos y semillas. La información corresponde al mes de enero de 2016.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704850</xdr:colOff>
      <xdr:row>29</xdr:row>
      <xdr:rowOff>114300</xdr:rowOff>
    </xdr:to>
    <xdr:graphicFrame>
      <xdr:nvGraphicFramePr>
        <xdr:cNvPr id="1" name="4 Gráfico"/>
        <xdr:cNvGraphicFramePr/>
      </xdr:nvGraphicFramePr>
      <xdr:xfrm>
        <a:off x="0" y="0"/>
        <a:ext cx="7562850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-0.004</cdr:x>
      <cdr:y>0.95125</cdr:y>
    </cdr:from>
    <cdr:to>
      <cdr:x>1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28574" y="4591050"/>
          <a:ext cx="77057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elaborado por Odepa con información del Servicio Nacional de Aduanas y distribuidores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0</xdr:colOff>
      <xdr:row>29</xdr:row>
      <xdr:rowOff>133350</xdr:rowOff>
    </xdr:to>
    <xdr:graphicFrame>
      <xdr:nvGraphicFramePr>
        <xdr:cNvPr id="1" name="3 Gráfico"/>
        <xdr:cNvGraphicFramePr/>
      </xdr:nvGraphicFramePr>
      <xdr:xfrm>
        <a:off x="0" y="0"/>
        <a:ext cx="7620000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-0.00675</cdr:x>
      <cdr:y>0.95525</cdr:y>
    </cdr:from>
    <cdr:to>
      <cdr:x>-0.00675</cdr:x>
      <cdr:y>0.9555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47624" y="46101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elaborado por Odepa con información del Servicio Nacional de Aduanas y distribuidores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733425</xdr:colOff>
      <xdr:row>29</xdr:row>
      <xdr:rowOff>133350</xdr:rowOff>
    </xdr:to>
    <xdr:graphicFrame>
      <xdr:nvGraphicFramePr>
        <xdr:cNvPr id="1" name="3 Gráfico"/>
        <xdr:cNvGraphicFramePr/>
      </xdr:nvGraphicFramePr>
      <xdr:xfrm>
        <a:off x="0" y="0"/>
        <a:ext cx="759142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-0.00675</cdr:x>
      <cdr:y>0.9215</cdr:y>
    </cdr:from>
    <cdr:to>
      <cdr:x>-0.00675</cdr:x>
      <cdr:y>0.92175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47624" y="44291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elaborado por Odepa con información del Servicio Nacional de Aduanas, distribuidores,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Green Markets,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Icis pricing y Fertecon.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704850</xdr:colOff>
      <xdr:row>29</xdr:row>
      <xdr:rowOff>114300</xdr:rowOff>
    </xdr:to>
    <xdr:graphicFrame>
      <xdr:nvGraphicFramePr>
        <xdr:cNvPr id="1" name="2 Gráfico"/>
        <xdr:cNvGraphicFramePr/>
      </xdr:nvGraphicFramePr>
      <xdr:xfrm>
        <a:off x="0" y="0"/>
        <a:ext cx="7562850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L130"/>
  <sheetViews>
    <sheetView tabSelected="1" view="pageBreakPreview" zoomScaleSheetLayoutView="100" zoomScalePageLayoutView="0" workbookViewId="0" topLeftCell="A1">
      <selection activeCell="A13" sqref="A13:H13"/>
    </sheetView>
  </sheetViews>
  <sheetFormatPr defaultColWidth="11.421875" defaultRowHeight="12.75"/>
  <cols>
    <col min="1" max="2" width="11.421875" style="56" customWidth="1"/>
    <col min="3" max="3" width="10.7109375" style="56" customWidth="1"/>
    <col min="4" max="6" width="11.421875" style="56" customWidth="1"/>
    <col min="7" max="7" width="11.140625" style="56" customWidth="1"/>
    <col min="8" max="8" width="4.421875" style="56" customWidth="1"/>
    <col min="9" max="16384" width="11.421875" style="56" customWidth="1"/>
  </cols>
  <sheetData>
    <row r="1" spans="1:9" ht="15">
      <c r="A1" s="55"/>
      <c r="I1" s="56" t="s">
        <v>137</v>
      </c>
    </row>
    <row r="3" ht="15">
      <c r="A3" s="55"/>
    </row>
    <row r="4" ht="14.25">
      <c r="D4" s="57"/>
    </row>
    <row r="5" spans="1:4" ht="15">
      <c r="A5" s="55"/>
      <c r="D5" s="58"/>
    </row>
    <row r="6" ht="15">
      <c r="A6" s="55"/>
    </row>
    <row r="7" ht="15">
      <c r="A7" s="55"/>
    </row>
    <row r="8" ht="14.25">
      <c r="D8" s="57"/>
    </row>
    <row r="9" ht="15">
      <c r="A9" s="59"/>
    </row>
    <row r="10" ht="15">
      <c r="A10" s="55"/>
    </row>
    <row r="11" ht="15">
      <c r="A11" s="55"/>
    </row>
    <row r="12" ht="15">
      <c r="A12" s="55"/>
    </row>
    <row r="13" spans="1:8" ht="25.5">
      <c r="A13" s="274" t="s">
        <v>2</v>
      </c>
      <c r="B13" s="274"/>
      <c r="C13" s="274"/>
      <c r="D13" s="274"/>
      <c r="E13" s="274"/>
      <c r="F13" s="274"/>
      <c r="G13" s="274"/>
      <c r="H13" s="274"/>
    </row>
    <row r="15" spans="3:8" ht="15.75">
      <c r="C15" s="276"/>
      <c r="D15" s="276"/>
      <c r="E15" s="276"/>
      <c r="F15" s="276"/>
      <c r="G15" s="276"/>
      <c r="H15" s="276"/>
    </row>
    <row r="20" ht="15">
      <c r="A20" s="55"/>
    </row>
    <row r="21" spans="1:4" ht="15">
      <c r="A21" s="55"/>
      <c r="D21" s="57"/>
    </row>
    <row r="22" spans="1:4" ht="15">
      <c r="A22" s="55"/>
      <c r="D22" s="60"/>
    </row>
    <row r="23" ht="15">
      <c r="A23" s="55"/>
    </row>
    <row r="24" ht="15">
      <c r="A24" s="55"/>
    </row>
    <row r="25" ht="15">
      <c r="A25" s="55"/>
    </row>
    <row r="26" spans="1:4" ht="15">
      <c r="A26" s="55"/>
      <c r="D26" s="57"/>
    </row>
    <row r="27" ht="15">
      <c r="A27" s="55"/>
    </row>
    <row r="28" ht="15">
      <c r="A28" s="55"/>
    </row>
    <row r="29" ht="15">
      <c r="A29" s="55"/>
    </row>
    <row r="30" ht="15">
      <c r="A30" s="55"/>
    </row>
    <row r="34" ht="15">
      <c r="A34" s="55"/>
    </row>
    <row r="35" ht="15">
      <c r="A35" s="55"/>
    </row>
    <row r="36" ht="15">
      <c r="A36" s="55"/>
    </row>
    <row r="37" ht="15">
      <c r="A37" s="55"/>
    </row>
    <row r="38" spans="1:4" ht="15">
      <c r="A38" s="61"/>
      <c r="C38" s="61"/>
      <c r="D38" s="62"/>
    </row>
    <row r="39" ht="15">
      <c r="A39" s="55"/>
    </row>
    <row r="40" spans="3:5" ht="15">
      <c r="C40" s="278" t="s">
        <v>226</v>
      </c>
      <c r="D40" s="278"/>
      <c r="E40" s="278"/>
    </row>
    <row r="44" ht="14.25">
      <c r="D44" s="57" t="s">
        <v>2</v>
      </c>
    </row>
    <row r="45" spans="1:4" ht="15">
      <c r="A45" s="55"/>
      <c r="D45" s="58" t="s">
        <v>227</v>
      </c>
    </row>
    <row r="46" spans="1:5" ht="15">
      <c r="A46" s="55"/>
      <c r="C46" s="279" t="s">
        <v>228</v>
      </c>
      <c r="D46" s="279"/>
      <c r="E46" s="279"/>
    </row>
    <row r="47" ht="15">
      <c r="A47" s="55"/>
    </row>
    <row r="49" spans="1:4" ht="15">
      <c r="A49" s="59"/>
      <c r="D49" s="57" t="s">
        <v>218</v>
      </c>
    </row>
    <row r="50" ht="15">
      <c r="A50" s="55"/>
    </row>
    <row r="53" ht="14.25">
      <c r="D53" s="60" t="s">
        <v>129</v>
      </c>
    </row>
    <row r="54" ht="14.25">
      <c r="D54" s="60" t="s">
        <v>90</v>
      </c>
    </row>
    <row r="58" ht="15">
      <c r="A58" s="55"/>
    </row>
    <row r="59" spans="1:4" ht="15">
      <c r="A59" s="55"/>
      <c r="D59" s="57" t="s">
        <v>169</v>
      </c>
    </row>
    <row r="60" spans="1:4" ht="15">
      <c r="A60" s="55"/>
      <c r="D60" s="60" t="s">
        <v>168</v>
      </c>
    </row>
    <row r="61" spans="1:12" ht="15">
      <c r="A61" s="55"/>
      <c r="L61" s="63"/>
    </row>
    <row r="62" ht="15">
      <c r="A62" s="55"/>
    </row>
    <row r="63" ht="15">
      <c r="A63" s="55"/>
    </row>
    <row r="64" spans="1:8" ht="14.25">
      <c r="A64" s="277" t="s">
        <v>1</v>
      </c>
      <c r="B64" s="277"/>
      <c r="C64" s="277"/>
      <c r="D64" s="277"/>
      <c r="E64" s="277"/>
      <c r="F64" s="277"/>
      <c r="G64" s="277"/>
      <c r="H64" s="277"/>
    </row>
    <row r="65" ht="15">
      <c r="A65" s="55"/>
    </row>
    <row r="66" ht="15">
      <c r="A66" s="55"/>
    </row>
    <row r="67" ht="15">
      <c r="A67" s="55"/>
    </row>
    <row r="68" ht="15">
      <c r="A68" s="55"/>
    </row>
    <row r="69" ht="15">
      <c r="A69" s="55"/>
    </row>
    <row r="70" ht="15">
      <c r="A70" s="55"/>
    </row>
    <row r="71" ht="15">
      <c r="A71" s="55"/>
    </row>
    <row r="72" ht="15">
      <c r="A72" s="55"/>
    </row>
    <row r="73" ht="15">
      <c r="A73" s="55"/>
    </row>
    <row r="74" ht="15">
      <c r="A74" s="55"/>
    </row>
    <row r="75" ht="15">
      <c r="A75" s="55"/>
    </row>
    <row r="76" ht="15">
      <c r="A76" s="55"/>
    </row>
    <row r="77" ht="15">
      <c r="A77" s="55"/>
    </row>
    <row r="78" ht="15">
      <c r="A78" s="55"/>
    </row>
    <row r="79" ht="10.5" customHeight="1">
      <c r="A79" s="61" t="s">
        <v>89</v>
      </c>
    </row>
    <row r="80" ht="10.5" customHeight="1">
      <c r="A80" s="61" t="s">
        <v>85</v>
      </c>
    </row>
    <row r="81" ht="10.5" customHeight="1">
      <c r="A81" s="61" t="s">
        <v>88</v>
      </c>
    </row>
    <row r="82" spans="1:4" ht="10.5" customHeight="1">
      <c r="A82" s="61" t="s">
        <v>87</v>
      </c>
      <c r="C82" s="61"/>
      <c r="D82" s="62"/>
    </row>
    <row r="83" ht="10.5" customHeight="1">
      <c r="A83" s="64" t="s">
        <v>86</v>
      </c>
    </row>
    <row r="84" ht="14.25"/>
    <row r="85" spans="1:7" ht="14.25">
      <c r="A85" s="65"/>
      <c r="B85" s="66"/>
      <c r="C85" s="67"/>
      <c r="D85" s="67"/>
      <c r="E85" s="67"/>
      <c r="F85" s="67"/>
      <c r="G85" s="68"/>
    </row>
    <row r="86" spans="1:12" ht="6.75" customHeight="1">
      <c r="A86" s="65"/>
      <c r="B86" s="66"/>
      <c r="C86" s="67"/>
      <c r="D86" s="67"/>
      <c r="E86" s="67"/>
      <c r="F86" s="67"/>
      <c r="G86" s="68"/>
      <c r="L86" s="57"/>
    </row>
    <row r="87" spans="1:12" ht="16.5" customHeight="1">
      <c r="A87" s="61"/>
      <c r="B87" s="66"/>
      <c r="C87" s="67"/>
      <c r="D87" s="67"/>
      <c r="E87" s="67"/>
      <c r="F87" s="67"/>
      <c r="G87" s="68"/>
      <c r="L87" s="60"/>
    </row>
    <row r="88" spans="1:12" ht="12.75" customHeight="1">
      <c r="A88" s="61"/>
      <c r="B88" s="66"/>
      <c r="C88" s="67"/>
      <c r="D88" s="67"/>
      <c r="E88" s="67"/>
      <c r="F88" s="67"/>
      <c r="G88" s="68"/>
      <c r="L88" s="69"/>
    </row>
    <row r="89" spans="1:12" ht="12.75" customHeight="1">
      <c r="A89" s="61"/>
      <c r="B89" s="66"/>
      <c r="C89" s="67"/>
      <c r="D89" s="67"/>
      <c r="E89" s="67"/>
      <c r="F89" s="67"/>
      <c r="G89" s="68"/>
      <c r="L89" s="69"/>
    </row>
    <row r="90" spans="1:12" ht="12.75" customHeight="1">
      <c r="A90" s="61"/>
      <c r="B90" s="66"/>
      <c r="C90" s="67"/>
      <c r="D90" s="67"/>
      <c r="E90" s="67"/>
      <c r="F90" s="67"/>
      <c r="G90" s="68"/>
      <c r="L90" s="69"/>
    </row>
    <row r="91" spans="1:12" ht="12.75" customHeight="1">
      <c r="A91" s="64"/>
      <c r="B91" s="66"/>
      <c r="C91" s="67"/>
      <c r="D91" s="67"/>
      <c r="E91" s="67"/>
      <c r="F91" s="67"/>
      <c r="G91" s="68"/>
      <c r="L91" s="57"/>
    </row>
    <row r="92" spans="1:12" ht="12.75" customHeight="1">
      <c r="A92" s="65"/>
      <c r="B92" s="66"/>
      <c r="C92" s="67"/>
      <c r="D92" s="67"/>
      <c r="E92" s="67"/>
      <c r="F92" s="67"/>
      <c r="G92" s="68"/>
      <c r="L92" s="69"/>
    </row>
    <row r="93" spans="1:12" ht="12.75" customHeight="1">
      <c r="A93" s="65"/>
      <c r="B93" s="66"/>
      <c r="C93" s="67"/>
      <c r="D93" s="67"/>
      <c r="E93" s="67"/>
      <c r="F93" s="67"/>
      <c r="G93" s="68"/>
      <c r="L93" s="69"/>
    </row>
    <row r="94" spans="1:12" ht="12.75" customHeight="1">
      <c r="A94" s="65"/>
      <c r="B94" s="66"/>
      <c r="C94" s="67"/>
      <c r="D94" s="67"/>
      <c r="E94" s="67"/>
      <c r="F94" s="67"/>
      <c r="G94" s="68"/>
      <c r="L94" s="69"/>
    </row>
    <row r="95" spans="1:12" ht="12.75" customHeight="1">
      <c r="A95" s="65"/>
      <c r="B95" s="66"/>
      <c r="C95" s="67"/>
      <c r="D95" s="67"/>
      <c r="E95" s="67"/>
      <c r="F95" s="67"/>
      <c r="G95" s="68"/>
      <c r="L95" s="69"/>
    </row>
    <row r="96" spans="1:12" ht="12.75" customHeight="1">
      <c r="A96" s="65"/>
      <c r="B96" s="66"/>
      <c r="C96" s="67"/>
      <c r="D96" s="67"/>
      <c r="E96" s="67"/>
      <c r="F96" s="67"/>
      <c r="G96" s="68"/>
      <c r="L96" s="69"/>
    </row>
    <row r="97" spans="1:12" ht="12.75" customHeight="1">
      <c r="A97" s="65"/>
      <c r="B97" s="66"/>
      <c r="C97" s="67"/>
      <c r="D97" s="67"/>
      <c r="E97" s="67"/>
      <c r="F97" s="67"/>
      <c r="G97" s="68"/>
      <c r="L97" s="69"/>
    </row>
    <row r="98" spans="1:12" ht="12.75" customHeight="1">
      <c r="A98" s="65"/>
      <c r="B98" s="66"/>
      <c r="C98" s="66"/>
      <c r="D98" s="66"/>
      <c r="E98" s="67"/>
      <c r="F98" s="67"/>
      <c r="G98" s="68"/>
      <c r="L98" s="69"/>
    </row>
    <row r="99" spans="1:12" ht="12.75" customHeight="1">
      <c r="A99" s="65"/>
      <c r="B99" s="66"/>
      <c r="C99" s="67"/>
      <c r="D99" s="67"/>
      <c r="E99" s="67"/>
      <c r="F99" s="67"/>
      <c r="G99" s="68"/>
      <c r="L99" s="61"/>
    </row>
    <row r="100" spans="1:12" ht="12.75" customHeight="1">
      <c r="A100" s="65"/>
      <c r="B100" s="66"/>
      <c r="C100" s="67"/>
      <c r="D100" s="67"/>
      <c r="E100" s="67"/>
      <c r="F100" s="67"/>
      <c r="G100" s="68"/>
      <c r="L100" s="61"/>
    </row>
    <row r="101" spans="1:12" ht="12.75" customHeight="1">
      <c r="A101" s="65"/>
      <c r="B101" s="66"/>
      <c r="C101" s="67"/>
      <c r="D101" s="67"/>
      <c r="E101" s="67"/>
      <c r="F101" s="67"/>
      <c r="G101" s="68"/>
      <c r="L101" s="61"/>
    </row>
    <row r="102" spans="1:12" ht="12.75" customHeight="1">
      <c r="A102" s="65"/>
      <c r="B102" s="66"/>
      <c r="C102" s="67"/>
      <c r="D102" s="67"/>
      <c r="E102" s="67"/>
      <c r="F102" s="67"/>
      <c r="G102" s="68"/>
      <c r="L102" s="64"/>
    </row>
    <row r="103" spans="1:7" ht="12.75" customHeight="1">
      <c r="A103" s="65"/>
      <c r="B103" s="66"/>
      <c r="C103" s="67"/>
      <c r="D103" s="67"/>
      <c r="E103" s="67"/>
      <c r="F103" s="67"/>
      <c r="G103" s="68"/>
    </row>
    <row r="104" spans="1:7" ht="12.75" customHeight="1">
      <c r="A104" s="65"/>
      <c r="B104" s="66"/>
      <c r="C104" s="67"/>
      <c r="D104" s="67"/>
      <c r="E104" s="67"/>
      <c r="F104" s="67"/>
      <c r="G104" s="68"/>
    </row>
    <row r="105" spans="1:7" ht="12.75" customHeight="1">
      <c r="A105" s="65"/>
      <c r="B105" s="66"/>
      <c r="C105" s="67"/>
      <c r="D105" s="67"/>
      <c r="E105" s="67"/>
      <c r="F105" s="67"/>
      <c r="G105" s="68"/>
    </row>
    <row r="106" spans="1:8" ht="12.75" customHeight="1">
      <c r="A106" s="65"/>
      <c r="B106" s="70"/>
      <c r="C106" s="67"/>
      <c r="D106" s="67"/>
      <c r="E106" s="67"/>
      <c r="F106" s="67"/>
      <c r="G106" s="68"/>
      <c r="H106" s="71"/>
    </row>
    <row r="107" spans="1:8" ht="12.75" customHeight="1">
      <c r="A107" s="65"/>
      <c r="B107" s="70"/>
      <c r="C107" s="67"/>
      <c r="D107" s="67"/>
      <c r="E107" s="67"/>
      <c r="F107" s="67"/>
      <c r="G107" s="68"/>
      <c r="H107" s="71"/>
    </row>
    <row r="108" spans="1:8" ht="6.75" customHeight="1">
      <c r="A108" s="65"/>
      <c r="B108" s="67"/>
      <c r="C108" s="67"/>
      <c r="D108" s="67"/>
      <c r="E108" s="67"/>
      <c r="F108" s="67"/>
      <c r="G108" s="72"/>
      <c r="H108" s="71"/>
    </row>
    <row r="109" spans="1:8" ht="14.25">
      <c r="A109" s="73"/>
      <c r="B109" s="74"/>
      <c r="C109" s="74"/>
      <c r="D109" s="74"/>
      <c r="E109" s="74"/>
      <c r="F109" s="74"/>
      <c r="G109" s="75"/>
      <c r="H109" s="71"/>
    </row>
    <row r="110" spans="1:8" ht="6.75" customHeight="1">
      <c r="A110" s="73"/>
      <c r="B110" s="76"/>
      <c r="C110" s="76"/>
      <c r="D110" s="76"/>
      <c r="E110" s="76"/>
      <c r="F110" s="76"/>
      <c r="G110" s="77"/>
      <c r="H110" s="71"/>
    </row>
    <row r="111" spans="1:8" ht="12.75" customHeight="1">
      <c r="A111" s="65"/>
      <c r="B111" s="70"/>
      <c r="C111" s="67"/>
      <c r="D111" s="67"/>
      <c r="E111" s="67"/>
      <c r="F111" s="67"/>
      <c r="G111" s="68"/>
      <c r="H111" s="71"/>
    </row>
    <row r="112" spans="1:8" ht="12.75" customHeight="1">
      <c r="A112" s="65"/>
      <c r="B112" s="70"/>
      <c r="C112" s="67"/>
      <c r="D112" s="67"/>
      <c r="E112" s="67"/>
      <c r="F112" s="67"/>
      <c r="G112" s="68"/>
      <c r="H112" s="71"/>
    </row>
    <row r="113" spans="1:8" ht="12.75" customHeight="1">
      <c r="A113" s="65"/>
      <c r="B113" s="70"/>
      <c r="C113" s="67"/>
      <c r="D113" s="67"/>
      <c r="E113" s="67"/>
      <c r="F113" s="67"/>
      <c r="G113" s="68"/>
      <c r="H113" s="71"/>
    </row>
    <row r="114" spans="1:8" ht="12.75" customHeight="1">
      <c r="A114" s="65"/>
      <c r="B114" s="70"/>
      <c r="C114" s="67"/>
      <c r="D114" s="67"/>
      <c r="E114" s="67"/>
      <c r="F114" s="67"/>
      <c r="G114" s="68"/>
      <c r="H114" s="71"/>
    </row>
    <row r="115" spans="1:8" ht="12.75" customHeight="1">
      <c r="A115" s="65"/>
      <c r="B115" s="70"/>
      <c r="C115" s="67"/>
      <c r="D115" s="67"/>
      <c r="E115" s="67"/>
      <c r="F115" s="67"/>
      <c r="G115" s="68"/>
      <c r="H115" s="71"/>
    </row>
    <row r="116" spans="1:8" ht="12.75" customHeight="1">
      <c r="A116" s="65"/>
      <c r="B116" s="70"/>
      <c r="C116" s="67"/>
      <c r="D116" s="67"/>
      <c r="E116" s="67"/>
      <c r="F116" s="67"/>
      <c r="G116" s="68"/>
      <c r="H116" s="71"/>
    </row>
    <row r="117" spans="1:8" ht="12.75" customHeight="1">
      <c r="A117" s="65"/>
      <c r="B117" s="70"/>
      <c r="C117" s="67"/>
      <c r="D117" s="67"/>
      <c r="E117" s="67"/>
      <c r="F117" s="67"/>
      <c r="G117" s="68"/>
      <c r="H117" s="71"/>
    </row>
    <row r="118" spans="1:8" ht="12.75" customHeight="1">
      <c r="A118" s="65"/>
      <c r="B118" s="70"/>
      <c r="C118" s="67"/>
      <c r="D118" s="67"/>
      <c r="E118" s="67"/>
      <c r="F118" s="67"/>
      <c r="G118" s="68"/>
      <c r="H118" s="71"/>
    </row>
    <row r="119" spans="1:8" ht="12.75" customHeight="1">
      <c r="A119" s="65"/>
      <c r="B119" s="70"/>
      <c r="C119" s="67"/>
      <c r="D119" s="67"/>
      <c r="E119" s="67"/>
      <c r="F119" s="67"/>
      <c r="G119" s="68"/>
      <c r="H119" s="71"/>
    </row>
    <row r="120" spans="1:8" ht="12.75" customHeight="1">
      <c r="A120" s="65"/>
      <c r="B120" s="70"/>
      <c r="C120" s="67"/>
      <c r="D120" s="67"/>
      <c r="E120" s="67"/>
      <c r="F120" s="67"/>
      <c r="G120" s="68"/>
      <c r="H120" s="71"/>
    </row>
    <row r="121" spans="1:8" ht="12.75" customHeight="1">
      <c r="A121" s="65"/>
      <c r="B121" s="70"/>
      <c r="C121" s="67"/>
      <c r="D121" s="67"/>
      <c r="E121" s="67"/>
      <c r="F121" s="67"/>
      <c r="G121" s="68"/>
      <c r="H121" s="71"/>
    </row>
    <row r="122" spans="1:8" ht="12.75" customHeight="1">
      <c r="A122" s="65"/>
      <c r="B122" s="70"/>
      <c r="C122" s="67"/>
      <c r="D122" s="67"/>
      <c r="E122" s="67"/>
      <c r="F122" s="67"/>
      <c r="G122" s="68"/>
      <c r="H122" s="71"/>
    </row>
    <row r="123" spans="1:8" ht="54.75" customHeight="1">
      <c r="A123" s="275"/>
      <c r="B123" s="275"/>
      <c r="C123" s="275"/>
      <c r="D123" s="275"/>
      <c r="E123" s="275"/>
      <c r="F123" s="275"/>
      <c r="G123" s="275"/>
      <c r="H123" s="71"/>
    </row>
    <row r="124" spans="1:7" ht="15" customHeight="1">
      <c r="A124" s="78"/>
      <c r="B124" s="78"/>
      <c r="C124" s="78"/>
      <c r="D124" s="78"/>
      <c r="E124" s="78"/>
      <c r="F124" s="78"/>
      <c r="G124" s="78"/>
    </row>
    <row r="125" spans="1:7" ht="15" customHeight="1">
      <c r="A125" s="79"/>
      <c r="B125" s="79"/>
      <c r="C125" s="79"/>
      <c r="D125" s="79"/>
      <c r="E125" s="79"/>
      <c r="F125" s="79"/>
      <c r="G125" s="79"/>
    </row>
    <row r="126" spans="1:7" ht="15" customHeight="1">
      <c r="A126" s="66"/>
      <c r="B126" s="66"/>
      <c r="C126" s="66"/>
      <c r="D126" s="66"/>
      <c r="E126" s="66"/>
      <c r="F126" s="66"/>
      <c r="G126" s="66"/>
    </row>
    <row r="127" spans="1:7" ht="10.5" customHeight="1">
      <c r="A127" s="80"/>
      <c r="C127" s="71"/>
      <c r="D127" s="71"/>
      <c r="E127" s="71"/>
      <c r="F127" s="71"/>
      <c r="G127" s="71"/>
    </row>
    <row r="128" spans="1:7" ht="10.5" customHeight="1">
      <c r="A128" s="80"/>
      <c r="C128" s="71"/>
      <c r="D128" s="71"/>
      <c r="E128" s="71"/>
      <c r="F128" s="71"/>
      <c r="G128" s="71"/>
    </row>
    <row r="129" spans="1:7" ht="10.5" customHeight="1">
      <c r="A129" s="80"/>
      <c r="C129" s="71"/>
      <c r="D129" s="71"/>
      <c r="E129" s="71"/>
      <c r="F129" s="71"/>
      <c r="G129" s="71"/>
    </row>
    <row r="130" spans="1:7" ht="10.5" customHeight="1">
      <c r="A130" s="64"/>
      <c r="B130" s="15"/>
      <c r="C130" s="71"/>
      <c r="D130" s="71"/>
      <c r="E130" s="71"/>
      <c r="F130" s="71"/>
      <c r="G130" s="71"/>
    </row>
    <row r="131" ht="10.5" customHeight="1"/>
  </sheetData>
  <sheetProtection/>
  <mergeCells count="6">
    <mergeCell ref="A13:H13"/>
    <mergeCell ref="A123:G123"/>
    <mergeCell ref="C15:H15"/>
    <mergeCell ref="A64:H64"/>
    <mergeCell ref="C40:E40"/>
    <mergeCell ref="C46:E46"/>
  </mergeCells>
  <printOptions/>
  <pageMargins left="0.7480314960629921" right="0.7480314960629921" top="1.5392519685039372" bottom="0.984251968503937" header="0.31496062992125984" footer="0.31496062992125984"/>
  <pageSetup horizontalDpi="600" verticalDpi="600" orientation="portrait" scale="95" r:id="rId2"/>
  <rowBreaks count="2" manualBreakCount="2">
    <brk id="41" max="7" man="1"/>
    <brk id="84" max="7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3:L41"/>
  <sheetViews>
    <sheetView view="pageBreakPreview" zoomScale="90" zoomScaleSheetLayoutView="90" zoomScalePageLayoutView="0" workbookViewId="0" topLeftCell="A1">
      <selection activeCell="L37" sqref="L37"/>
    </sheetView>
  </sheetViews>
  <sheetFormatPr defaultColWidth="11.421875" defaultRowHeight="12.75"/>
  <cols>
    <col min="1" max="16384" width="11.421875" style="28" customWidth="1"/>
  </cols>
  <sheetData>
    <row r="13" ht="12.75">
      <c r="L13" s="110"/>
    </row>
    <row r="31" spans="1:9" ht="12.75">
      <c r="A31" s="37"/>
      <c r="B31" s="37"/>
      <c r="C31" s="37"/>
      <c r="D31" s="37"/>
      <c r="E31" s="37"/>
      <c r="F31" s="37"/>
      <c r="G31" s="37"/>
      <c r="H31" s="37"/>
      <c r="I31" s="37"/>
    </row>
    <row r="41" ht="12.75">
      <c r="D41" s="109"/>
    </row>
  </sheetData>
  <sheetProtection/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78" r:id="rId2"/>
  <headerFooter>
    <oddHeader>&amp;LODEPA</oddHeader>
    <oddFooter>&amp;C10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D1:K37"/>
  <sheetViews>
    <sheetView showZeros="0" view="pageBreakPreview" zoomScale="90" zoomScaleSheetLayoutView="90" zoomScalePageLayoutView="0" workbookViewId="0" topLeftCell="A1">
      <selection activeCell="A1" sqref="A1"/>
    </sheetView>
  </sheetViews>
  <sheetFormatPr defaultColWidth="11.421875" defaultRowHeight="12.75" customHeight="1"/>
  <cols>
    <col min="1" max="16384" width="11.421875" style="2" customWidth="1"/>
  </cols>
  <sheetData>
    <row r="1" ht="12.75" customHeight="1">
      <c r="K1" s="19"/>
    </row>
    <row r="37" ht="12.75" customHeight="1">
      <c r="D37" s="22"/>
    </row>
  </sheetData>
  <sheetProtection/>
  <printOptions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78" r:id="rId2"/>
  <headerFooter>
    <oddHeader>&amp;LODEPA</oddHeader>
    <oddFooter>&amp;C11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60"/>
  <sheetViews>
    <sheetView showZeros="0" view="pageBreakPreview" zoomScaleSheetLayoutView="100" zoomScalePageLayoutView="0" workbookViewId="0" topLeftCell="A1">
      <selection activeCell="A5" sqref="A5"/>
    </sheetView>
  </sheetViews>
  <sheetFormatPr defaultColWidth="11.421875" defaultRowHeight="12.75"/>
  <cols>
    <col min="1" max="1" width="41.421875" style="260" customWidth="1"/>
    <col min="2" max="2" width="13.140625" style="243" bestFit="1" customWidth="1"/>
    <col min="3" max="3" width="23.140625" style="261" customWidth="1"/>
    <col min="4" max="4" width="27.00390625" style="17" bestFit="1" customWidth="1"/>
    <col min="5" max="5" width="11.421875" style="17" customWidth="1"/>
    <col min="6" max="16384" width="11.421875" style="2" customWidth="1"/>
  </cols>
  <sheetData>
    <row r="1" spans="1:8" ht="12.75">
      <c r="A1" s="311" t="s">
        <v>109</v>
      </c>
      <c r="B1" s="311"/>
      <c r="C1" s="311"/>
      <c r="D1" s="311"/>
      <c r="E1" s="243"/>
      <c r="F1" s="243"/>
      <c r="G1" s="25"/>
      <c r="H1" s="25"/>
    </row>
    <row r="2" spans="1:8" ht="15" customHeight="1">
      <c r="A2" s="312" t="s">
        <v>158</v>
      </c>
      <c r="B2" s="312"/>
      <c r="C2" s="312"/>
      <c r="D2" s="312"/>
      <c r="E2" s="243"/>
      <c r="F2" s="243"/>
      <c r="G2" s="25"/>
      <c r="H2" s="25"/>
    </row>
    <row r="3" spans="1:8" s="19" customFormat="1" ht="15" customHeight="1">
      <c r="A3" s="313" t="s">
        <v>171</v>
      </c>
      <c r="B3" s="313"/>
      <c r="C3" s="313"/>
      <c r="D3" s="313"/>
      <c r="E3" s="243"/>
      <c r="F3" s="243"/>
      <c r="G3" s="26"/>
      <c r="H3" s="26"/>
    </row>
    <row r="4" spans="1:8" s="19" customFormat="1" ht="15" customHeight="1">
      <c r="A4" s="314" t="s">
        <v>205</v>
      </c>
      <c r="B4" s="314"/>
      <c r="C4" s="314"/>
      <c r="D4" s="314"/>
      <c r="E4" s="243"/>
      <c r="F4" s="243"/>
      <c r="G4" s="26"/>
      <c r="H4" s="26"/>
    </row>
    <row r="5" spans="1:8" s="19" customFormat="1" ht="15" customHeight="1">
      <c r="A5" s="161"/>
      <c r="B5" s="244"/>
      <c r="C5" s="245"/>
      <c r="D5" s="20"/>
      <c r="E5" s="243"/>
      <c r="F5" s="243"/>
      <c r="G5" s="26"/>
      <c r="H5" s="26"/>
    </row>
    <row r="6" spans="1:12" s="19" customFormat="1" ht="15" customHeight="1">
      <c r="A6" s="81" t="s">
        <v>37</v>
      </c>
      <c r="B6" s="95" t="s">
        <v>131</v>
      </c>
      <c r="C6" s="82" t="s">
        <v>132</v>
      </c>
      <c r="D6" s="83" t="s">
        <v>151</v>
      </c>
      <c r="E6" s="243"/>
      <c r="F6" s="243"/>
      <c r="G6" s="27"/>
      <c r="H6" s="27"/>
      <c r="I6" s="18"/>
      <c r="J6" s="18"/>
      <c r="K6" s="18"/>
      <c r="L6" s="18"/>
    </row>
    <row r="7" spans="1:12" s="19" customFormat="1" ht="15" customHeight="1">
      <c r="A7" s="307" t="s">
        <v>39</v>
      </c>
      <c r="B7" s="307"/>
      <c r="C7" s="307"/>
      <c r="D7" s="307"/>
      <c r="E7" s="243"/>
      <c r="F7" s="243"/>
      <c r="G7" s="27"/>
      <c r="H7" s="27"/>
      <c r="I7" s="18"/>
      <c r="J7" s="18"/>
      <c r="K7" s="18"/>
      <c r="L7" s="18"/>
    </row>
    <row r="8" spans="1:12" s="19" customFormat="1" ht="15" customHeight="1">
      <c r="A8" s="246" t="s">
        <v>40</v>
      </c>
      <c r="B8" s="247">
        <v>40</v>
      </c>
      <c r="C8" s="248">
        <v>260</v>
      </c>
      <c r="D8" s="249">
        <f aca="true" t="shared" si="0" ref="D8:D25">C8/$B$59</f>
        <v>0.36036036036036034</v>
      </c>
      <c r="E8" s="243"/>
      <c r="F8" s="243"/>
      <c r="G8" s="27"/>
      <c r="H8" s="27"/>
      <c r="I8" s="18"/>
      <c r="J8" s="18"/>
      <c r="K8" s="18"/>
      <c r="L8" s="18"/>
    </row>
    <row r="9" spans="1:12" s="19" customFormat="1" ht="15" customHeight="1">
      <c r="A9" s="250" t="s">
        <v>92</v>
      </c>
      <c r="B9" s="133">
        <v>40</v>
      </c>
      <c r="C9" s="251">
        <v>270</v>
      </c>
      <c r="D9" s="252">
        <f t="shared" si="0"/>
        <v>0.37422037422037424</v>
      </c>
      <c r="E9" s="243"/>
      <c r="F9" s="243"/>
      <c r="G9" s="27"/>
      <c r="H9" s="27"/>
      <c r="I9" s="18"/>
      <c r="J9" s="18"/>
      <c r="K9" s="18"/>
      <c r="L9" s="18"/>
    </row>
    <row r="10" spans="1:12" s="19" customFormat="1" ht="15" customHeight="1">
      <c r="A10" s="250" t="s">
        <v>41</v>
      </c>
      <c r="B10" s="133">
        <v>40</v>
      </c>
      <c r="C10" s="251">
        <v>249</v>
      </c>
      <c r="D10" s="252">
        <f t="shared" si="0"/>
        <v>0.34511434511434513</v>
      </c>
      <c r="E10" s="243"/>
      <c r="F10" s="243"/>
      <c r="G10" s="27"/>
      <c r="H10" s="27"/>
      <c r="I10" s="18"/>
      <c r="J10" s="18"/>
      <c r="K10" s="18"/>
      <c r="L10" s="18"/>
    </row>
    <row r="11" spans="1:12" s="19" customFormat="1" ht="15" customHeight="1">
      <c r="A11" s="250" t="s">
        <v>103</v>
      </c>
      <c r="B11" s="133">
        <v>40</v>
      </c>
      <c r="C11" s="251">
        <v>259</v>
      </c>
      <c r="D11" s="252">
        <f t="shared" si="0"/>
        <v>0.358974358974359</v>
      </c>
      <c r="E11" s="243"/>
      <c r="F11" s="243"/>
      <c r="G11" s="27"/>
      <c r="H11" s="27"/>
      <c r="I11" s="18"/>
      <c r="J11" s="18"/>
      <c r="K11" s="18"/>
      <c r="L11" s="18"/>
    </row>
    <row r="12" spans="1:12" s="19" customFormat="1" ht="15" customHeight="1">
      <c r="A12" s="250" t="s">
        <v>42</v>
      </c>
      <c r="B12" s="133">
        <v>40</v>
      </c>
      <c r="C12" s="251">
        <v>252</v>
      </c>
      <c r="D12" s="252">
        <f t="shared" si="0"/>
        <v>0.3492723492723493</v>
      </c>
      <c r="E12" s="243"/>
      <c r="F12" s="243"/>
      <c r="G12" s="27"/>
      <c r="H12" s="27"/>
      <c r="I12" s="18"/>
      <c r="J12" s="18"/>
      <c r="K12" s="18"/>
      <c r="L12" s="18"/>
    </row>
    <row r="13" spans="1:12" s="19" customFormat="1" ht="15" customHeight="1">
      <c r="A13" s="250" t="s">
        <v>93</v>
      </c>
      <c r="B13" s="133">
        <v>40</v>
      </c>
      <c r="C13" s="251">
        <v>262</v>
      </c>
      <c r="D13" s="252">
        <f t="shared" si="0"/>
        <v>0.36313236313236313</v>
      </c>
      <c r="E13" s="243"/>
      <c r="F13" s="243"/>
      <c r="G13" s="27"/>
      <c r="H13" s="27"/>
      <c r="I13" s="18"/>
      <c r="J13" s="18"/>
      <c r="K13" s="18"/>
      <c r="L13" s="18"/>
    </row>
    <row r="14" spans="1:12" s="19" customFormat="1" ht="15" customHeight="1">
      <c r="A14" s="250" t="s">
        <v>64</v>
      </c>
      <c r="B14" s="133">
        <v>40</v>
      </c>
      <c r="C14" s="251">
        <v>239</v>
      </c>
      <c r="D14" s="252">
        <f t="shared" si="0"/>
        <v>0.33125433125433124</v>
      </c>
      <c r="E14" s="253"/>
      <c r="F14" s="27"/>
      <c r="G14" s="27"/>
      <c r="H14" s="27"/>
      <c r="I14" s="18"/>
      <c r="J14" s="18"/>
      <c r="K14" s="18"/>
      <c r="L14" s="18"/>
    </row>
    <row r="15" spans="1:12" s="19" customFormat="1" ht="15" customHeight="1">
      <c r="A15" s="250" t="s">
        <v>94</v>
      </c>
      <c r="B15" s="133">
        <v>40</v>
      </c>
      <c r="C15" s="251">
        <v>249</v>
      </c>
      <c r="D15" s="252">
        <f t="shared" si="0"/>
        <v>0.34511434511434513</v>
      </c>
      <c r="E15" s="133"/>
      <c r="F15" s="18"/>
      <c r="G15" s="18"/>
      <c r="H15" s="18"/>
      <c r="I15" s="18"/>
      <c r="J15" s="18"/>
      <c r="K15" s="18"/>
      <c r="L15" s="18"/>
    </row>
    <row r="16" spans="1:12" s="19" customFormat="1" ht="15" customHeight="1">
      <c r="A16" s="250" t="s">
        <v>43</v>
      </c>
      <c r="B16" s="133">
        <v>40</v>
      </c>
      <c r="C16" s="251">
        <v>228</v>
      </c>
      <c r="D16" s="252">
        <f t="shared" si="0"/>
        <v>0.316008316008316</v>
      </c>
      <c r="E16" s="133"/>
      <c r="F16" s="18"/>
      <c r="G16" s="18"/>
      <c r="H16" s="18"/>
      <c r="I16" s="18"/>
      <c r="J16" s="18"/>
      <c r="K16" s="18"/>
      <c r="L16" s="18"/>
    </row>
    <row r="17" spans="1:12" s="19" customFormat="1" ht="15" customHeight="1">
      <c r="A17" s="250" t="s">
        <v>95</v>
      </c>
      <c r="B17" s="133">
        <v>40</v>
      </c>
      <c r="C17" s="251">
        <v>238</v>
      </c>
      <c r="D17" s="252">
        <f t="shared" si="0"/>
        <v>0.32986832986832987</v>
      </c>
      <c r="E17" s="133"/>
      <c r="F17" s="18"/>
      <c r="G17" s="18"/>
      <c r="H17" s="18"/>
      <c r="I17" s="18"/>
      <c r="J17" s="18"/>
      <c r="K17" s="18"/>
      <c r="L17" s="18"/>
    </row>
    <row r="18" spans="1:12" s="19" customFormat="1" ht="15" customHeight="1">
      <c r="A18" s="250" t="s">
        <v>61</v>
      </c>
      <c r="B18" s="133">
        <v>40</v>
      </c>
      <c r="C18" s="251">
        <v>232</v>
      </c>
      <c r="D18" s="252">
        <f t="shared" si="0"/>
        <v>0.32155232155232155</v>
      </c>
      <c r="E18" s="133"/>
      <c r="F18" s="18"/>
      <c r="G18" s="18"/>
      <c r="H18" s="18"/>
      <c r="I18" s="18"/>
      <c r="J18" s="18"/>
      <c r="K18" s="18"/>
      <c r="L18" s="18"/>
    </row>
    <row r="19" spans="1:12" s="19" customFormat="1" ht="15" customHeight="1">
      <c r="A19" s="250" t="s">
        <v>82</v>
      </c>
      <c r="B19" s="133">
        <v>40</v>
      </c>
      <c r="C19" s="251">
        <v>242</v>
      </c>
      <c r="D19" s="252">
        <f t="shared" si="0"/>
        <v>0.3354123354123354</v>
      </c>
      <c r="E19" s="133"/>
      <c r="F19" s="18"/>
      <c r="G19" s="18"/>
      <c r="H19" s="18"/>
      <c r="I19" s="18"/>
      <c r="J19" s="18"/>
      <c r="K19" s="18"/>
      <c r="L19" s="18"/>
    </row>
    <row r="20" spans="1:12" s="19" customFormat="1" ht="15" customHeight="1">
      <c r="A20" s="250" t="s">
        <v>62</v>
      </c>
      <c r="B20" s="133">
        <v>40</v>
      </c>
      <c r="C20" s="251">
        <v>239</v>
      </c>
      <c r="D20" s="252">
        <f t="shared" si="0"/>
        <v>0.33125433125433124</v>
      </c>
      <c r="E20" s="133"/>
      <c r="F20" s="18"/>
      <c r="G20" s="18"/>
      <c r="H20" s="18"/>
      <c r="I20" s="18"/>
      <c r="J20" s="18"/>
      <c r="K20" s="18"/>
      <c r="L20" s="18"/>
    </row>
    <row r="21" spans="1:12" s="19" customFormat="1" ht="15" customHeight="1">
      <c r="A21" s="250" t="s">
        <v>63</v>
      </c>
      <c r="B21" s="133">
        <v>40</v>
      </c>
      <c r="C21" s="251">
        <v>249</v>
      </c>
      <c r="D21" s="252">
        <f t="shared" si="0"/>
        <v>0.34511434511434513</v>
      </c>
      <c r="E21" s="133"/>
      <c r="F21" s="18"/>
      <c r="G21" s="18"/>
      <c r="H21" s="18"/>
      <c r="I21" s="18"/>
      <c r="J21" s="18"/>
      <c r="K21" s="18"/>
      <c r="L21" s="18"/>
    </row>
    <row r="22" spans="1:12" s="19" customFormat="1" ht="15" customHeight="1">
      <c r="A22" s="250" t="s">
        <v>83</v>
      </c>
      <c r="B22" s="133">
        <v>40</v>
      </c>
      <c r="C22" s="251">
        <v>232</v>
      </c>
      <c r="D22" s="252">
        <f t="shared" si="0"/>
        <v>0.32155232155232155</v>
      </c>
      <c r="E22" s="133"/>
      <c r="F22" s="18"/>
      <c r="G22" s="18"/>
      <c r="H22" s="18"/>
      <c r="I22" s="18"/>
      <c r="J22" s="18"/>
      <c r="K22" s="18"/>
      <c r="L22" s="18"/>
    </row>
    <row r="23" spans="1:12" s="19" customFormat="1" ht="15" customHeight="1">
      <c r="A23" s="250" t="s">
        <v>96</v>
      </c>
      <c r="B23" s="133">
        <v>40</v>
      </c>
      <c r="C23" s="251">
        <v>242</v>
      </c>
      <c r="D23" s="252">
        <f t="shared" si="0"/>
        <v>0.3354123354123354</v>
      </c>
      <c r="E23" s="133"/>
      <c r="F23" s="18"/>
      <c r="G23" s="18"/>
      <c r="H23" s="18"/>
      <c r="I23" s="18"/>
      <c r="J23" s="18"/>
      <c r="K23" s="18"/>
      <c r="L23" s="18"/>
    </row>
    <row r="24" spans="1:12" s="19" customFormat="1" ht="15" customHeight="1">
      <c r="A24" s="250" t="s">
        <v>84</v>
      </c>
      <c r="B24" s="133">
        <v>40</v>
      </c>
      <c r="C24" s="251">
        <v>239</v>
      </c>
      <c r="D24" s="252">
        <f t="shared" si="0"/>
        <v>0.33125433125433124</v>
      </c>
      <c r="E24" s="133"/>
      <c r="F24" s="18"/>
      <c r="G24" s="18"/>
      <c r="H24" s="18"/>
      <c r="I24" s="18"/>
      <c r="J24" s="18"/>
      <c r="K24" s="18"/>
      <c r="L24" s="18"/>
    </row>
    <row r="25" spans="1:12" s="19" customFormat="1" ht="15" customHeight="1">
      <c r="A25" s="254" t="s">
        <v>97</v>
      </c>
      <c r="B25" s="140">
        <v>40</v>
      </c>
      <c r="C25" s="255">
        <v>249</v>
      </c>
      <c r="D25" s="256">
        <f t="shared" si="0"/>
        <v>0.34511434511434513</v>
      </c>
      <c r="E25" s="133"/>
      <c r="F25" s="18"/>
      <c r="G25" s="18"/>
      <c r="H25" s="18"/>
      <c r="I25" s="18"/>
      <c r="J25" s="18"/>
      <c r="K25" s="18"/>
      <c r="L25" s="18"/>
    </row>
    <row r="26" spans="1:12" s="19" customFormat="1" ht="15" customHeight="1">
      <c r="A26" s="308" t="s">
        <v>44</v>
      </c>
      <c r="B26" s="309"/>
      <c r="C26" s="309"/>
      <c r="D26" s="310"/>
      <c r="E26" s="20"/>
      <c r="F26" s="18"/>
      <c r="G26" s="18"/>
      <c r="H26" s="18"/>
      <c r="I26" s="18"/>
      <c r="J26" s="18"/>
      <c r="K26" s="18"/>
      <c r="L26" s="18"/>
    </row>
    <row r="27" spans="1:12" s="19" customFormat="1" ht="15" customHeight="1">
      <c r="A27" s="132" t="s">
        <v>98</v>
      </c>
      <c r="B27" s="133">
        <v>40</v>
      </c>
      <c r="C27" s="134">
        <v>245</v>
      </c>
      <c r="D27" s="135">
        <f aca="true" t="shared" si="1" ref="D27:D36">C27/$B$59</f>
        <v>0.33957033957033955</v>
      </c>
      <c r="E27" s="20"/>
      <c r="F27" s="18"/>
      <c r="G27" s="18"/>
      <c r="H27" s="18"/>
      <c r="I27" s="18"/>
      <c r="J27" s="18"/>
      <c r="K27" s="18"/>
      <c r="L27" s="18"/>
    </row>
    <row r="28" spans="1:12" s="19" customFormat="1" ht="15" customHeight="1">
      <c r="A28" s="132" t="s">
        <v>45</v>
      </c>
      <c r="B28" s="133">
        <v>40</v>
      </c>
      <c r="C28" s="134">
        <v>241</v>
      </c>
      <c r="D28" s="135">
        <f t="shared" si="1"/>
        <v>0.334026334026334</v>
      </c>
      <c r="E28" s="20"/>
      <c r="F28" s="18"/>
      <c r="G28" s="18"/>
      <c r="H28" s="18"/>
      <c r="I28" s="18"/>
      <c r="J28" s="18"/>
      <c r="K28" s="18"/>
      <c r="L28" s="18"/>
    </row>
    <row r="29" spans="1:12" s="19" customFormat="1" ht="15" customHeight="1">
      <c r="A29" s="132" t="s">
        <v>99</v>
      </c>
      <c r="B29" s="133">
        <v>40</v>
      </c>
      <c r="C29" s="134">
        <v>229</v>
      </c>
      <c r="D29" s="135">
        <f t="shared" si="1"/>
        <v>0.3173943173943174</v>
      </c>
      <c r="E29" s="20"/>
      <c r="F29" s="18"/>
      <c r="G29" s="18"/>
      <c r="H29" s="18"/>
      <c r="I29" s="18"/>
      <c r="J29" s="18"/>
      <c r="K29" s="18"/>
      <c r="L29" s="18"/>
    </row>
    <row r="30" spans="1:12" s="19" customFormat="1" ht="15" customHeight="1">
      <c r="A30" s="132" t="s">
        <v>46</v>
      </c>
      <c r="B30" s="133">
        <v>40</v>
      </c>
      <c r="C30" s="134">
        <v>225</v>
      </c>
      <c r="D30" s="135">
        <f t="shared" si="1"/>
        <v>0.31185031185031187</v>
      </c>
      <c r="E30" s="20"/>
      <c r="F30" s="18"/>
      <c r="G30" s="18"/>
      <c r="H30" s="18"/>
      <c r="I30" s="18"/>
      <c r="J30" s="18"/>
      <c r="K30" s="18"/>
      <c r="L30" s="18"/>
    </row>
    <row r="31" spans="1:12" s="19" customFormat="1" ht="15" customHeight="1">
      <c r="A31" s="132" t="s">
        <v>100</v>
      </c>
      <c r="B31" s="133">
        <v>40</v>
      </c>
      <c r="C31" s="134">
        <v>218</v>
      </c>
      <c r="D31" s="135">
        <f t="shared" si="1"/>
        <v>0.30214830214830213</v>
      </c>
      <c r="E31" s="20"/>
      <c r="F31" s="18"/>
      <c r="G31" s="18"/>
      <c r="H31" s="18"/>
      <c r="I31" s="18"/>
      <c r="J31" s="18"/>
      <c r="K31" s="18"/>
      <c r="L31" s="18"/>
    </row>
    <row r="32" spans="1:12" s="19" customFormat="1" ht="15" customHeight="1">
      <c r="A32" s="132" t="s">
        <v>47</v>
      </c>
      <c r="B32" s="133">
        <v>40</v>
      </c>
      <c r="C32" s="134">
        <v>214</v>
      </c>
      <c r="D32" s="135">
        <f t="shared" si="1"/>
        <v>0.2966042966042966</v>
      </c>
      <c r="E32" s="20"/>
      <c r="F32" s="18"/>
      <c r="G32" s="18"/>
      <c r="H32" s="18"/>
      <c r="I32" s="18"/>
      <c r="J32" s="18"/>
      <c r="K32" s="18"/>
      <c r="L32" s="18"/>
    </row>
    <row r="33" spans="1:12" s="19" customFormat="1" ht="15" customHeight="1">
      <c r="A33" s="132" t="s">
        <v>101</v>
      </c>
      <c r="B33" s="133">
        <v>40</v>
      </c>
      <c r="C33" s="134">
        <v>211</v>
      </c>
      <c r="D33" s="135">
        <f t="shared" si="1"/>
        <v>0.29244629244629244</v>
      </c>
      <c r="E33" s="20"/>
      <c r="F33" s="18"/>
      <c r="G33" s="18"/>
      <c r="H33" s="18"/>
      <c r="I33" s="18"/>
      <c r="J33" s="18"/>
      <c r="K33" s="18"/>
      <c r="L33" s="18"/>
    </row>
    <row r="34" spans="1:12" s="19" customFormat="1" ht="15" customHeight="1">
      <c r="A34" s="132" t="s">
        <v>48</v>
      </c>
      <c r="B34" s="133">
        <v>40</v>
      </c>
      <c r="C34" s="134">
        <v>207</v>
      </c>
      <c r="D34" s="135">
        <f t="shared" si="1"/>
        <v>0.2869022869022869</v>
      </c>
      <c r="E34" s="20"/>
      <c r="F34" s="18"/>
      <c r="G34" s="18"/>
      <c r="H34" s="18"/>
      <c r="I34" s="18"/>
      <c r="J34" s="18"/>
      <c r="K34" s="18"/>
      <c r="L34" s="18"/>
    </row>
    <row r="35" spans="1:12" s="19" customFormat="1" ht="15" customHeight="1">
      <c r="A35" s="132" t="s">
        <v>102</v>
      </c>
      <c r="B35" s="133">
        <v>40</v>
      </c>
      <c r="C35" s="134">
        <v>222</v>
      </c>
      <c r="D35" s="135">
        <f t="shared" si="1"/>
        <v>0.3076923076923077</v>
      </c>
      <c r="E35" s="20"/>
      <c r="F35" s="18"/>
      <c r="G35" s="18"/>
      <c r="H35" s="18"/>
      <c r="I35" s="18"/>
      <c r="J35" s="18"/>
      <c r="K35" s="18"/>
      <c r="L35" s="18"/>
    </row>
    <row r="36" spans="1:12" s="19" customFormat="1" ht="15" customHeight="1">
      <c r="A36" s="132" t="s">
        <v>113</v>
      </c>
      <c r="B36" s="133">
        <v>40</v>
      </c>
      <c r="C36" s="134">
        <v>218</v>
      </c>
      <c r="D36" s="135">
        <f t="shared" si="1"/>
        <v>0.30214830214830213</v>
      </c>
      <c r="E36" s="20"/>
      <c r="F36" s="18"/>
      <c r="G36" s="18"/>
      <c r="H36" s="18"/>
      <c r="I36" s="18"/>
      <c r="J36" s="18"/>
      <c r="K36" s="18"/>
      <c r="L36" s="18"/>
    </row>
    <row r="37" spans="1:12" s="19" customFormat="1" ht="15" customHeight="1">
      <c r="A37" s="304" t="s">
        <v>49</v>
      </c>
      <c r="B37" s="305"/>
      <c r="C37" s="305"/>
      <c r="D37" s="306"/>
      <c r="E37" s="20"/>
      <c r="F37" s="18"/>
      <c r="G37" s="18"/>
      <c r="H37" s="18"/>
      <c r="I37" s="18"/>
      <c r="J37" s="18"/>
      <c r="K37" s="18"/>
      <c r="L37" s="18"/>
    </row>
    <row r="38" spans="1:12" s="19" customFormat="1" ht="12.75">
      <c r="A38" s="132" t="s">
        <v>65</v>
      </c>
      <c r="B38" s="138" t="s">
        <v>67</v>
      </c>
      <c r="C38" s="112">
        <v>218</v>
      </c>
      <c r="D38" s="135">
        <f aca="true" t="shared" si="2" ref="D38:D44">C38/$B$59</f>
        <v>0.30214830214830213</v>
      </c>
      <c r="E38" s="20"/>
      <c r="F38" s="18"/>
      <c r="G38" s="18"/>
      <c r="H38" s="18"/>
      <c r="I38" s="18"/>
      <c r="J38" s="18"/>
      <c r="K38" s="18"/>
      <c r="L38" s="18"/>
    </row>
    <row r="39" spans="1:12" s="19" customFormat="1" ht="12.75">
      <c r="A39" s="132" t="s">
        <v>66</v>
      </c>
      <c r="B39" s="138" t="s">
        <v>67</v>
      </c>
      <c r="C39" s="112">
        <v>193.5</v>
      </c>
      <c r="D39" s="135">
        <f t="shared" si="2"/>
        <v>0.2681912681912682</v>
      </c>
      <c r="E39" s="20"/>
      <c r="F39" s="18"/>
      <c r="G39" s="18"/>
      <c r="H39" s="18"/>
      <c r="I39" s="18"/>
      <c r="J39" s="18"/>
      <c r="K39" s="18"/>
      <c r="L39" s="18"/>
    </row>
    <row r="40" spans="1:12" s="19" customFormat="1" ht="12.75">
      <c r="A40" s="132" t="s">
        <v>68</v>
      </c>
      <c r="B40" s="138">
        <v>50</v>
      </c>
      <c r="C40" s="112">
        <v>193</v>
      </c>
      <c r="D40" s="135">
        <f t="shared" si="2"/>
        <v>0.2674982674982675</v>
      </c>
      <c r="E40" s="20"/>
      <c r="F40" s="18"/>
      <c r="G40" s="18"/>
      <c r="H40" s="18"/>
      <c r="I40" s="18"/>
      <c r="J40" s="18"/>
      <c r="K40" s="18"/>
      <c r="L40" s="18"/>
    </row>
    <row r="41" spans="1:12" s="19" customFormat="1" ht="15" customHeight="1">
      <c r="A41" s="132" t="s">
        <v>50</v>
      </c>
      <c r="B41" s="138">
        <v>50</v>
      </c>
      <c r="C41" s="112">
        <v>190</v>
      </c>
      <c r="D41" s="135">
        <f t="shared" si="2"/>
        <v>0.26334026334026334</v>
      </c>
      <c r="E41" s="20"/>
      <c r="F41" s="18"/>
      <c r="G41" s="18"/>
      <c r="H41" s="18"/>
      <c r="I41" s="18"/>
      <c r="J41" s="18"/>
      <c r="K41" s="18"/>
      <c r="L41" s="18"/>
    </row>
    <row r="42" spans="1:12" s="19" customFormat="1" ht="15" customHeight="1">
      <c r="A42" s="132" t="s">
        <v>51</v>
      </c>
      <c r="B42" s="138">
        <v>50</v>
      </c>
      <c r="C42" s="112">
        <v>192</v>
      </c>
      <c r="D42" s="135">
        <f t="shared" si="2"/>
        <v>0.2661122661122661</v>
      </c>
      <c r="E42" s="20"/>
      <c r="F42" s="18"/>
      <c r="G42" s="18"/>
      <c r="H42" s="18"/>
      <c r="I42" s="18"/>
      <c r="J42" s="18"/>
      <c r="K42" s="18"/>
      <c r="L42" s="18"/>
    </row>
    <row r="43" spans="1:12" s="19" customFormat="1" ht="15" customHeight="1">
      <c r="A43" s="132" t="s">
        <v>52</v>
      </c>
      <c r="B43" s="138">
        <v>50</v>
      </c>
      <c r="C43" s="112">
        <v>190</v>
      </c>
      <c r="D43" s="135">
        <f t="shared" si="2"/>
        <v>0.26334026334026334</v>
      </c>
      <c r="E43" s="20"/>
      <c r="F43" s="18"/>
      <c r="G43" s="18"/>
      <c r="H43" s="18"/>
      <c r="I43" s="18"/>
      <c r="J43" s="18"/>
      <c r="K43" s="18"/>
      <c r="L43" s="18"/>
    </row>
    <row r="44" spans="1:12" s="19" customFormat="1" ht="15" customHeight="1">
      <c r="A44" s="132" t="s">
        <v>53</v>
      </c>
      <c r="B44" s="138">
        <v>50</v>
      </c>
      <c r="C44" s="112">
        <v>186</v>
      </c>
      <c r="D44" s="135">
        <f t="shared" si="2"/>
        <v>0.2577962577962578</v>
      </c>
      <c r="E44" s="20"/>
      <c r="F44" s="18"/>
      <c r="G44" s="18"/>
      <c r="H44" s="18"/>
      <c r="I44" s="18"/>
      <c r="J44" s="18"/>
      <c r="K44" s="18"/>
      <c r="L44" s="18"/>
    </row>
    <row r="45" spans="1:12" s="19" customFormat="1" ht="15" customHeight="1">
      <c r="A45" s="132" t="s">
        <v>54</v>
      </c>
      <c r="B45" s="138">
        <v>50</v>
      </c>
      <c r="C45" s="112" t="s">
        <v>220</v>
      </c>
      <c r="D45" s="135" t="s">
        <v>220</v>
      </c>
      <c r="E45" s="20"/>
      <c r="F45" s="18"/>
      <c r="G45" s="18"/>
      <c r="H45" s="18"/>
      <c r="I45" s="18"/>
      <c r="J45" s="18"/>
      <c r="K45" s="18"/>
      <c r="L45" s="18"/>
    </row>
    <row r="46" spans="1:12" s="19" customFormat="1" ht="15" customHeight="1">
      <c r="A46" s="132" t="s">
        <v>55</v>
      </c>
      <c r="B46" s="138">
        <v>50</v>
      </c>
      <c r="C46" s="141">
        <v>177</v>
      </c>
      <c r="D46" s="135">
        <f>C46/$B$59</f>
        <v>0.24532224532224534</v>
      </c>
      <c r="E46" s="20"/>
      <c r="F46" s="18"/>
      <c r="G46" s="18"/>
      <c r="H46" s="18"/>
      <c r="I46" s="18"/>
      <c r="J46" s="18"/>
      <c r="K46" s="18"/>
      <c r="L46" s="18"/>
    </row>
    <row r="47" spans="1:12" s="19" customFormat="1" ht="15" customHeight="1">
      <c r="A47" s="132" t="s">
        <v>56</v>
      </c>
      <c r="B47" s="138">
        <v>50</v>
      </c>
      <c r="C47" s="141">
        <v>282</v>
      </c>
      <c r="D47" s="135">
        <f>C47/$B$59</f>
        <v>0.3908523908523909</v>
      </c>
      <c r="E47" s="20"/>
      <c r="F47" s="18"/>
      <c r="G47" s="18"/>
      <c r="H47" s="18"/>
      <c r="I47" s="18"/>
      <c r="J47" s="18"/>
      <c r="K47" s="18"/>
      <c r="L47" s="18"/>
    </row>
    <row r="48" spans="1:12" s="19" customFormat="1" ht="15" customHeight="1">
      <c r="A48" s="116" t="s">
        <v>69</v>
      </c>
      <c r="B48" s="138">
        <v>40</v>
      </c>
      <c r="C48" s="112"/>
      <c r="D48" s="135">
        <f>C48/704</f>
        <v>0</v>
      </c>
      <c r="E48" s="20"/>
      <c r="F48" s="18"/>
      <c r="G48" s="18"/>
      <c r="H48" s="18"/>
      <c r="I48" s="18"/>
      <c r="J48" s="18"/>
      <c r="K48" s="18"/>
      <c r="L48" s="18"/>
    </row>
    <row r="49" spans="1:12" s="19" customFormat="1" ht="15" customHeight="1">
      <c r="A49" s="304" t="s">
        <v>57</v>
      </c>
      <c r="B49" s="305"/>
      <c r="C49" s="305"/>
      <c r="D49" s="306"/>
      <c r="F49" s="18"/>
      <c r="G49" s="18"/>
      <c r="H49" s="18"/>
      <c r="I49" s="18"/>
      <c r="J49" s="18"/>
      <c r="K49" s="18"/>
      <c r="L49" s="18"/>
    </row>
    <row r="50" spans="1:12" s="19" customFormat="1" ht="15" customHeight="1">
      <c r="A50" s="132" t="s">
        <v>58</v>
      </c>
      <c r="B50" s="133">
        <v>40</v>
      </c>
      <c r="C50" s="134">
        <v>265</v>
      </c>
      <c r="D50" s="135">
        <f>C50/$B$59</f>
        <v>0.3672903672903673</v>
      </c>
      <c r="E50" s="20"/>
      <c r="F50" s="18"/>
      <c r="G50" s="18"/>
      <c r="H50" s="18"/>
      <c r="I50" s="18"/>
      <c r="J50" s="18"/>
      <c r="K50" s="18"/>
      <c r="L50" s="18"/>
    </row>
    <row r="51" spans="1:12" s="19" customFormat="1" ht="15" customHeight="1">
      <c r="A51" s="136" t="s">
        <v>60</v>
      </c>
      <c r="B51" s="137">
        <v>40</v>
      </c>
      <c r="C51" s="134">
        <v>265</v>
      </c>
      <c r="D51" s="135">
        <f aca="true" t="shared" si="3" ref="D51:D57">C51/$B$59</f>
        <v>0.3672903672903673</v>
      </c>
      <c r="E51" s="20"/>
      <c r="F51" s="18"/>
      <c r="G51" s="18"/>
      <c r="H51" s="18"/>
      <c r="I51" s="18"/>
      <c r="J51" s="18"/>
      <c r="K51" s="18"/>
      <c r="L51" s="18"/>
    </row>
    <row r="52" spans="1:12" s="19" customFormat="1" ht="15" customHeight="1">
      <c r="A52" s="132" t="s">
        <v>59</v>
      </c>
      <c r="B52" s="133">
        <v>40</v>
      </c>
      <c r="C52" s="134">
        <v>253</v>
      </c>
      <c r="D52" s="135">
        <f t="shared" si="3"/>
        <v>0.35065835065835066</v>
      </c>
      <c r="E52" s="20"/>
      <c r="F52" s="18"/>
      <c r="G52" s="18"/>
      <c r="H52" s="18"/>
      <c r="I52" s="18"/>
      <c r="J52" s="18"/>
      <c r="K52" s="18"/>
      <c r="L52" s="18"/>
    </row>
    <row r="53" spans="1:12" s="19" customFormat="1" ht="15" customHeight="1">
      <c r="A53" s="132" t="s">
        <v>72</v>
      </c>
      <c r="B53" s="138">
        <v>40</v>
      </c>
      <c r="C53" s="112">
        <v>189</v>
      </c>
      <c r="D53" s="135">
        <f t="shared" si="3"/>
        <v>0.26195426195426197</v>
      </c>
      <c r="E53" s="20"/>
      <c r="F53" s="18"/>
      <c r="G53" s="18"/>
      <c r="H53" s="18"/>
      <c r="I53" s="18"/>
      <c r="J53" s="18"/>
      <c r="K53" s="18"/>
      <c r="L53" s="18"/>
    </row>
    <row r="54" spans="1:12" s="19" customFormat="1" ht="15" customHeight="1">
      <c r="A54" s="132" t="s">
        <v>70</v>
      </c>
      <c r="B54" s="133">
        <v>40</v>
      </c>
      <c r="C54" s="112">
        <v>160</v>
      </c>
      <c r="D54" s="135">
        <f t="shared" si="3"/>
        <v>0.22176022176022175</v>
      </c>
      <c r="E54" s="20"/>
      <c r="F54" s="18"/>
      <c r="G54" s="18"/>
      <c r="H54" s="18"/>
      <c r="I54" s="18"/>
      <c r="J54" s="18"/>
      <c r="K54" s="18"/>
      <c r="L54" s="18"/>
    </row>
    <row r="55" spans="1:12" s="19" customFormat="1" ht="15" customHeight="1">
      <c r="A55" s="132" t="s">
        <v>71</v>
      </c>
      <c r="B55" s="133">
        <v>50</v>
      </c>
      <c r="C55" s="112">
        <v>48</v>
      </c>
      <c r="D55" s="135">
        <f t="shared" si="3"/>
        <v>0.06652806652806653</v>
      </c>
      <c r="E55" s="20"/>
      <c r="F55" s="18"/>
      <c r="G55" s="18"/>
      <c r="H55" s="18"/>
      <c r="I55" s="18"/>
      <c r="J55" s="18"/>
      <c r="K55" s="18"/>
      <c r="L55" s="18"/>
    </row>
    <row r="56" spans="1:12" s="19" customFormat="1" ht="15" customHeight="1">
      <c r="A56" s="132" t="s">
        <v>186</v>
      </c>
      <c r="B56" s="133">
        <v>50</v>
      </c>
      <c r="C56" s="112">
        <v>48</v>
      </c>
      <c r="D56" s="135">
        <f t="shared" si="3"/>
        <v>0.06652806652806653</v>
      </c>
      <c r="E56" s="20"/>
      <c r="F56" s="18"/>
      <c r="G56" s="18"/>
      <c r="H56" s="18"/>
      <c r="I56" s="18"/>
      <c r="J56" s="18"/>
      <c r="K56" s="18"/>
      <c r="L56" s="18"/>
    </row>
    <row r="57" spans="1:5" s="19" customFormat="1" ht="15" customHeight="1">
      <c r="A57" s="139" t="s">
        <v>162</v>
      </c>
      <c r="B57" s="140">
        <v>50</v>
      </c>
      <c r="C57" s="131">
        <v>310</v>
      </c>
      <c r="D57" s="135">
        <f t="shared" si="3"/>
        <v>0.42966042966042967</v>
      </c>
      <c r="E57" s="20"/>
    </row>
    <row r="58" spans="1:5" s="19" customFormat="1" ht="15" customHeight="1">
      <c r="A58" s="108" t="s">
        <v>176</v>
      </c>
      <c r="B58" s="108"/>
      <c r="C58" s="108"/>
      <c r="D58" s="115"/>
      <c r="E58" s="20"/>
    </row>
    <row r="59" spans="1:5" s="19" customFormat="1" ht="12">
      <c r="A59" s="98" t="s">
        <v>217</v>
      </c>
      <c r="B59" s="124">
        <f>721.5</f>
        <v>721.5</v>
      </c>
      <c r="C59" s="99"/>
      <c r="D59" s="20"/>
      <c r="E59" s="20"/>
    </row>
    <row r="60" spans="1:5" s="19" customFormat="1" ht="12.75">
      <c r="A60" s="257"/>
      <c r="B60" s="258"/>
      <c r="C60" s="259"/>
      <c r="D60" s="20"/>
      <c r="E60" s="20"/>
    </row>
  </sheetData>
  <sheetProtection/>
  <mergeCells count="8">
    <mergeCell ref="A49:D49"/>
    <mergeCell ref="A7:D7"/>
    <mergeCell ref="A26:D26"/>
    <mergeCell ref="A37:D37"/>
    <mergeCell ref="A1:D1"/>
    <mergeCell ref="A2:D2"/>
    <mergeCell ref="A3:D3"/>
    <mergeCell ref="A4:D4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76" r:id="rId1"/>
  <headerFooter>
    <oddHeader>&amp;LODEPA</oddHeader>
    <oddFooter>&amp;C12</oddFooter>
  </headerFooter>
  <rowBreaks count="1" manualBreakCount="1">
    <brk id="50" max="3" man="1"/>
  </rowBreaks>
  <colBreaks count="1" manualBreakCount="1">
    <brk id="3" max="58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37"/>
  <sheetViews>
    <sheetView view="pageBreakPreview" zoomScaleSheetLayoutView="100" zoomScalePageLayoutView="0" workbookViewId="0" topLeftCell="A1">
      <selection activeCell="A5" sqref="A5"/>
    </sheetView>
  </sheetViews>
  <sheetFormatPr defaultColWidth="11.421875" defaultRowHeight="12.75"/>
  <cols>
    <col min="1" max="1" width="41.421875" style="243" customWidth="1"/>
    <col min="2" max="2" width="23.7109375" style="243" customWidth="1"/>
    <col min="3" max="3" width="18.421875" style="243" bestFit="1" customWidth="1"/>
    <col min="4" max="4" width="22.28125" style="243" customWidth="1"/>
    <col min="5" max="5" width="27.00390625" style="243" bestFit="1" customWidth="1"/>
    <col min="6" max="16384" width="11.421875" style="243" customWidth="1"/>
  </cols>
  <sheetData>
    <row r="1" spans="1:5" ht="12.75">
      <c r="A1" s="311" t="s">
        <v>110</v>
      </c>
      <c r="B1" s="311"/>
      <c r="C1" s="311"/>
      <c r="D1" s="311"/>
      <c r="E1" s="311"/>
    </row>
    <row r="2" spans="1:5" ht="12.75">
      <c r="A2" s="315" t="s">
        <v>157</v>
      </c>
      <c r="B2" s="315"/>
      <c r="C2" s="315"/>
      <c r="D2" s="315"/>
      <c r="E2" s="315"/>
    </row>
    <row r="3" spans="1:5" ht="12.75" customHeight="1">
      <c r="A3" s="316" t="s">
        <v>171</v>
      </c>
      <c r="B3" s="316"/>
      <c r="C3" s="316"/>
      <c r="D3" s="316"/>
      <c r="E3" s="316"/>
    </row>
    <row r="4" spans="1:5" ht="12.75">
      <c r="A4" s="317" t="s">
        <v>205</v>
      </c>
      <c r="B4" s="317"/>
      <c r="C4" s="317"/>
      <c r="D4" s="317"/>
      <c r="E4" s="317"/>
    </row>
    <row r="5" ht="12.75">
      <c r="A5" s="258"/>
    </row>
    <row r="6" spans="1:5" ht="21.75" customHeight="1">
      <c r="A6" s="155" t="s">
        <v>114</v>
      </c>
      <c r="B6" s="142" t="s">
        <v>115</v>
      </c>
      <c r="C6" s="29" t="s">
        <v>116</v>
      </c>
      <c r="D6" s="29" t="s">
        <v>163</v>
      </c>
      <c r="E6" s="156" t="s">
        <v>151</v>
      </c>
    </row>
    <row r="7" spans="1:6" ht="14.25">
      <c r="A7" s="154" t="s">
        <v>117</v>
      </c>
      <c r="B7" s="262" t="s">
        <v>118</v>
      </c>
      <c r="C7" s="127">
        <f>D7*50</f>
        <v>23500</v>
      </c>
      <c r="D7" s="158">
        <v>470</v>
      </c>
      <c r="E7" s="263">
        <f>D7/$B$29</f>
        <v>0.6514206514206514</v>
      </c>
      <c r="F7" s="264"/>
    </row>
    <row r="8" spans="1:6" ht="14.25">
      <c r="A8" s="265" t="s">
        <v>136</v>
      </c>
      <c r="B8" s="266" t="s">
        <v>134</v>
      </c>
      <c r="C8" s="134">
        <f aca="true" t="shared" si="0" ref="C8:C26">D8*50</f>
        <v>23500</v>
      </c>
      <c r="D8" s="157">
        <v>470</v>
      </c>
      <c r="E8" s="267">
        <f>D8/$B$29</f>
        <v>0.6514206514206514</v>
      </c>
      <c r="F8" s="264"/>
    </row>
    <row r="9" spans="1:6" ht="14.25">
      <c r="A9" s="265"/>
      <c r="B9" s="266" t="s">
        <v>143</v>
      </c>
      <c r="C9" s="134">
        <f t="shared" si="0"/>
        <v>23500</v>
      </c>
      <c r="D9" s="157">
        <v>470</v>
      </c>
      <c r="E9" s="267">
        <f>D9/$B$29</f>
        <v>0.6514206514206514</v>
      </c>
      <c r="F9" s="264"/>
    </row>
    <row r="10" spans="1:6" ht="14.25">
      <c r="A10" s="268" t="s">
        <v>145</v>
      </c>
      <c r="B10" s="113" t="s">
        <v>121</v>
      </c>
      <c r="C10" s="158" t="s">
        <v>150</v>
      </c>
      <c r="D10" s="158" t="s">
        <v>150</v>
      </c>
      <c r="E10" s="158" t="s">
        <v>150</v>
      </c>
      <c r="F10" s="264"/>
    </row>
    <row r="11" spans="1:6" ht="14.25">
      <c r="A11" s="265" t="s">
        <v>136</v>
      </c>
      <c r="B11" s="116" t="s">
        <v>141</v>
      </c>
      <c r="C11" s="134">
        <f t="shared" si="0"/>
        <v>18000</v>
      </c>
      <c r="D11" s="157">
        <v>360</v>
      </c>
      <c r="E11" s="267">
        <f>D11/$B$29</f>
        <v>0.498960498960499</v>
      </c>
      <c r="F11" s="264"/>
    </row>
    <row r="12" spans="1:6" ht="14.25">
      <c r="A12" s="265"/>
      <c r="B12" s="116" t="s">
        <v>142</v>
      </c>
      <c r="C12" s="157" t="s">
        <v>150</v>
      </c>
      <c r="D12" s="157" t="s">
        <v>150</v>
      </c>
      <c r="E12" s="157" t="s">
        <v>150</v>
      </c>
      <c r="F12" s="264"/>
    </row>
    <row r="13" spans="1:6" ht="14.25">
      <c r="A13" s="265"/>
      <c r="B13" s="116" t="s">
        <v>123</v>
      </c>
      <c r="C13" s="134">
        <f t="shared" si="0"/>
        <v>19500</v>
      </c>
      <c r="D13" s="157">
        <v>390</v>
      </c>
      <c r="E13" s="267">
        <f aca="true" t="shared" si="1" ref="E13:E26">D13/$B$29</f>
        <v>0.5405405405405406</v>
      </c>
      <c r="F13" s="264"/>
    </row>
    <row r="14" spans="1:6" ht="14.25">
      <c r="A14" s="265"/>
      <c r="B14" s="116" t="s">
        <v>135</v>
      </c>
      <c r="C14" s="134">
        <f t="shared" si="0"/>
        <v>18000</v>
      </c>
      <c r="D14" s="157">
        <v>360</v>
      </c>
      <c r="E14" s="267">
        <f t="shared" si="1"/>
        <v>0.498960498960499</v>
      </c>
      <c r="F14" s="264"/>
    </row>
    <row r="15" spans="1:6" ht="14.25">
      <c r="A15" s="265"/>
      <c r="B15" s="116" t="s">
        <v>124</v>
      </c>
      <c r="C15" s="134">
        <f t="shared" si="0"/>
        <v>16500</v>
      </c>
      <c r="D15" s="157">
        <v>330</v>
      </c>
      <c r="E15" s="267">
        <f t="shared" si="1"/>
        <v>0.4573804573804574</v>
      </c>
      <c r="F15" s="264"/>
    </row>
    <row r="16" spans="1:6" ht="14.25">
      <c r="A16" s="265"/>
      <c r="B16" s="116" t="s">
        <v>197</v>
      </c>
      <c r="C16" s="134">
        <f t="shared" si="0"/>
        <v>17500</v>
      </c>
      <c r="D16" s="157">
        <v>350</v>
      </c>
      <c r="E16" s="267">
        <f t="shared" si="1"/>
        <v>0.4851004851004851</v>
      </c>
      <c r="F16" s="264"/>
    </row>
    <row r="17" spans="1:6" ht="14.25">
      <c r="A17" s="268" t="s">
        <v>146</v>
      </c>
      <c r="B17" s="113" t="s">
        <v>122</v>
      </c>
      <c r="C17" s="127">
        <f t="shared" si="0"/>
        <v>19500</v>
      </c>
      <c r="D17" s="158">
        <v>390</v>
      </c>
      <c r="E17" s="263">
        <f t="shared" si="1"/>
        <v>0.5405405405405406</v>
      </c>
      <c r="F17" s="264"/>
    </row>
    <row r="18" spans="1:6" ht="14.25">
      <c r="A18" s="265" t="s">
        <v>136</v>
      </c>
      <c r="B18" s="116" t="s">
        <v>119</v>
      </c>
      <c r="C18" s="134">
        <f t="shared" si="0"/>
        <v>19500</v>
      </c>
      <c r="D18" s="157">
        <v>390</v>
      </c>
      <c r="E18" s="267">
        <f t="shared" si="1"/>
        <v>0.5405405405405406</v>
      </c>
      <c r="F18" s="264"/>
    </row>
    <row r="19" spans="1:6" ht="14.25">
      <c r="A19" s="265"/>
      <c r="B19" s="116" t="s">
        <v>120</v>
      </c>
      <c r="C19" s="134">
        <f t="shared" si="0"/>
        <v>19500</v>
      </c>
      <c r="D19" s="157">
        <v>390</v>
      </c>
      <c r="E19" s="267">
        <f t="shared" si="1"/>
        <v>0.5405405405405406</v>
      </c>
      <c r="F19" s="264"/>
    </row>
    <row r="20" spans="1:6" ht="14.25">
      <c r="A20" s="265"/>
      <c r="B20" s="116" t="s">
        <v>147</v>
      </c>
      <c r="C20" s="134">
        <f t="shared" si="0"/>
        <v>19500</v>
      </c>
      <c r="D20" s="157">
        <v>390</v>
      </c>
      <c r="E20" s="267">
        <f t="shared" si="1"/>
        <v>0.5405405405405406</v>
      </c>
      <c r="F20" s="264"/>
    </row>
    <row r="21" spans="1:6" ht="14.25">
      <c r="A21" s="265"/>
      <c r="B21" s="116" t="s">
        <v>166</v>
      </c>
      <c r="C21" s="134">
        <f t="shared" si="0"/>
        <v>19500</v>
      </c>
      <c r="D21" s="157">
        <v>390</v>
      </c>
      <c r="E21" s="267">
        <f t="shared" si="1"/>
        <v>0.5405405405405406</v>
      </c>
      <c r="F21" s="264"/>
    </row>
    <row r="22" spans="1:6" ht="14.25">
      <c r="A22" s="154" t="s">
        <v>191</v>
      </c>
      <c r="B22" s="113" t="s">
        <v>192</v>
      </c>
      <c r="C22" s="127">
        <f t="shared" si="0"/>
        <v>19500</v>
      </c>
      <c r="D22" s="158">
        <v>390</v>
      </c>
      <c r="E22" s="263">
        <f t="shared" si="1"/>
        <v>0.5405405405405406</v>
      </c>
      <c r="F22" s="264"/>
    </row>
    <row r="23" spans="1:6" ht="14.25">
      <c r="A23" s="265" t="s">
        <v>172</v>
      </c>
      <c r="B23" s="116" t="s">
        <v>190</v>
      </c>
      <c r="C23" s="134">
        <f t="shared" si="0"/>
        <v>10000</v>
      </c>
      <c r="D23" s="157">
        <v>200</v>
      </c>
      <c r="E23" s="267">
        <f t="shared" si="1"/>
        <v>0.2772002772002772</v>
      </c>
      <c r="F23" s="264"/>
    </row>
    <row r="24" spans="1:6" ht="14.25">
      <c r="A24" s="265"/>
      <c r="B24" s="116" t="s">
        <v>125</v>
      </c>
      <c r="C24" s="134">
        <f t="shared" si="0"/>
        <v>10000</v>
      </c>
      <c r="D24" s="157">
        <v>200</v>
      </c>
      <c r="E24" s="267">
        <f t="shared" si="1"/>
        <v>0.2772002772002772</v>
      </c>
      <c r="F24" s="264"/>
    </row>
    <row r="25" spans="1:6" ht="14.25">
      <c r="A25" s="154" t="s">
        <v>126</v>
      </c>
      <c r="B25" s="113" t="s">
        <v>127</v>
      </c>
      <c r="C25" s="127">
        <f t="shared" si="0"/>
        <v>19500</v>
      </c>
      <c r="D25" s="158">
        <v>390</v>
      </c>
      <c r="E25" s="263">
        <f t="shared" si="1"/>
        <v>0.5405405405405406</v>
      </c>
      <c r="F25" s="264"/>
    </row>
    <row r="26" spans="1:6" ht="14.25">
      <c r="A26" s="269" t="s">
        <v>148</v>
      </c>
      <c r="B26" s="270" t="s">
        <v>133</v>
      </c>
      <c r="C26" s="130">
        <f t="shared" si="0"/>
        <v>18500</v>
      </c>
      <c r="D26" s="159">
        <v>370</v>
      </c>
      <c r="E26" s="271">
        <f t="shared" si="1"/>
        <v>0.5128205128205128</v>
      </c>
      <c r="F26" s="264"/>
    </row>
    <row r="27" spans="1:5" ht="12.75">
      <c r="A27" s="100" t="s">
        <v>177</v>
      </c>
      <c r="E27" s="266"/>
    </row>
    <row r="28" spans="1:5" ht="12.75">
      <c r="A28" s="100" t="s">
        <v>219</v>
      </c>
      <c r="E28" s="266"/>
    </row>
    <row r="29" spans="1:2" ht="12.75">
      <c r="A29" s="98" t="s">
        <v>225</v>
      </c>
      <c r="B29" s="124">
        <f>721.5</f>
        <v>721.5</v>
      </c>
    </row>
    <row r="37" ht="12.75">
      <c r="D37" s="272"/>
    </row>
  </sheetData>
  <sheetProtection/>
  <mergeCells count="4">
    <mergeCell ref="A1:E1"/>
    <mergeCell ref="A2:E2"/>
    <mergeCell ref="A3:E3"/>
    <mergeCell ref="A4:E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7" r:id="rId1"/>
  <headerFooter>
    <oddFooter>&amp;C13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45"/>
  <sheetViews>
    <sheetView view="pageBreakPreview" zoomScaleSheetLayoutView="100" zoomScalePageLayoutView="0" workbookViewId="0" topLeftCell="A1">
      <selection activeCell="B27" sqref="B27"/>
    </sheetView>
  </sheetViews>
  <sheetFormatPr defaultColWidth="11.421875" defaultRowHeight="12.75"/>
  <cols>
    <col min="1" max="1" width="42.00390625" style="28" customWidth="1"/>
    <col min="2" max="2" width="17.8515625" style="28" customWidth="1"/>
    <col min="3" max="3" width="16.00390625" style="28" customWidth="1"/>
    <col min="4" max="4" width="18.8515625" style="86" customWidth="1"/>
    <col min="5" max="6" width="13.28125" style="2" customWidth="1"/>
    <col min="7" max="16384" width="11.421875" style="2" customWidth="1"/>
  </cols>
  <sheetData>
    <row r="1" spans="1:4" ht="12.75">
      <c r="A1" s="318" t="s">
        <v>111</v>
      </c>
      <c r="B1" s="318"/>
      <c r="C1" s="318"/>
      <c r="D1" s="318"/>
    </row>
    <row r="2" spans="1:7" ht="15" customHeight="1">
      <c r="A2" s="319" t="s">
        <v>156</v>
      </c>
      <c r="B2" s="319"/>
      <c r="C2" s="319"/>
      <c r="D2" s="319"/>
      <c r="E2" s="4"/>
      <c r="F2" s="4"/>
      <c r="G2" s="3"/>
    </row>
    <row r="3" spans="1:7" ht="15" customHeight="1">
      <c r="A3" s="320" t="s">
        <v>173</v>
      </c>
      <c r="B3" s="320"/>
      <c r="C3" s="320"/>
      <c r="D3" s="320"/>
      <c r="E3" s="51"/>
      <c r="F3" s="51"/>
      <c r="G3" s="3"/>
    </row>
    <row r="4" spans="1:7" ht="15" customHeight="1">
      <c r="A4" s="321" t="s">
        <v>205</v>
      </c>
      <c r="B4" s="322"/>
      <c r="C4" s="322"/>
      <c r="D4" s="322"/>
      <c r="F4" s="4"/>
      <c r="G4" s="3"/>
    </row>
    <row r="5" spans="1:7" ht="15" customHeight="1">
      <c r="A5" s="273"/>
      <c r="B5" s="85"/>
      <c r="C5" s="85"/>
      <c r="F5" s="4"/>
      <c r="G5" s="3"/>
    </row>
    <row r="6" spans="1:7" ht="15" customHeight="1">
      <c r="A6" s="324" t="s">
        <v>30</v>
      </c>
      <c r="B6" s="324"/>
      <c r="C6" s="324"/>
      <c r="D6" s="324"/>
      <c r="E6" s="5"/>
      <c r="F6" s="5"/>
      <c r="G6" s="3"/>
    </row>
    <row r="7" spans="1:7" ht="15" customHeight="1">
      <c r="A7" s="325" t="s">
        <v>37</v>
      </c>
      <c r="B7" s="327" t="s">
        <v>35</v>
      </c>
      <c r="C7" s="329" t="s">
        <v>175</v>
      </c>
      <c r="D7" s="331" t="s">
        <v>174</v>
      </c>
      <c r="E7" s="1"/>
      <c r="F7" s="1"/>
      <c r="G7" s="1"/>
    </row>
    <row r="8" spans="1:7" ht="15" customHeight="1">
      <c r="A8" s="326"/>
      <c r="B8" s="328"/>
      <c r="C8" s="330"/>
      <c r="D8" s="332"/>
      <c r="E8" s="1"/>
      <c r="F8" s="1"/>
      <c r="G8" s="1"/>
    </row>
    <row r="9" spans="1:7" ht="15" customHeight="1">
      <c r="A9" s="118" t="s">
        <v>31</v>
      </c>
      <c r="B9" s="87" t="s">
        <v>36</v>
      </c>
      <c r="C9" s="97">
        <v>6328</v>
      </c>
      <c r="D9" s="119">
        <f>C9/$B$19</f>
        <v>8.77061677061677</v>
      </c>
      <c r="E9" s="111"/>
      <c r="G9" s="1"/>
    </row>
    <row r="10" spans="1:7" ht="15" customHeight="1">
      <c r="A10" s="120" t="s">
        <v>32</v>
      </c>
      <c r="B10" s="88" t="s">
        <v>36</v>
      </c>
      <c r="C10" s="31">
        <v>6280</v>
      </c>
      <c r="D10" s="121">
        <f>C10/$B$19</f>
        <v>8.704088704088704</v>
      </c>
      <c r="E10" s="111"/>
      <c r="G10" s="1"/>
    </row>
    <row r="11" spans="1:14" ht="15" customHeight="1">
      <c r="A11" s="120" t="s">
        <v>33</v>
      </c>
      <c r="B11" s="88" t="s">
        <v>36</v>
      </c>
      <c r="C11" s="31">
        <v>5898</v>
      </c>
      <c r="D11" s="121">
        <f>C11/$B$19</f>
        <v>8.174636174636175</v>
      </c>
      <c r="E11" s="111"/>
      <c r="F11" s="102"/>
      <c r="G11" s="102"/>
      <c r="H11" s="102"/>
      <c r="I11" s="102"/>
      <c r="K11" s="102"/>
      <c r="L11" s="102"/>
      <c r="M11" s="102"/>
      <c r="N11" s="103"/>
    </row>
    <row r="12" spans="1:14" ht="15" customHeight="1">
      <c r="A12" s="120" t="s">
        <v>38</v>
      </c>
      <c r="B12" s="88" t="s">
        <v>36</v>
      </c>
      <c r="C12" s="31">
        <v>3739</v>
      </c>
      <c r="D12" s="121">
        <f>C12/$B$19</f>
        <v>5.182259182259182</v>
      </c>
      <c r="E12" s="111"/>
      <c r="F12" s="102"/>
      <c r="G12" s="102"/>
      <c r="H12" s="102"/>
      <c r="I12" s="102"/>
      <c r="K12" s="102"/>
      <c r="L12" s="102"/>
      <c r="M12" s="104"/>
      <c r="N12" s="105"/>
    </row>
    <row r="13" spans="1:14" ht="15" customHeight="1">
      <c r="A13" s="122" t="s">
        <v>34</v>
      </c>
      <c r="B13" s="89" t="s">
        <v>36</v>
      </c>
      <c r="C13" s="33">
        <v>3500</v>
      </c>
      <c r="D13" s="123">
        <f>C13/$B$19</f>
        <v>4.851004851004851</v>
      </c>
      <c r="E13" s="111"/>
      <c r="F13" s="102"/>
      <c r="G13" s="102"/>
      <c r="H13" s="102"/>
      <c r="I13" s="102"/>
      <c r="K13" s="102"/>
      <c r="L13" s="102"/>
      <c r="M13" s="104"/>
      <c r="N13" s="106"/>
    </row>
    <row r="14" spans="1:14" ht="15" customHeight="1">
      <c r="A14" s="114" t="s">
        <v>73</v>
      </c>
      <c r="B14" s="114"/>
      <c r="C14" s="114"/>
      <c r="D14" s="84"/>
      <c r="G14" s="102"/>
      <c r="H14" s="102"/>
      <c r="I14" s="102"/>
      <c r="K14" s="102"/>
      <c r="L14" s="102"/>
      <c r="M14" s="104"/>
      <c r="N14" s="102"/>
    </row>
    <row r="15" spans="1:14" ht="15" customHeight="1">
      <c r="A15" s="125" t="s">
        <v>74</v>
      </c>
      <c r="B15" s="126" t="s">
        <v>179</v>
      </c>
      <c r="C15" s="127">
        <v>7320</v>
      </c>
      <c r="D15" s="112">
        <f>C15/704.24</f>
        <v>10.39418380097694</v>
      </c>
      <c r="E15" s="111"/>
      <c r="F15" s="1"/>
      <c r="G15" s="102"/>
      <c r="H15" s="102"/>
      <c r="I15" s="102"/>
      <c r="J15" s="102"/>
      <c r="K15" s="102"/>
      <c r="L15" s="102"/>
      <c r="M15" s="104"/>
      <c r="N15" s="106"/>
    </row>
    <row r="16" spans="1:14" ht="15" customHeight="1">
      <c r="A16" s="128" t="s">
        <v>180</v>
      </c>
      <c r="B16" s="129" t="s">
        <v>178</v>
      </c>
      <c r="C16" s="130">
        <v>13050</v>
      </c>
      <c r="D16" s="131">
        <f>C16/704.24</f>
        <v>18.530614563217085</v>
      </c>
      <c r="E16" s="111"/>
      <c r="F16" s="1"/>
      <c r="G16" s="102"/>
      <c r="H16" s="102"/>
      <c r="I16" s="102"/>
      <c r="J16" s="102"/>
      <c r="K16" s="102"/>
      <c r="L16" s="102"/>
      <c r="M16" s="104"/>
      <c r="N16" s="106"/>
    </row>
    <row r="17" spans="1:7" ht="15" customHeight="1">
      <c r="A17" s="323" t="s">
        <v>176</v>
      </c>
      <c r="B17" s="323"/>
      <c r="C17" s="323"/>
      <c r="D17" s="90"/>
      <c r="E17" s="1"/>
      <c r="F17" s="1" t="s">
        <v>137</v>
      </c>
      <c r="G17" s="1"/>
    </row>
    <row r="18" spans="1:7" ht="15" customHeight="1">
      <c r="A18" s="107" t="s">
        <v>188</v>
      </c>
      <c r="B18" s="107"/>
      <c r="C18" s="107"/>
      <c r="D18" s="90"/>
      <c r="E18" s="1"/>
      <c r="F18" s="1"/>
      <c r="G18" s="1"/>
    </row>
    <row r="19" spans="1:7" ht="15" customHeight="1">
      <c r="A19" s="98" t="s">
        <v>216</v>
      </c>
      <c r="B19" s="124">
        <f>721.5</f>
        <v>721.5</v>
      </c>
      <c r="C19" s="101"/>
      <c r="D19" s="90"/>
      <c r="E19" s="1"/>
      <c r="F19" s="1"/>
      <c r="G19" s="3"/>
    </row>
    <row r="20" spans="1:7" ht="12.75">
      <c r="A20" s="30"/>
      <c r="B20" s="30"/>
      <c r="C20" s="30"/>
      <c r="D20" s="91"/>
      <c r="E20" s="3"/>
      <c r="F20" s="3"/>
      <c r="G20" s="3"/>
    </row>
    <row r="21" spans="1:7" ht="12.75">
      <c r="A21" s="30"/>
      <c r="B21" s="30"/>
      <c r="C21" s="30"/>
      <c r="D21" s="91"/>
      <c r="E21" s="3"/>
      <c r="F21" s="3"/>
      <c r="G21" s="3"/>
    </row>
    <row r="22" spans="1:7" ht="12.75">
      <c r="A22" s="92"/>
      <c r="B22" s="92"/>
      <c r="C22" s="92"/>
      <c r="D22" s="93"/>
      <c r="E22" s="3"/>
      <c r="F22" s="3"/>
      <c r="G22" s="3"/>
    </row>
    <row r="45" ht="12.75">
      <c r="D45" s="94"/>
    </row>
  </sheetData>
  <sheetProtection/>
  <mergeCells count="10">
    <mergeCell ref="A1:D1"/>
    <mergeCell ref="A2:D2"/>
    <mergeCell ref="A3:D3"/>
    <mergeCell ref="A4:D4"/>
    <mergeCell ref="A17:C17"/>
    <mergeCell ref="A6:D6"/>
    <mergeCell ref="A7:A8"/>
    <mergeCell ref="B7:B8"/>
    <mergeCell ref="C7:C8"/>
    <mergeCell ref="D7:D8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96" r:id="rId1"/>
  <headerFooter>
    <oddHeader>&amp;LODEPA</oddHeader>
    <oddFooter>&amp;C14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D41"/>
  <sheetViews>
    <sheetView view="pageBreakPreview" zoomScaleSheetLayoutView="100" zoomScalePageLayoutView="0" workbookViewId="0" topLeftCell="A1">
      <selection activeCell="C9" sqref="C9"/>
    </sheetView>
  </sheetViews>
  <sheetFormatPr defaultColWidth="11.421875" defaultRowHeight="12.75"/>
  <cols>
    <col min="1" max="1" width="9.28125" style="11" customWidth="1"/>
    <col min="2" max="2" width="91.7109375" style="11" customWidth="1"/>
    <col min="3" max="3" width="8.421875" style="11" customWidth="1"/>
    <col min="4" max="16384" width="11.421875" style="12" customWidth="1"/>
  </cols>
  <sheetData>
    <row r="1" spans="1:3" ht="21" customHeight="1">
      <c r="A1" s="38"/>
      <c r="B1" s="38" t="s">
        <v>170</v>
      </c>
      <c r="C1" s="39"/>
    </row>
    <row r="2" spans="1:3" ht="12.75">
      <c r="A2" s="40"/>
      <c r="B2" s="36"/>
      <c r="C2" s="40" t="s">
        <v>0</v>
      </c>
    </row>
    <row r="3" spans="1:3" ht="21" customHeight="1">
      <c r="A3" s="41"/>
      <c r="B3" s="35" t="s">
        <v>130</v>
      </c>
      <c r="C3" s="42">
        <v>3</v>
      </c>
    </row>
    <row r="4" spans="1:3" ht="21" customHeight="1">
      <c r="A4" s="43" t="s">
        <v>105</v>
      </c>
      <c r="B4" s="35"/>
      <c r="C4" s="44"/>
    </row>
    <row r="5" spans="1:3" ht="21" customHeight="1">
      <c r="A5" s="41">
        <v>1</v>
      </c>
      <c r="B5" s="35" t="s">
        <v>22</v>
      </c>
      <c r="C5" s="42">
        <v>4</v>
      </c>
    </row>
    <row r="6" spans="1:3" ht="21" customHeight="1">
      <c r="A6" s="41">
        <v>2</v>
      </c>
      <c r="B6" s="45" t="s">
        <v>23</v>
      </c>
      <c r="C6" s="42">
        <v>5</v>
      </c>
    </row>
    <row r="7" spans="1:3" ht="18.75" customHeight="1">
      <c r="A7" s="41">
        <v>3</v>
      </c>
      <c r="B7" s="45" t="s">
        <v>149</v>
      </c>
      <c r="C7" s="42">
        <v>6</v>
      </c>
    </row>
    <row r="8" spans="1:3" ht="21" customHeight="1">
      <c r="A8" s="41">
        <v>4</v>
      </c>
      <c r="B8" s="45" t="s">
        <v>75</v>
      </c>
      <c r="C8" s="42">
        <v>7</v>
      </c>
    </row>
    <row r="9" spans="1:3" ht="21" customHeight="1">
      <c r="A9" s="41">
        <v>5</v>
      </c>
      <c r="B9" s="45" t="s">
        <v>159</v>
      </c>
      <c r="C9" s="96">
        <v>12</v>
      </c>
    </row>
    <row r="10" spans="1:3" ht="21" customHeight="1">
      <c r="A10" s="41">
        <v>6</v>
      </c>
      <c r="B10" s="45" t="s">
        <v>155</v>
      </c>
      <c r="C10" s="42">
        <v>13</v>
      </c>
    </row>
    <row r="11" spans="1:3" ht="21" customHeight="1">
      <c r="A11" s="41">
        <v>7</v>
      </c>
      <c r="B11" s="45" t="s">
        <v>154</v>
      </c>
      <c r="C11" s="42">
        <v>14</v>
      </c>
    </row>
    <row r="12" spans="1:3" ht="24" customHeight="1">
      <c r="A12" s="43" t="s">
        <v>104</v>
      </c>
      <c r="B12" s="45"/>
      <c r="C12" s="46"/>
    </row>
    <row r="13" spans="1:3" ht="33" customHeight="1">
      <c r="A13" s="41">
        <v>1</v>
      </c>
      <c r="B13" s="47" t="s">
        <v>140</v>
      </c>
      <c r="C13" s="42">
        <v>8</v>
      </c>
    </row>
    <row r="14" spans="1:3" ht="33" customHeight="1">
      <c r="A14" s="41">
        <v>2</v>
      </c>
      <c r="B14" s="47" t="s">
        <v>138</v>
      </c>
      <c r="C14" s="42">
        <v>9</v>
      </c>
    </row>
    <row r="15" spans="1:3" ht="33" customHeight="1">
      <c r="A15" s="41">
        <v>3</v>
      </c>
      <c r="B15" s="47" t="s">
        <v>139</v>
      </c>
      <c r="C15" s="42">
        <v>10</v>
      </c>
    </row>
    <row r="16" spans="1:3" ht="33" customHeight="1">
      <c r="A16" s="41">
        <v>4</v>
      </c>
      <c r="B16" s="47" t="s">
        <v>160</v>
      </c>
      <c r="C16" s="42">
        <v>11</v>
      </c>
    </row>
    <row r="17" spans="1:3" ht="12.75">
      <c r="A17" s="36"/>
      <c r="B17" s="48"/>
      <c r="C17" s="49"/>
    </row>
    <row r="18" spans="1:3" ht="10.5" customHeight="1">
      <c r="A18" s="36"/>
      <c r="B18" s="36"/>
      <c r="C18" s="50"/>
    </row>
    <row r="19" spans="1:3" ht="26.25" customHeight="1">
      <c r="A19" s="280" t="s">
        <v>80</v>
      </c>
      <c r="B19" s="280"/>
      <c r="C19" s="280"/>
    </row>
    <row r="20" spans="1:3" ht="18" customHeight="1">
      <c r="A20" s="51" t="s">
        <v>81</v>
      </c>
      <c r="B20" s="52"/>
      <c r="C20" s="53"/>
    </row>
    <row r="21" spans="1:3" ht="21" customHeight="1">
      <c r="A21" s="51" t="s">
        <v>112</v>
      </c>
      <c r="B21" s="54"/>
      <c r="C21" s="51"/>
    </row>
    <row r="41" ht="11.25">
      <c r="D41" s="24"/>
    </row>
  </sheetData>
  <sheetProtection/>
  <mergeCells count="1">
    <mergeCell ref="A19:C19"/>
  </mergeCells>
  <hyperlinks>
    <hyperlink ref="B6" location="Cuad1!A1" display="Recepción Nacional de Leche y Elaboración de Productos Lácteos."/>
    <hyperlink ref="C5" location="'C1'!A1" display="'C1'!A1"/>
    <hyperlink ref="C6" location="'C2'!A1" display="'C2'!A1"/>
    <hyperlink ref="C7" location="'C3'!A1" display="'C3'!A1"/>
    <hyperlink ref="C8" location="'C4'!A1" display="'C4'!A1"/>
    <hyperlink ref="C10" location="'C6'!A1" display="'C6'!A1"/>
    <hyperlink ref="C14" location="'G2'!A1" display="'G2'!A1"/>
    <hyperlink ref="C16" location="'G4'!A1" display="'G4'!A1"/>
    <hyperlink ref="C15" location="'G3'!A1" display="'G3'!A1"/>
    <hyperlink ref="C3" location="Comentario!A1" display="Comentario!A1"/>
    <hyperlink ref="C13" location="'G1'!A1" display="'G1'!A1"/>
    <hyperlink ref="C9" location="'C8'!A1" display="'C8'!A1"/>
  </hyperlinks>
  <printOptions/>
  <pageMargins left="0.7480314960629921" right="0.7480314960629921" top="0.984251968503937" bottom="0.984251968503937" header="0.31496062992125984" footer="0.31496062992125984"/>
  <pageSetup firstPageNumber="12" useFirstPageNumber="1" fitToHeight="1" fitToWidth="1" horizontalDpi="600" verticalDpi="600" orientation="portrait" scale="83" r:id="rId1"/>
  <headerFooter alignWithMargins="0">
    <oddHeader>&amp;LODEPA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45"/>
  <sheetViews>
    <sheetView view="pageBreakPreview" zoomScaleSheetLayoutView="100" zoomScalePageLayoutView="0" workbookViewId="0" topLeftCell="A1">
      <selection activeCell="H15" sqref="H15"/>
    </sheetView>
  </sheetViews>
  <sheetFormatPr defaultColWidth="11.421875" defaultRowHeight="12.75"/>
  <sheetData>
    <row r="1" spans="1:9" ht="12.75">
      <c r="A1" s="281" t="s">
        <v>130</v>
      </c>
      <c r="B1" s="281"/>
      <c r="C1" s="281"/>
      <c r="D1" s="281"/>
      <c r="E1" s="281"/>
      <c r="F1" s="281"/>
      <c r="G1" s="281"/>
      <c r="H1" s="281"/>
      <c r="I1" s="281"/>
    </row>
    <row r="2" spans="1:9" ht="12.75">
      <c r="A2" s="28"/>
      <c r="B2" s="28"/>
      <c r="C2" s="28"/>
      <c r="D2" s="28"/>
      <c r="E2" s="28"/>
      <c r="F2" s="28"/>
      <c r="G2" s="28"/>
      <c r="H2" s="28"/>
      <c r="I2" s="28"/>
    </row>
    <row r="3" spans="1:9" ht="12.75">
      <c r="A3" s="28"/>
      <c r="B3" s="28"/>
      <c r="C3" s="28"/>
      <c r="D3" s="28"/>
      <c r="E3" s="28"/>
      <c r="F3" s="28"/>
      <c r="G3" s="28"/>
      <c r="H3" s="28"/>
      <c r="I3" s="28"/>
    </row>
    <row r="4" spans="1:9" ht="12.75">
      <c r="A4" s="28"/>
      <c r="B4" s="28"/>
      <c r="C4" s="28"/>
      <c r="D4" s="28"/>
      <c r="E4" s="28"/>
      <c r="F4" s="28"/>
      <c r="G4" s="28"/>
      <c r="H4" s="28"/>
      <c r="I4" s="28"/>
    </row>
    <row r="5" spans="1:9" ht="12.75">
      <c r="A5" s="28"/>
      <c r="B5" s="28"/>
      <c r="C5" s="28"/>
      <c r="D5" s="28"/>
      <c r="E5" s="28"/>
      <c r="F5" s="28"/>
      <c r="G5" s="28"/>
      <c r="H5" s="28"/>
      <c r="I5" s="28"/>
    </row>
    <row r="6" spans="1:9" ht="12.75">
      <c r="A6" s="28"/>
      <c r="B6" s="28"/>
      <c r="C6" s="28"/>
      <c r="D6" s="28"/>
      <c r="E6" s="28"/>
      <c r="F6" s="28"/>
      <c r="G6" s="28"/>
      <c r="H6" s="28"/>
      <c r="I6" s="28"/>
    </row>
    <row r="7" spans="1:9" ht="12.75">
      <c r="A7" s="28"/>
      <c r="B7" s="28"/>
      <c r="C7" s="28"/>
      <c r="D7" s="28"/>
      <c r="E7" s="28"/>
      <c r="F7" s="28"/>
      <c r="G7" s="28"/>
      <c r="H7" s="28"/>
      <c r="I7" s="28"/>
    </row>
    <row r="9" ht="18.75" customHeight="1"/>
    <row r="10" ht="33" customHeight="1"/>
    <row r="11" ht="37.5" customHeight="1"/>
    <row r="12" ht="21.75" customHeight="1"/>
    <row r="14" ht="12.75">
      <c r="N14" s="16"/>
    </row>
    <row r="35" ht="30.75" customHeight="1"/>
    <row r="45" ht="12.75">
      <c r="D45" s="21"/>
    </row>
  </sheetData>
  <sheetProtection/>
  <mergeCells count="1">
    <mergeCell ref="A1:I1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86" r:id="rId2"/>
  <headerFooter>
    <oddHeader>&amp;LODEPA</oddHeader>
    <oddFooter>&amp;C3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S61"/>
  <sheetViews>
    <sheetView showZeros="0" view="pageBreakPreview" zoomScaleSheetLayoutView="100" zoomScalePageLayoutView="0" workbookViewId="0" topLeftCell="A1">
      <selection activeCell="E44" sqref="E44"/>
    </sheetView>
  </sheetViews>
  <sheetFormatPr defaultColWidth="11.421875" defaultRowHeight="12.75"/>
  <cols>
    <col min="1" max="1" width="51.28125" style="210" customWidth="1"/>
    <col min="2" max="4" width="11.7109375" style="210" bestFit="1" customWidth="1"/>
    <col min="5" max="5" width="14.8515625" style="210" customWidth="1"/>
    <col min="6" max="6" width="6.8515625" style="210" customWidth="1"/>
    <col min="7" max="7" width="11.7109375" style="210" bestFit="1" customWidth="1"/>
    <col min="8" max="8" width="10.421875" style="210" customWidth="1"/>
    <col min="9" max="9" width="11.7109375" style="210" bestFit="1" customWidth="1"/>
    <col min="10" max="10" width="14.421875" style="210" customWidth="1"/>
    <col min="11" max="11" width="11.421875" style="209" customWidth="1"/>
    <col min="12" max="16384" width="11.421875" style="210" customWidth="1"/>
  </cols>
  <sheetData>
    <row r="1" spans="1:11" s="163" customFormat="1" ht="19.5" customHeight="1">
      <c r="A1" s="283" t="s">
        <v>106</v>
      </c>
      <c r="B1" s="283"/>
      <c r="C1" s="283"/>
      <c r="D1" s="283"/>
      <c r="E1" s="283"/>
      <c r="F1" s="283"/>
      <c r="G1" s="283"/>
      <c r="H1" s="283"/>
      <c r="I1" s="283"/>
      <c r="J1" s="283"/>
      <c r="K1" s="162"/>
    </row>
    <row r="2" spans="1:11" s="163" customFormat="1" ht="19.5" customHeight="1">
      <c r="A2" s="284" t="s">
        <v>195</v>
      </c>
      <c r="B2" s="284"/>
      <c r="C2" s="284"/>
      <c r="D2" s="284"/>
      <c r="E2" s="284"/>
      <c r="F2" s="284"/>
      <c r="G2" s="284"/>
      <c r="H2" s="284"/>
      <c r="I2" s="284"/>
      <c r="J2" s="284"/>
      <c r="K2" s="162"/>
    </row>
    <row r="3" spans="1:19" s="169" customFormat="1" ht="15">
      <c r="A3" s="164"/>
      <c r="B3" s="285" t="s">
        <v>3</v>
      </c>
      <c r="C3" s="285"/>
      <c r="D3" s="285"/>
      <c r="E3" s="285"/>
      <c r="F3" s="165"/>
      <c r="G3" s="285" t="s">
        <v>208</v>
      </c>
      <c r="H3" s="285"/>
      <c r="I3" s="285"/>
      <c r="J3" s="286"/>
      <c r="K3" s="166"/>
      <c r="L3" s="166"/>
      <c r="M3" s="166"/>
      <c r="N3" s="167"/>
      <c r="O3" s="167"/>
      <c r="P3" s="168"/>
      <c r="Q3" s="168"/>
      <c r="R3" s="168"/>
      <c r="S3" s="167"/>
    </row>
    <row r="4" spans="1:11" s="163" customFormat="1" ht="19.5" customHeight="1">
      <c r="A4" s="170" t="s">
        <v>144</v>
      </c>
      <c r="B4" s="288">
        <v>2015</v>
      </c>
      <c r="C4" s="290" t="s">
        <v>209</v>
      </c>
      <c r="D4" s="290"/>
      <c r="E4" s="290"/>
      <c r="F4" s="172"/>
      <c r="G4" s="288">
        <v>2015</v>
      </c>
      <c r="H4" s="290" t="s">
        <v>209</v>
      </c>
      <c r="I4" s="290"/>
      <c r="J4" s="291"/>
      <c r="K4" s="174"/>
    </row>
    <row r="5" spans="1:11" s="179" customFormat="1" ht="15">
      <c r="A5" s="175"/>
      <c r="B5" s="289"/>
      <c r="C5" s="176">
        <v>2015</v>
      </c>
      <c r="D5" s="176">
        <v>2016</v>
      </c>
      <c r="E5" s="171" t="s">
        <v>210</v>
      </c>
      <c r="F5" s="177"/>
      <c r="G5" s="289"/>
      <c r="H5" s="176">
        <v>2015</v>
      </c>
      <c r="I5" s="176">
        <v>2016</v>
      </c>
      <c r="J5" s="173" t="s">
        <v>210</v>
      </c>
      <c r="K5" s="178"/>
    </row>
    <row r="6" spans="1:11" s="179" customFormat="1" ht="15">
      <c r="A6" s="170"/>
      <c r="B6" s="180"/>
      <c r="C6" s="181"/>
      <c r="D6" s="181"/>
      <c r="E6" s="172"/>
      <c r="F6" s="172"/>
      <c r="G6" s="180"/>
      <c r="H6" s="181"/>
      <c r="I6" s="181"/>
      <c r="J6" s="182"/>
      <c r="K6" s="183"/>
    </row>
    <row r="7" spans="1:11" s="179" customFormat="1" ht="15">
      <c r="A7" s="170" t="s">
        <v>211</v>
      </c>
      <c r="B7" s="180"/>
      <c r="C7" s="181"/>
      <c r="D7" s="181"/>
      <c r="E7" s="172"/>
      <c r="F7" s="172"/>
      <c r="G7" s="184">
        <v>1546778.7501700001</v>
      </c>
      <c r="H7" s="184">
        <v>93919.83413999999</v>
      </c>
      <c r="I7" s="184">
        <v>81668.03732</v>
      </c>
      <c r="J7" s="185">
        <v>-13.044951508045742</v>
      </c>
      <c r="K7" s="186"/>
    </row>
    <row r="8" spans="1:11" s="188" customFormat="1" ht="15">
      <c r="A8" s="170"/>
      <c r="B8" s="180"/>
      <c r="C8" s="181"/>
      <c r="D8" s="181"/>
      <c r="E8" s="172"/>
      <c r="F8" s="172"/>
      <c r="G8" s="180"/>
      <c r="H8" s="181"/>
      <c r="I8" s="181"/>
      <c r="J8" s="182"/>
      <c r="K8" s="187"/>
    </row>
    <row r="9" spans="1:11" s="163" customFormat="1" ht="15">
      <c r="A9" s="189" t="s">
        <v>4</v>
      </c>
      <c r="B9" s="190"/>
      <c r="C9" s="190"/>
      <c r="D9" s="190"/>
      <c r="E9" s="190"/>
      <c r="F9" s="190"/>
      <c r="G9" s="190">
        <v>979044.07886</v>
      </c>
      <c r="H9" s="190">
        <v>43877.59457</v>
      </c>
      <c r="I9" s="190">
        <v>33775.44864</v>
      </c>
      <c r="J9" s="185">
        <v>-23.023472523963378</v>
      </c>
      <c r="K9" s="162"/>
    </row>
    <row r="10" spans="1:11" s="163" customFormat="1" ht="14.25">
      <c r="A10" s="191"/>
      <c r="B10" s="192"/>
      <c r="C10" s="193"/>
      <c r="D10" s="194"/>
      <c r="E10" s="193"/>
      <c r="F10" s="193"/>
      <c r="G10" s="193"/>
      <c r="H10" s="194"/>
      <c r="I10" s="195"/>
      <c r="J10" s="196"/>
      <c r="K10" s="162"/>
    </row>
    <row r="11" spans="1:11" s="163" customFormat="1" ht="15">
      <c r="A11" s="197" t="s">
        <v>5</v>
      </c>
      <c r="B11" s="198">
        <v>1272249.8750134</v>
      </c>
      <c r="C11" s="198">
        <v>42105.2329512</v>
      </c>
      <c r="D11" s="198">
        <v>11333.7807974</v>
      </c>
      <c r="E11" s="199">
        <v>-73.08225129513981</v>
      </c>
      <c r="F11" s="198"/>
      <c r="G11" s="198">
        <v>520424.63205</v>
      </c>
      <c r="H11" s="198">
        <v>19068.72635</v>
      </c>
      <c r="I11" s="198">
        <v>5351.206180000001</v>
      </c>
      <c r="J11" s="185">
        <v>-71.93726480845953</v>
      </c>
      <c r="K11" s="162"/>
    </row>
    <row r="12" spans="1:11" s="163" customFormat="1" ht="14.25">
      <c r="A12" s="191" t="s">
        <v>6</v>
      </c>
      <c r="B12" s="200">
        <v>616934.6139260001</v>
      </c>
      <c r="C12" s="200">
        <v>26580.476</v>
      </c>
      <c r="D12" s="200">
        <v>7335.33</v>
      </c>
      <c r="E12" s="201">
        <v>-72.40331587741318</v>
      </c>
      <c r="F12" s="200"/>
      <c r="G12" s="200">
        <v>206658.26518000007</v>
      </c>
      <c r="H12" s="200">
        <v>9795.536779999999</v>
      </c>
      <c r="I12" s="200">
        <v>2267.1514500000003</v>
      </c>
      <c r="J12" s="196">
        <v>-76.85526070782615</v>
      </c>
      <c r="K12" s="162"/>
    </row>
    <row r="13" spans="1:11" s="163" customFormat="1" ht="14.25">
      <c r="A13" s="191" t="s">
        <v>7</v>
      </c>
      <c r="B13" s="200">
        <v>128972.995</v>
      </c>
      <c r="C13" s="200">
        <v>0</v>
      </c>
      <c r="D13" s="200">
        <v>0.0005</v>
      </c>
      <c r="E13" s="201" t="s">
        <v>183</v>
      </c>
      <c r="F13" s="200"/>
      <c r="G13" s="200">
        <v>51322.41415999999</v>
      </c>
      <c r="H13" s="200">
        <v>0</v>
      </c>
      <c r="I13" s="200">
        <v>0.10552</v>
      </c>
      <c r="J13" s="196" t="s">
        <v>183</v>
      </c>
      <c r="K13" s="162"/>
    </row>
    <row r="14" spans="1:11" s="163" customFormat="1" ht="14.25">
      <c r="A14" s="191" t="s">
        <v>199</v>
      </c>
      <c r="B14" s="200">
        <v>75490.7325</v>
      </c>
      <c r="C14" s="200">
        <v>6666.248</v>
      </c>
      <c r="D14" s="200">
        <v>1556</v>
      </c>
      <c r="E14" s="201">
        <v>-76.65853415594499</v>
      </c>
      <c r="F14" s="200"/>
      <c r="G14" s="200">
        <v>27816.39906</v>
      </c>
      <c r="H14" s="200">
        <v>2751.98207</v>
      </c>
      <c r="I14" s="200">
        <v>609.91341</v>
      </c>
      <c r="J14" s="196">
        <v>-77.83730436877447</v>
      </c>
      <c r="K14" s="162"/>
    </row>
    <row r="15" spans="1:11" s="163" customFormat="1" ht="14.25">
      <c r="A15" s="191" t="s">
        <v>128</v>
      </c>
      <c r="B15" s="200">
        <v>56053.3003908</v>
      </c>
      <c r="C15" s="200">
        <v>343</v>
      </c>
      <c r="D15" s="200">
        <v>94.48</v>
      </c>
      <c r="E15" s="201">
        <v>-72.45481049562682</v>
      </c>
      <c r="F15" s="200"/>
      <c r="G15" s="200">
        <v>29177.487960000002</v>
      </c>
      <c r="H15" s="200">
        <v>211.54958</v>
      </c>
      <c r="I15" s="200">
        <v>191.243</v>
      </c>
      <c r="J15" s="196">
        <v>-9.598969659972852</v>
      </c>
      <c r="K15" s="162"/>
    </row>
    <row r="16" spans="1:11" s="163" customFormat="1" ht="14.25">
      <c r="A16" s="191" t="s">
        <v>200</v>
      </c>
      <c r="B16" s="200">
        <v>149928.04674309999</v>
      </c>
      <c r="C16" s="200">
        <v>1435</v>
      </c>
      <c r="D16" s="200">
        <v>374.004</v>
      </c>
      <c r="E16" s="201">
        <v>-73.93700348432056</v>
      </c>
      <c r="F16" s="200"/>
      <c r="G16" s="200">
        <v>76947.67143999999</v>
      </c>
      <c r="H16" s="200">
        <v>1159.37714</v>
      </c>
      <c r="I16" s="200">
        <v>279.16552</v>
      </c>
      <c r="J16" s="196">
        <v>-75.92107776077076</v>
      </c>
      <c r="K16" s="162"/>
    </row>
    <row r="17" spans="1:11" s="163" customFormat="1" ht="14.25">
      <c r="A17" s="191" t="s">
        <v>8</v>
      </c>
      <c r="B17" s="200">
        <v>244870.1864535</v>
      </c>
      <c r="C17" s="200">
        <v>7080.5089511999995</v>
      </c>
      <c r="D17" s="200">
        <v>1973.9662974</v>
      </c>
      <c r="E17" s="201">
        <v>-72.12112418747166</v>
      </c>
      <c r="F17" s="200"/>
      <c r="G17" s="200">
        <v>128502.39424999998</v>
      </c>
      <c r="H17" s="200">
        <v>5150.28078</v>
      </c>
      <c r="I17" s="200">
        <v>2003.6272800000002</v>
      </c>
      <c r="J17" s="196">
        <v>-61.096736943340005</v>
      </c>
      <c r="K17" s="162"/>
    </row>
    <row r="18" spans="1:11" s="163" customFormat="1" ht="14.25">
      <c r="A18" s="191"/>
      <c r="B18" s="193"/>
      <c r="C18" s="193"/>
      <c r="D18" s="193"/>
      <c r="E18" s="201"/>
      <c r="F18" s="193"/>
      <c r="G18" s="193"/>
      <c r="H18" s="193"/>
      <c r="I18" s="202"/>
      <c r="J18" s="196"/>
      <c r="K18" s="162"/>
    </row>
    <row r="19" spans="1:11" s="163" customFormat="1" ht="17.25">
      <c r="A19" s="197" t="s">
        <v>221</v>
      </c>
      <c r="B19" s="198">
        <v>44379.03529890001</v>
      </c>
      <c r="C19" s="198">
        <v>2575.3142577999997</v>
      </c>
      <c r="D19" s="198">
        <v>3035.1865451</v>
      </c>
      <c r="E19" s="199">
        <v>17.856938659317365</v>
      </c>
      <c r="F19" s="198"/>
      <c r="G19" s="198">
        <v>311365.62620999996</v>
      </c>
      <c r="H19" s="198">
        <v>12029.8199</v>
      </c>
      <c r="I19" s="198">
        <v>16389.06058</v>
      </c>
      <c r="J19" s="185">
        <v>36.23695713017284</v>
      </c>
      <c r="K19" s="162"/>
    </row>
    <row r="20" spans="1:11" s="163" customFormat="1" ht="14.25">
      <c r="A20" s="191" t="s">
        <v>9</v>
      </c>
      <c r="B20" s="193">
        <v>8953.2197242</v>
      </c>
      <c r="C20" s="200">
        <v>562.2456592</v>
      </c>
      <c r="D20" s="200">
        <v>699.0446</v>
      </c>
      <c r="E20" s="201">
        <v>24.33081315285679</v>
      </c>
      <c r="F20" s="193"/>
      <c r="G20" s="200">
        <v>73583.92258</v>
      </c>
      <c r="H20" s="200">
        <v>2809.7284</v>
      </c>
      <c r="I20" s="200">
        <v>3908.30309</v>
      </c>
      <c r="J20" s="196">
        <v>39.0989638002022</v>
      </c>
      <c r="K20" s="162"/>
    </row>
    <row r="21" spans="1:11" s="163" customFormat="1" ht="14.25">
      <c r="A21" s="191" t="s">
        <v>10</v>
      </c>
      <c r="B21" s="193">
        <v>5610.4968902</v>
      </c>
      <c r="C21" s="200">
        <v>198.10582399999998</v>
      </c>
      <c r="D21" s="200">
        <v>301.18705769999997</v>
      </c>
      <c r="E21" s="201">
        <v>52.03341911846064</v>
      </c>
      <c r="F21" s="200"/>
      <c r="G21" s="200">
        <v>87194.62684999997</v>
      </c>
      <c r="H21" s="200">
        <v>3577.77869</v>
      </c>
      <c r="I21" s="200">
        <v>5162.0527999999995</v>
      </c>
      <c r="J21" s="196">
        <v>44.28094209482808</v>
      </c>
      <c r="K21" s="162"/>
    </row>
    <row r="22" spans="1:11" s="163" customFormat="1" ht="14.25">
      <c r="A22" s="191" t="s">
        <v>11</v>
      </c>
      <c r="B22" s="193">
        <v>7737.17739</v>
      </c>
      <c r="C22" s="200">
        <v>608.3379735</v>
      </c>
      <c r="D22" s="200">
        <v>718.8206597</v>
      </c>
      <c r="E22" s="201">
        <v>18.16139892835409</v>
      </c>
      <c r="F22" s="200"/>
      <c r="G22" s="200">
        <v>68286.05423000001</v>
      </c>
      <c r="H22" s="200">
        <v>2556.2601099999997</v>
      </c>
      <c r="I22" s="200">
        <v>3952.0310400000008</v>
      </c>
      <c r="J22" s="196">
        <v>54.602069818317574</v>
      </c>
      <c r="K22" s="162"/>
    </row>
    <row r="23" spans="1:11" s="163" customFormat="1" ht="14.25">
      <c r="A23" s="191" t="s">
        <v>12</v>
      </c>
      <c r="B23" s="193">
        <v>22078.141294500005</v>
      </c>
      <c r="C23" s="200">
        <v>1206.6248011</v>
      </c>
      <c r="D23" s="200">
        <v>1316.1342276999999</v>
      </c>
      <c r="E23" s="201">
        <v>9.075681728087076</v>
      </c>
      <c r="F23" s="200"/>
      <c r="G23" s="200">
        <v>82301.02255000001</v>
      </c>
      <c r="H23" s="200">
        <v>3086.0526999999997</v>
      </c>
      <c r="I23" s="200">
        <v>3366.6736500000006</v>
      </c>
      <c r="J23" s="196">
        <v>9.093200190651345</v>
      </c>
      <c r="K23" s="162"/>
    </row>
    <row r="24" spans="1:11" s="163" customFormat="1" ht="14.25">
      <c r="A24" s="191"/>
      <c r="B24" s="200"/>
      <c r="C24" s="200"/>
      <c r="D24" s="200"/>
      <c r="E24" s="201"/>
      <c r="F24" s="200"/>
      <c r="G24" s="200"/>
      <c r="H24" s="200"/>
      <c r="I24" s="200"/>
      <c r="J24" s="196"/>
      <c r="K24" s="162"/>
    </row>
    <row r="25" spans="1:11" s="163" customFormat="1" ht="15">
      <c r="A25" s="197" t="s">
        <v>13</v>
      </c>
      <c r="B25" s="198">
        <v>2636.9202314</v>
      </c>
      <c r="C25" s="198">
        <v>139.65922059999997</v>
      </c>
      <c r="D25" s="198">
        <v>208.58577290000002</v>
      </c>
      <c r="E25" s="199">
        <v>49.35338461999126</v>
      </c>
      <c r="F25" s="198"/>
      <c r="G25" s="198">
        <v>109905.26900999999</v>
      </c>
      <c r="H25" s="198">
        <v>9690.01062</v>
      </c>
      <c r="I25" s="198">
        <v>8962.840359999998</v>
      </c>
      <c r="J25" s="185">
        <v>-7.504328823945087</v>
      </c>
      <c r="K25" s="162"/>
    </row>
    <row r="26" spans="1:11" s="163" customFormat="1" ht="14.25">
      <c r="A26" s="191" t="s">
        <v>14</v>
      </c>
      <c r="B26" s="200">
        <v>1031.1599451000002</v>
      </c>
      <c r="C26" s="200">
        <v>24.407224399999997</v>
      </c>
      <c r="D26" s="200">
        <v>108.08977250000001</v>
      </c>
      <c r="E26" s="201">
        <v>342.85974811621765</v>
      </c>
      <c r="F26" s="200"/>
      <c r="G26" s="200">
        <v>15860.863420000003</v>
      </c>
      <c r="H26" s="200">
        <v>832.90047</v>
      </c>
      <c r="I26" s="200">
        <v>1573.60942</v>
      </c>
      <c r="J26" s="196">
        <v>88.93126810217791</v>
      </c>
      <c r="K26" s="162"/>
    </row>
    <row r="27" spans="1:11" s="163" customFormat="1" ht="14.25">
      <c r="A27" s="191" t="s">
        <v>15</v>
      </c>
      <c r="B27" s="200">
        <v>180.03093479999998</v>
      </c>
      <c r="C27" s="200">
        <v>18.644751</v>
      </c>
      <c r="D27" s="200">
        <v>11.1210995</v>
      </c>
      <c r="E27" s="201">
        <v>-40.352652068134354</v>
      </c>
      <c r="F27" s="200"/>
      <c r="G27" s="200">
        <v>55047.978769999994</v>
      </c>
      <c r="H27" s="200">
        <v>7144.17932</v>
      </c>
      <c r="I27" s="200">
        <v>4786.666439999999</v>
      </c>
      <c r="J27" s="196">
        <v>-32.99907203337109</v>
      </c>
      <c r="K27" s="162"/>
    </row>
    <row r="28" spans="1:11" s="163" customFormat="1" ht="15" customHeight="1">
      <c r="A28" s="191" t="s">
        <v>201</v>
      </c>
      <c r="B28" s="200">
        <v>1425.7293514999997</v>
      </c>
      <c r="C28" s="200">
        <v>96.60724519999998</v>
      </c>
      <c r="D28" s="200">
        <v>89.37490090000001</v>
      </c>
      <c r="E28" s="201">
        <v>-7.486337370481152</v>
      </c>
      <c r="F28" s="200"/>
      <c r="G28" s="200">
        <v>38996.426819999986</v>
      </c>
      <c r="H28" s="200">
        <v>1712.93083</v>
      </c>
      <c r="I28" s="200">
        <v>2602.5644999999995</v>
      </c>
      <c r="J28" s="196">
        <v>51.93634526386563</v>
      </c>
      <c r="K28" s="162"/>
    </row>
    <row r="29" spans="1:11" s="163" customFormat="1" ht="14.25">
      <c r="A29" s="191"/>
      <c r="B29" s="193"/>
      <c r="C29" s="193"/>
      <c r="D29" s="193"/>
      <c r="E29" s="201"/>
      <c r="F29" s="193"/>
      <c r="G29" s="193"/>
      <c r="H29" s="193"/>
      <c r="I29" s="200"/>
      <c r="J29" s="196"/>
      <c r="K29" s="162"/>
    </row>
    <row r="30" spans="1:11" s="163" customFormat="1" ht="15">
      <c r="A30" s="197" t="s">
        <v>202</v>
      </c>
      <c r="B30" s="198"/>
      <c r="C30" s="198"/>
      <c r="D30" s="198"/>
      <c r="E30" s="199"/>
      <c r="F30" s="198"/>
      <c r="G30" s="198">
        <v>37348.55159</v>
      </c>
      <c r="H30" s="198">
        <v>3089.0377</v>
      </c>
      <c r="I30" s="198">
        <v>3072.34152</v>
      </c>
      <c r="J30" s="185">
        <v>-0.5404977737888998</v>
      </c>
      <c r="K30" s="162"/>
    </row>
    <row r="31" spans="1:11" s="163" customFormat="1" ht="14.25">
      <c r="A31" s="203" t="s">
        <v>16</v>
      </c>
      <c r="B31" s="200">
        <v>803.3719527999999</v>
      </c>
      <c r="C31" s="200">
        <v>78.76901819999999</v>
      </c>
      <c r="D31" s="200">
        <v>70.8640876</v>
      </c>
      <c r="E31" s="201">
        <v>-10.035583508136185</v>
      </c>
      <c r="F31" s="200"/>
      <c r="G31" s="200">
        <v>16278.4009</v>
      </c>
      <c r="H31" s="200">
        <v>1124.53798</v>
      </c>
      <c r="I31" s="200">
        <v>1093.3005899999998</v>
      </c>
      <c r="J31" s="196">
        <v>-2.7777976871888512</v>
      </c>
      <c r="K31" s="162"/>
    </row>
    <row r="32" spans="1:11" s="163" customFormat="1" ht="14.25">
      <c r="A32" s="191" t="s">
        <v>17</v>
      </c>
      <c r="B32" s="200">
        <v>7717.149266</v>
      </c>
      <c r="C32" s="200">
        <v>747.3341707000001</v>
      </c>
      <c r="D32" s="200">
        <v>775.9610196</v>
      </c>
      <c r="E32" s="201">
        <v>3.830528567051374</v>
      </c>
      <c r="F32" s="200"/>
      <c r="G32" s="200">
        <v>21070.150690000002</v>
      </c>
      <c r="H32" s="200">
        <v>1964.49972</v>
      </c>
      <c r="I32" s="200">
        <v>1979.0409300000001</v>
      </c>
      <c r="J32" s="196">
        <v>0.7401991383332955</v>
      </c>
      <c r="K32" s="162"/>
    </row>
    <row r="33" spans="1:11" s="188" customFormat="1" ht="14.25">
      <c r="A33" s="191"/>
      <c r="B33" s="193"/>
      <c r="C33" s="193"/>
      <c r="D33" s="193"/>
      <c r="E33" s="201"/>
      <c r="F33" s="193"/>
      <c r="G33" s="193"/>
      <c r="H33" s="193"/>
      <c r="I33" s="194"/>
      <c r="J33" s="196"/>
      <c r="K33" s="187"/>
    </row>
    <row r="34" spans="1:11" s="163" customFormat="1" ht="15">
      <c r="A34" s="189" t="s">
        <v>165</v>
      </c>
      <c r="B34" s="190"/>
      <c r="C34" s="190"/>
      <c r="D34" s="190"/>
      <c r="E34" s="199"/>
      <c r="F34" s="190"/>
      <c r="G34" s="190">
        <v>567734.6713100001</v>
      </c>
      <c r="H34" s="190">
        <v>50042.23956999999</v>
      </c>
      <c r="I34" s="190">
        <v>47892.58868</v>
      </c>
      <c r="J34" s="185">
        <v>-4.295672832533853</v>
      </c>
      <c r="K34" s="162"/>
    </row>
    <row r="35" spans="1:11" s="163" customFormat="1" ht="14.25">
      <c r="A35" s="191" t="s">
        <v>18</v>
      </c>
      <c r="B35" s="200">
        <v>4570</v>
      </c>
      <c r="C35" s="200">
        <v>302</v>
      </c>
      <c r="D35" s="200">
        <v>653</v>
      </c>
      <c r="E35" s="201">
        <v>116.2251655629139</v>
      </c>
      <c r="F35" s="200"/>
      <c r="G35" s="200">
        <v>85762.66142000002</v>
      </c>
      <c r="H35" s="200">
        <v>7690.775880000001</v>
      </c>
      <c r="I35" s="200">
        <v>7172.204299999999</v>
      </c>
      <c r="J35" s="196">
        <v>-6.742773266200047</v>
      </c>
      <c r="K35" s="162"/>
    </row>
    <row r="36" spans="1:11" s="163" customFormat="1" ht="14.25">
      <c r="A36" s="191" t="s">
        <v>19</v>
      </c>
      <c r="B36" s="200">
        <v>107</v>
      </c>
      <c r="C36" s="200">
        <v>12</v>
      </c>
      <c r="D36" s="200">
        <v>10</v>
      </c>
      <c r="E36" s="201">
        <v>-16.666666666666657</v>
      </c>
      <c r="F36" s="200"/>
      <c r="G36" s="200">
        <v>9045.54612</v>
      </c>
      <c r="H36" s="200">
        <v>1716.48461</v>
      </c>
      <c r="I36" s="200">
        <v>1493.9009099999998</v>
      </c>
      <c r="J36" s="196">
        <v>-12.967416002640434</v>
      </c>
      <c r="K36" s="162"/>
    </row>
    <row r="37" spans="1:12" s="163" customFormat="1" ht="14.25">
      <c r="A37" s="203" t="s">
        <v>20</v>
      </c>
      <c r="B37" s="200">
        <v>1183</v>
      </c>
      <c r="C37" s="200">
        <v>131</v>
      </c>
      <c r="D37" s="200">
        <v>11</v>
      </c>
      <c r="E37" s="201">
        <v>-91.6030534351145</v>
      </c>
      <c r="F37" s="200"/>
      <c r="G37" s="200">
        <v>6095.19609</v>
      </c>
      <c r="H37" s="200">
        <v>177.90664</v>
      </c>
      <c r="I37" s="200">
        <v>56.23043</v>
      </c>
      <c r="J37" s="196">
        <v>-68.39329324639036</v>
      </c>
      <c r="K37" s="162"/>
      <c r="L37" s="163" t="s">
        <v>137</v>
      </c>
    </row>
    <row r="38" spans="1:10" ht="14.25">
      <c r="A38" s="204" t="s">
        <v>21</v>
      </c>
      <c r="B38" s="205"/>
      <c r="C38" s="205"/>
      <c r="D38" s="205"/>
      <c r="E38" s="206"/>
      <c r="F38" s="205"/>
      <c r="G38" s="207">
        <v>466831.26768000016</v>
      </c>
      <c r="H38" s="207">
        <v>40457.07243999999</v>
      </c>
      <c r="I38" s="207">
        <v>39170.25304</v>
      </c>
      <c r="J38" s="208">
        <v>-3.1807032056222226</v>
      </c>
    </row>
    <row r="39" spans="1:10" ht="14.25">
      <c r="A39" s="211"/>
      <c r="B39" s="212"/>
      <c r="C39" s="212"/>
      <c r="D39" s="212"/>
      <c r="E39" s="211"/>
      <c r="F39" s="193"/>
      <c r="G39" s="193"/>
      <c r="H39" s="193"/>
      <c r="I39" s="212"/>
      <c r="J39" s="211"/>
    </row>
    <row r="40" spans="1:10" ht="16.5">
      <c r="A40" s="213" t="s">
        <v>222</v>
      </c>
      <c r="B40" s="193"/>
      <c r="C40" s="193"/>
      <c r="D40" s="211"/>
      <c r="E40" s="193"/>
      <c r="F40" s="193"/>
      <c r="G40" s="193"/>
      <c r="H40" s="211"/>
      <c r="I40" s="214"/>
      <c r="J40" s="193"/>
    </row>
    <row r="46" spans="1:11" ht="14.25">
      <c r="A46" s="287"/>
      <c r="B46" s="287"/>
      <c r="C46" s="287"/>
      <c r="D46" s="287"/>
      <c r="E46" s="287"/>
      <c r="F46" s="287"/>
      <c r="G46" s="287"/>
      <c r="H46" s="287"/>
      <c r="I46" s="287"/>
      <c r="J46" s="287"/>
      <c r="K46" s="287"/>
    </row>
    <row r="47" spans="1:11" ht="14.25">
      <c r="A47" s="287"/>
      <c r="B47" s="287"/>
      <c r="C47" s="287"/>
      <c r="D47" s="287"/>
      <c r="E47" s="287"/>
      <c r="F47" s="287"/>
      <c r="G47" s="287"/>
      <c r="H47" s="287"/>
      <c r="I47" s="287"/>
      <c r="J47" s="287"/>
      <c r="K47" s="287"/>
    </row>
    <row r="48" spans="1:11" ht="14.25">
      <c r="A48" s="287"/>
      <c r="B48" s="287"/>
      <c r="C48" s="287"/>
      <c r="D48" s="287"/>
      <c r="E48" s="287"/>
      <c r="F48" s="287"/>
      <c r="G48" s="287"/>
      <c r="H48" s="287"/>
      <c r="I48" s="287"/>
      <c r="J48" s="287"/>
      <c r="K48" s="287"/>
    </row>
    <row r="49" spans="1:11" ht="14.25">
      <c r="A49" s="287"/>
      <c r="B49" s="287"/>
      <c r="C49" s="287"/>
      <c r="D49" s="287"/>
      <c r="E49" s="287"/>
      <c r="F49" s="287"/>
      <c r="G49" s="287"/>
      <c r="H49" s="287"/>
      <c r="I49" s="287"/>
      <c r="J49" s="287"/>
      <c r="K49" s="287"/>
    </row>
    <row r="50" spans="1:11" ht="14.25">
      <c r="A50" s="215"/>
      <c r="B50" s="215"/>
      <c r="C50" s="215"/>
      <c r="D50" s="215"/>
      <c r="E50" s="215"/>
      <c r="F50" s="215"/>
      <c r="G50" s="215"/>
      <c r="H50" s="215"/>
      <c r="I50" s="215"/>
      <c r="J50" s="215"/>
      <c r="K50" s="216"/>
    </row>
    <row r="51" spans="1:11" ht="14.25">
      <c r="A51" s="282"/>
      <c r="B51" s="282"/>
      <c r="C51" s="282"/>
      <c r="D51" s="282"/>
      <c r="E51" s="282"/>
      <c r="F51" s="282"/>
      <c r="G51" s="282"/>
      <c r="H51" s="282"/>
      <c r="I51" s="282"/>
      <c r="J51" s="282"/>
      <c r="K51" s="282"/>
    </row>
    <row r="52" spans="1:11" ht="14.25">
      <c r="A52" s="282"/>
      <c r="B52" s="282"/>
      <c r="C52" s="282"/>
      <c r="D52" s="282"/>
      <c r="E52" s="282"/>
      <c r="F52" s="282"/>
      <c r="G52" s="282"/>
      <c r="H52" s="282"/>
      <c r="I52" s="282"/>
      <c r="J52" s="282"/>
      <c r="K52" s="282"/>
    </row>
    <row r="53" spans="1:11" ht="14.25">
      <c r="A53" s="282"/>
      <c r="B53" s="282"/>
      <c r="C53" s="282"/>
      <c r="D53" s="282"/>
      <c r="E53" s="282"/>
      <c r="F53" s="282"/>
      <c r="G53" s="282"/>
      <c r="H53" s="282"/>
      <c r="I53" s="282"/>
      <c r="J53" s="282"/>
      <c r="K53" s="282"/>
    </row>
    <row r="54" spans="1:11" ht="14.25">
      <c r="A54" s="282"/>
      <c r="B54" s="282"/>
      <c r="C54" s="282"/>
      <c r="D54" s="282"/>
      <c r="E54" s="282"/>
      <c r="F54" s="282"/>
      <c r="G54" s="282"/>
      <c r="H54" s="282"/>
      <c r="I54" s="282"/>
      <c r="J54" s="282"/>
      <c r="K54" s="282"/>
    </row>
    <row r="55" spans="1:11" ht="14.25">
      <c r="A55" s="282"/>
      <c r="B55" s="282"/>
      <c r="C55" s="282"/>
      <c r="D55" s="282"/>
      <c r="E55" s="282"/>
      <c r="F55" s="282"/>
      <c r="G55" s="282"/>
      <c r="H55" s="282"/>
      <c r="I55" s="282"/>
      <c r="J55" s="282"/>
      <c r="K55" s="282"/>
    </row>
    <row r="56" spans="1:11" ht="14.25">
      <c r="A56" s="282"/>
      <c r="B56" s="282"/>
      <c r="C56" s="282"/>
      <c r="D56" s="282"/>
      <c r="E56" s="282"/>
      <c r="F56" s="282"/>
      <c r="G56" s="282"/>
      <c r="H56" s="282"/>
      <c r="I56" s="282"/>
      <c r="J56" s="282"/>
      <c r="K56" s="282"/>
    </row>
    <row r="57" spans="1:11" ht="14.25">
      <c r="A57" s="282"/>
      <c r="B57" s="282"/>
      <c r="C57" s="282"/>
      <c r="D57" s="282"/>
      <c r="E57" s="282"/>
      <c r="F57" s="282"/>
      <c r="G57" s="282"/>
      <c r="H57" s="282"/>
      <c r="I57" s="282"/>
      <c r="J57" s="282"/>
      <c r="K57" s="282"/>
    </row>
    <row r="58" spans="1:11" ht="14.25">
      <c r="A58" s="282"/>
      <c r="B58" s="282"/>
      <c r="C58" s="282"/>
      <c r="D58" s="282"/>
      <c r="E58" s="282"/>
      <c r="F58" s="282"/>
      <c r="G58" s="282"/>
      <c r="H58" s="282"/>
      <c r="I58" s="282"/>
      <c r="J58" s="282"/>
      <c r="K58" s="282"/>
    </row>
    <row r="59" spans="1:11" ht="14.25">
      <c r="A59" s="282"/>
      <c r="B59" s="282"/>
      <c r="C59" s="282"/>
      <c r="D59" s="282"/>
      <c r="E59" s="282"/>
      <c r="F59" s="282"/>
      <c r="G59" s="282"/>
      <c r="H59" s="282"/>
      <c r="I59" s="282"/>
      <c r="J59" s="282"/>
      <c r="K59" s="282"/>
    </row>
    <row r="60" spans="1:11" ht="14.25">
      <c r="A60" s="282"/>
      <c r="B60" s="282"/>
      <c r="C60" s="282"/>
      <c r="D60" s="282"/>
      <c r="E60" s="282"/>
      <c r="F60" s="282"/>
      <c r="G60" s="282"/>
      <c r="H60" s="282"/>
      <c r="I60" s="282"/>
      <c r="J60" s="282"/>
      <c r="K60" s="282"/>
    </row>
    <row r="61" spans="1:11" ht="14.25">
      <c r="A61" s="282"/>
      <c r="B61" s="282"/>
      <c r="C61" s="282"/>
      <c r="D61" s="282"/>
      <c r="E61" s="282"/>
      <c r="F61" s="282"/>
      <c r="G61" s="282"/>
      <c r="H61" s="282"/>
      <c r="I61" s="282"/>
      <c r="J61" s="282"/>
      <c r="K61" s="282"/>
    </row>
  </sheetData>
  <sheetProtection/>
  <mergeCells count="12">
    <mergeCell ref="A51:K53"/>
    <mergeCell ref="A54:K57"/>
    <mergeCell ref="A58:K61"/>
    <mergeCell ref="A1:J1"/>
    <mergeCell ref="A2:J2"/>
    <mergeCell ref="B3:E3"/>
    <mergeCell ref="G3:J3"/>
    <mergeCell ref="A46:K49"/>
    <mergeCell ref="B4:B5"/>
    <mergeCell ref="C4:E4"/>
    <mergeCell ref="G4:G5"/>
    <mergeCell ref="H4:J4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56" r:id="rId1"/>
  <headerFooter>
    <oddHeader>&amp;LODEPA</oddHeader>
    <oddFooter>&amp;C4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O129"/>
  <sheetViews>
    <sheetView showZeros="0" view="pageBreakPreview" zoomScaleSheetLayoutView="100" zoomScalePageLayoutView="0" workbookViewId="0" topLeftCell="A1">
      <selection activeCell="K35" sqref="K35"/>
    </sheetView>
  </sheetViews>
  <sheetFormatPr defaultColWidth="11.421875" defaultRowHeight="12.75"/>
  <cols>
    <col min="1" max="1" width="51.8515625" style="210" customWidth="1"/>
    <col min="2" max="2" width="12.00390625" style="210" bestFit="1" customWidth="1"/>
    <col min="3" max="4" width="11.7109375" style="210" bestFit="1" customWidth="1"/>
    <col min="5" max="5" width="14.00390625" style="210" bestFit="1" customWidth="1"/>
    <col min="6" max="6" width="8.28125" style="210" customWidth="1"/>
    <col min="7" max="9" width="11.7109375" style="210" bestFit="1" customWidth="1"/>
    <col min="10" max="10" width="14.00390625" style="210" bestFit="1" customWidth="1"/>
    <col min="11" max="11" width="13.00390625" style="209" customWidth="1"/>
    <col min="12" max="16384" width="11.421875" style="210" customWidth="1"/>
  </cols>
  <sheetData>
    <row r="1" spans="1:41" s="163" customFormat="1" ht="19.5" customHeight="1">
      <c r="A1" s="283" t="s">
        <v>107</v>
      </c>
      <c r="B1" s="283"/>
      <c r="C1" s="283"/>
      <c r="D1" s="283"/>
      <c r="E1" s="283"/>
      <c r="F1" s="283"/>
      <c r="G1" s="283"/>
      <c r="H1" s="283"/>
      <c r="I1" s="283"/>
      <c r="J1" s="283"/>
      <c r="K1" s="162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/>
      <c r="AD1" s="217"/>
      <c r="AE1" s="217"/>
      <c r="AF1" s="217"/>
      <c r="AG1" s="217"/>
      <c r="AH1" s="217"/>
      <c r="AI1" s="217"/>
      <c r="AJ1" s="217"/>
      <c r="AK1" s="217"/>
      <c r="AL1" s="217"/>
      <c r="AM1" s="217"/>
      <c r="AN1" s="217"/>
      <c r="AO1" s="217"/>
    </row>
    <row r="2" spans="1:41" s="211" customFormat="1" ht="12.75" customHeight="1">
      <c r="A2" s="284" t="s">
        <v>212</v>
      </c>
      <c r="B2" s="284"/>
      <c r="C2" s="284"/>
      <c r="D2" s="284"/>
      <c r="E2" s="284"/>
      <c r="F2" s="284"/>
      <c r="G2" s="284"/>
      <c r="H2" s="284"/>
      <c r="I2" s="284"/>
      <c r="J2" s="284"/>
      <c r="K2" s="162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7"/>
      <c r="AI2" s="217"/>
      <c r="AJ2" s="217"/>
      <c r="AK2" s="217"/>
      <c r="AL2" s="217"/>
      <c r="AM2" s="217"/>
      <c r="AN2" s="217"/>
      <c r="AO2" s="217"/>
    </row>
    <row r="3" spans="1:41" s="194" customFormat="1" ht="15">
      <c r="A3" s="164"/>
      <c r="B3" s="294" t="s">
        <v>3</v>
      </c>
      <c r="C3" s="294"/>
      <c r="D3" s="294"/>
      <c r="E3" s="294"/>
      <c r="F3" s="165"/>
      <c r="G3" s="294" t="s">
        <v>213</v>
      </c>
      <c r="H3" s="294"/>
      <c r="I3" s="294"/>
      <c r="J3" s="295"/>
      <c r="K3" s="174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18"/>
      <c r="AI3" s="218"/>
      <c r="AJ3" s="218"/>
      <c r="AK3" s="218"/>
      <c r="AL3" s="218"/>
      <c r="AM3" s="218"/>
      <c r="AN3" s="218"/>
      <c r="AO3" s="218"/>
    </row>
    <row r="4" spans="1:41" s="169" customFormat="1" ht="19.5" customHeight="1">
      <c r="A4" s="170" t="s">
        <v>144</v>
      </c>
      <c r="B4" s="288">
        <v>2015</v>
      </c>
      <c r="C4" s="292" t="s">
        <v>209</v>
      </c>
      <c r="D4" s="292"/>
      <c r="E4" s="292"/>
      <c r="F4" s="172"/>
      <c r="G4" s="288">
        <v>2015</v>
      </c>
      <c r="H4" s="292" t="s">
        <v>209</v>
      </c>
      <c r="I4" s="292"/>
      <c r="J4" s="293"/>
      <c r="K4" s="183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19"/>
      <c r="Y4" s="219"/>
      <c r="Z4" s="219"/>
      <c r="AA4" s="219"/>
      <c r="AB4" s="219"/>
      <c r="AC4" s="219"/>
      <c r="AD4" s="219"/>
      <c r="AE4" s="219"/>
      <c r="AF4" s="219"/>
      <c r="AG4" s="219"/>
      <c r="AH4" s="219"/>
      <c r="AI4" s="219"/>
      <c r="AJ4" s="219"/>
      <c r="AK4" s="219"/>
      <c r="AL4" s="219"/>
      <c r="AM4" s="219"/>
      <c r="AN4" s="219"/>
      <c r="AO4" s="219"/>
    </row>
    <row r="5" spans="1:41" s="169" customFormat="1" ht="15">
      <c r="A5" s="175"/>
      <c r="B5" s="289"/>
      <c r="C5" s="176">
        <v>2015</v>
      </c>
      <c r="D5" s="176">
        <v>2016</v>
      </c>
      <c r="E5" s="171" t="s">
        <v>210</v>
      </c>
      <c r="F5" s="177"/>
      <c r="G5" s="289"/>
      <c r="H5" s="176">
        <v>2015</v>
      </c>
      <c r="I5" s="176">
        <v>2016</v>
      </c>
      <c r="J5" s="173" t="s">
        <v>210</v>
      </c>
      <c r="K5" s="183"/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219"/>
      <c r="X5" s="219"/>
      <c r="Y5" s="219"/>
      <c r="Z5" s="219"/>
      <c r="AA5" s="219"/>
      <c r="AB5" s="219"/>
      <c r="AC5" s="219"/>
      <c r="AD5" s="219"/>
      <c r="AE5" s="219"/>
      <c r="AF5" s="219"/>
      <c r="AG5" s="219"/>
      <c r="AH5" s="219"/>
      <c r="AI5" s="219"/>
      <c r="AJ5" s="219"/>
      <c r="AK5" s="219"/>
      <c r="AL5" s="219"/>
      <c r="AM5" s="219"/>
      <c r="AN5" s="219"/>
      <c r="AO5" s="219"/>
    </row>
    <row r="6" spans="1:41" s="169" customFormat="1" ht="15">
      <c r="A6" s="170"/>
      <c r="B6" s="180"/>
      <c r="C6" s="181"/>
      <c r="D6" s="181"/>
      <c r="E6" s="172"/>
      <c r="F6" s="172"/>
      <c r="G6" s="180"/>
      <c r="H6" s="181"/>
      <c r="I6" s="181"/>
      <c r="J6" s="182"/>
      <c r="K6" s="183"/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19"/>
      <c r="AM6" s="219"/>
      <c r="AN6" s="219"/>
      <c r="AO6" s="219"/>
    </row>
    <row r="7" spans="1:41" s="193" customFormat="1" ht="15">
      <c r="A7" s="170" t="s">
        <v>211</v>
      </c>
      <c r="B7" s="180"/>
      <c r="C7" s="181"/>
      <c r="D7" s="181"/>
      <c r="E7" s="172"/>
      <c r="F7" s="172"/>
      <c r="G7" s="184">
        <v>858200.0969700001</v>
      </c>
      <c r="H7" s="184">
        <v>85099.78893999998</v>
      </c>
      <c r="I7" s="184">
        <v>82480.43053</v>
      </c>
      <c r="J7" s="185">
        <v>-3.077984613859357</v>
      </c>
      <c r="K7" s="187"/>
      <c r="L7" s="220"/>
      <c r="M7" s="220"/>
      <c r="N7" s="220"/>
      <c r="O7" s="220"/>
      <c r="P7" s="220"/>
      <c r="Q7" s="220"/>
      <c r="R7" s="220"/>
      <c r="S7" s="220"/>
      <c r="T7" s="220"/>
      <c r="U7" s="220"/>
      <c r="V7" s="220"/>
      <c r="W7" s="220"/>
      <c r="X7" s="220"/>
      <c r="Y7" s="220"/>
      <c r="Z7" s="220"/>
      <c r="AA7" s="220"/>
      <c r="AB7" s="220"/>
      <c r="AC7" s="220"/>
      <c r="AD7" s="220"/>
      <c r="AE7" s="220"/>
      <c r="AF7" s="220"/>
      <c r="AG7" s="220"/>
      <c r="AH7" s="220"/>
      <c r="AI7" s="220"/>
      <c r="AJ7" s="220"/>
      <c r="AK7" s="220"/>
      <c r="AL7" s="220"/>
      <c r="AM7" s="220"/>
      <c r="AN7" s="220"/>
      <c r="AO7" s="220"/>
    </row>
    <row r="8" spans="1:41" s="211" customFormat="1" ht="15">
      <c r="A8" s="170"/>
      <c r="B8" s="180"/>
      <c r="C8" s="181"/>
      <c r="D8" s="181"/>
      <c r="E8" s="172"/>
      <c r="F8" s="172"/>
      <c r="G8" s="180"/>
      <c r="H8" s="181"/>
      <c r="I8" s="181"/>
      <c r="J8" s="182"/>
      <c r="K8" s="162"/>
      <c r="L8" s="217"/>
      <c r="M8" s="217"/>
      <c r="N8" s="217"/>
      <c r="O8" s="217"/>
      <c r="P8" s="217"/>
      <c r="Q8" s="217"/>
      <c r="R8" s="217"/>
      <c r="S8" s="217"/>
      <c r="T8" s="217"/>
      <c r="U8" s="217"/>
      <c r="V8" s="217"/>
      <c r="W8" s="217"/>
      <c r="X8" s="217"/>
      <c r="Y8" s="217"/>
      <c r="Z8" s="217"/>
      <c r="AA8" s="217"/>
      <c r="AB8" s="217"/>
      <c r="AC8" s="217"/>
      <c r="AD8" s="217"/>
      <c r="AE8" s="217"/>
      <c r="AF8" s="217"/>
      <c r="AG8" s="217"/>
      <c r="AH8" s="217"/>
      <c r="AI8" s="217"/>
      <c r="AJ8" s="217"/>
      <c r="AK8" s="217"/>
      <c r="AL8" s="217"/>
      <c r="AM8" s="217"/>
      <c r="AN8" s="217"/>
      <c r="AO8" s="217"/>
    </row>
    <row r="9" spans="1:41" s="211" customFormat="1" ht="15">
      <c r="A9" s="189" t="s">
        <v>4</v>
      </c>
      <c r="B9" s="190"/>
      <c r="C9" s="190"/>
      <c r="D9" s="190"/>
      <c r="E9" s="190"/>
      <c r="F9" s="190"/>
      <c r="G9" s="190">
        <v>842169.5308000001</v>
      </c>
      <c r="H9" s="190">
        <v>82777.14791999999</v>
      </c>
      <c r="I9" s="190">
        <v>81575.2239</v>
      </c>
      <c r="J9" s="185">
        <v>-1.4519997972889769</v>
      </c>
      <c r="K9" s="162"/>
      <c r="L9" s="217"/>
      <c r="M9" s="217"/>
      <c r="N9" s="217"/>
      <c r="O9" s="217"/>
      <c r="P9" s="217"/>
      <c r="Q9" s="217"/>
      <c r="R9" s="217"/>
      <c r="S9" s="217"/>
      <c r="T9" s="217"/>
      <c r="U9" s="217"/>
      <c r="V9" s="217"/>
      <c r="W9" s="217"/>
      <c r="X9" s="217"/>
      <c r="Y9" s="217"/>
      <c r="Z9" s="217"/>
      <c r="AA9" s="217"/>
      <c r="AB9" s="217"/>
      <c r="AC9" s="217"/>
      <c r="AD9" s="217"/>
      <c r="AE9" s="217"/>
      <c r="AF9" s="217"/>
      <c r="AG9" s="217"/>
      <c r="AH9" s="217"/>
      <c r="AI9" s="217"/>
      <c r="AJ9" s="217"/>
      <c r="AK9" s="217"/>
      <c r="AL9" s="217"/>
      <c r="AM9" s="217"/>
      <c r="AN9" s="217"/>
      <c r="AO9" s="217"/>
    </row>
    <row r="10" spans="1:41" s="211" customFormat="1" ht="14.25">
      <c r="A10" s="191"/>
      <c r="B10" s="193"/>
      <c r="C10" s="193"/>
      <c r="D10" s="194"/>
      <c r="E10" s="193"/>
      <c r="F10" s="193"/>
      <c r="G10" s="193"/>
      <c r="H10" s="194"/>
      <c r="I10" s="195"/>
      <c r="J10" s="196"/>
      <c r="K10" s="162"/>
      <c r="L10" s="217"/>
      <c r="M10" s="217"/>
      <c r="N10" s="217"/>
      <c r="O10" s="217"/>
      <c r="P10" s="217"/>
      <c r="Q10" s="217"/>
      <c r="R10" s="217"/>
      <c r="S10" s="217"/>
      <c r="T10" s="217"/>
      <c r="U10" s="217"/>
      <c r="V10" s="217"/>
      <c r="W10" s="217"/>
      <c r="X10" s="217"/>
      <c r="Y10" s="217"/>
      <c r="Z10" s="217"/>
      <c r="AA10" s="217"/>
      <c r="AB10" s="217"/>
      <c r="AC10" s="217"/>
      <c r="AD10" s="217"/>
      <c r="AE10" s="217"/>
      <c r="AF10" s="217"/>
      <c r="AG10" s="217"/>
      <c r="AH10" s="217"/>
      <c r="AI10" s="217"/>
      <c r="AJ10" s="217"/>
      <c r="AK10" s="217"/>
      <c r="AL10" s="217"/>
      <c r="AM10" s="217"/>
      <c r="AN10" s="217"/>
      <c r="AO10" s="217"/>
    </row>
    <row r="11" spans="1:41" s="211" customFormat="1" ht="15">
      <c r="A11" s="197" t="s">
        <v>5</v>
      </c>
      <c r="B11" s="198">
        <v>1921097.5812929003</v>
      </c>
      <c r="C11" s="198">
        <v>184899.80795</v>
      </c>
      <c r="D11" s="198">
        <v>211313.22759999998</v>
      </c>
      <c r="E11" s="199">
        <v>14.28526072733544</v>
      </c>
      <c r="F11" s="198"/>
      <c r="G11" s="198">
        <v>766604.6265300001</v>
      </c>
      <c r="H11" s="198">
        <v>79240.68591</v>
      </c>
      <c r="I11" s="198">
        <v>74371.65518</v>
      </c>
      <c r="J11" s="185">
        <v>-6.144609519824385</v>
      </c>
      <c r="K11" s="162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217"/>
      <c r="Y11" s="217"/>
      <c r="Z11" s="217"/>
      <c r="AA11" s="217"/>
      <c r="AB11" s="217"/>
      <c r="AC11" s="217"/>
      <c r="AD11" s="217"/>
      <c r="AE11" s="217"/>
      <c r="AF11" s="217"/>
      <c r="AG11" s="217"/>
      <c r="AH11" s="217"/>
      <c r="AI11" s="217"/>
      <c r="AJ11" s="217"/>
      <c r="AK11" s="217"/>
      <c r="AL11" s="217"/>
      <c r="AM11" s="217"/>
      <c r="AN11" s="217"/>
      <c r="AO11" s="217"/>
    </row>
    <row r="12" spans="1:41" s="211" customFormat="1" ht="14.25">
      <c r="A12" s="191" t="s">
        <v>6</v>
      </c>
      <c r="B12" s="193">
        <v>22.086</v>
      </c>
      <c r="C12" s="193">
        <v>0</v>
      </c>
      <c r="D12" s="193">
        <v>0</v>
      </c>
      <c r="E12" s="201" t="s">
        <v>183</v>
      </c>
      <c r="F12" s="193"/>
      <c r="G12" s="193">
        <v>13.372290000000001</v>
      </c>
      <c r="H12" s="193">
        <v>0</v>
      </c>
      <c r="I12" s="193">
        <v>0</v>
      </c>
      <c r="J12" s="196" t="s">
        <v>183</v>
      </c>
      <c r="K12" s="162"/>
      <c r="L12" s="217"/>
      <c r="M12" s="217"/>
      <c r="N12" s="217"/>
      <c r="O12" s="217"/>
      <c r="P12" s="217"/>
      <c r="Q12" s="217"/>
      <c r="R12" s="217"/>
      <c r="S12" s="217"/>
      <c r="T12" s="217"/>
      <c r="U12" s="217"/>
      <c r="V12" s="217"/>
      <c r="W12" s="217"/>
      <c r="X12" s="217"/>
      <c r="Y12" s="217"/>
      <c r="Z12" s="217"/>
      <c r="AA12" s="217"/>
      <c r="AB12" s="217"/>
      <c r="AC12" s="217"/>
      <c r="AD12" s="217"/>
      <c r="AE12" s="217"/>
      <c r="AF12" s="217"/>
      <c r="AG12" s="217"/>
      <c r="AH12" s="217"/>
      <c r="AI12" s="217"/>
      <c r="AJ12" s="217"/>
      <c r="AK12" s="217"/>
      <c r="AL12" s="217"/>
      <c r="AM12" s="217"/>
      <c r="AN12" s="217"/>
      <c r="AO12" s="217"/>
    </row>
    <row r="13" spans="1:41" s="211" customFormat="1" ht="14.25">
      <c r="A13" s="191" t="s">
        <v>7</v>
      </c>
      <c r="B13" s="193">
        <v>0.003</v>
      </c>
      <c r="C13" s="193">
        <v>0</v>
      </c>
      <c r="D13" s="193">
        <v>0</v>
      </c>
      <c r="E13" s="201" t="s">
        <v>183</v>
      </c>
      <c r="F13" s="200"/>
      <c r="G13" s="193">
        <v>0.015390000000000001</v>
      </c>
      <c r="H13" s="193">
        <v>0</v>
      </c>
      <c r="I13" s="193">
        <v>0</v>
      </c>
      <c r="J13" s="196" t="s">
        <v>183</v>
      </c>
      <c r="K13" s="162"/>
      <c r="L13" s="217"/>
      <c r="M13" s="217"/>
      <c r="N13" s="217"/>
      <c r="O13" s="217"/>
      <c r="P13" s="217"/>
      <c r="Q13" s="217"/>
      <c r="R13" s="217"/>
      <c r="S13" s="217"/>
      <c r="T13" s="217"/>
      <c r="U13" s="217"/>
      <c r="V13" s="217"/>
      <c r="W13" s="217"/>
      <c r="X13" s="217"/>
      <c r="Y13" s="217"/>
      <c r="Z13" s="217"/>
      <c r="AA13" s="217"/>
      <c r="AB13" s="217"/>
      <c r="AC13" s="217"/>
      <c r="AD13" s="217"/>
      <c r="AE13" s="217"/>
      <c r="AF13" s="217"/>
      <c r="AG13" s="217"/>
      <c r="AH13" s="217"/>
      <c r="AI13" s="217"/>
      <c r="AJ13" s="217"/>
      <c r="AK13" s="217"/>
      <c r="AL13" s="217"/>
      <c r="AM13" s="217"/>
      <c r="AN13" s="217"/>
      <c r="AO13" s="217"/>
    </row>
    <row r="14" spans="1:41" s="211" customFormat="1" ht="14.25">
      <c r="A14" s="191" t="s">
        <v>199</v>
      </c>
      <c r="B14" s="193">
        <v>214328.24462</v>
      </c>
      <c r="C14" s="193">
        <v>13732.75</v>
      </c>
      <c r="D14" s="193">
        <v>17088</v>
      </c>
      <c r="E14" s="201">
        <v>24.43246982578144</v>
      </c>
      <c r="F14" s="200"/>
      <c r="G14" s="193">
        <v>95225.36948000001</v>
      </c>
      <c r="H14" s="193">
        <v>7339.49201</v>
      </c>
      <c r="I14" s="193">
        <v>6560.97407</v>
      </c>
      <c r="J14" s="196">
        <v>-10.607245555132081</v>
      </c>
      <c r="K14" s="162"/>
      <c r="L14" s="217"/>
      <c r="M14" s="217"/>
      <c r="N14" s="217"/>
      <c r="O14" s="217"/>
      <c r="P14" s="217"/>
      <c r="Q14" s="217"/>
      <c r="R14" s="217"/>
      <c r="S14" s="217"/>
      <c r="T14" s="217"/>
      <c r="U14" s="217"/>
      <c r="V14" s="217"/>
      <c r="W14" s="217"/>
      <c r="X14" s="217"/>
      <c r="Y14" s="217"/>
      <c r="Z14" s="217"/>
      <c r="AA14" s="217"/>
      <c r="AB14" s="217"/>
      <c r="AC14" s="217"/>
      <c r="AD14" s="217"/>
      <c r="AE14" s="217"/>
      <c r="AF14" s="217"/>
      <c r="AG14" s="217"/>
      <c r="AH14" s="217"/>
      <c r="AI14" s="217"/>
      <c r="AJ14" s="217"/>
      <c r="AK14" s="217"/>
      <c r="AL14" s="217"/>
      <c r="AM14" s="217"/>
      <c r="AN14" s="217"/>
      <c r="AO14" s="217"/>
    </row>
    <row r="15" spans="1:41" s="211" customFormat="1" ht="14.25">
      <c r="A15" s="191" t="s">
        <v>128</v>
      </c>
      <c r="B15" s="193">
        <v>0.15</v>
      </c>
      <c r="C15" s="193">
        <v>0</v>
      </c>
      <c r="D15" s="193">
        <v>0.5</v>
      </c>
      <c r="E15" s="201" t="s">
        <v>183</v>
      </c>
      <c r="F15" s="200"/>
      <c r="G15" s="193">
        <v>0.46204</v>
      </c>
      <c r="H15" s="193">
        <v>0</v>
      </c>
      <c r="I15" s="193">
        <v>1.24453</v>
      </c>
      <c r="J15" s="196" t="s">
        <v>183</v>
      </c>
      <c r="K15" s="162"/>
      <c r="L15" s="217"/>
      <c r="M15" s="217"/>
      <c r="N15" s="217"/>
      <c r="O15" s="217"/>
      <c r="P15" s="217"/>
      <c r="Q15" s="217"/>
      <c r="R15" s="217"/>
      <c r="S15" s="217"/>
      <c r="T15" s="217"/>
      <c r="U15" s="217"/>
      <c r="V15" s="217"/>
      <c r="W15" s="217"/>
      <c r="X15" s="217"/>
      <c r="Y15" s="217"/>
      <c r="Z15" s="217"/>
      <c r="AA15" s="217"/>
      <c r="AB15" s="217"/>
      <c r="AC15" s="217"/>
      <c r="AD15" s="217"/>
      <c r="AE15" s="217"/>
      <c r="AF15" s="217"/>
      <c r="AG15" s="217"/>
      <c r="AH15" s="217"/>
      <c r="AI15" s="217"/>
      <c r="AJ15" s="217"/>
      <c r="AK15" s="217"/>
      <c r="AL15" s="217"/>
      <c r="AM15" s="217"/>
      <c r="AN15" s="217"/>
      <c r="AO15" s="217"/>
    </row>
    <row r="16" spans="1:41" s="211" customFormat="1" ht="14.25">
      <c r="A16" s="191" t="s">
        <v>8</v>
      </c>
      <c r="B16" s="193">
        <v>1706747.0976729002</v>
      </c>
      <c r="C16" s="193">
        <v>171167.05795</v>
      </c>
      <c r="D16" s="193">
        <v>194224.72759999998</v>
      </c>
      <c r="E16" s="201">
        <v>13.470857024799372</v>
      </c>
      <c r="F16" s="200"/>
      <c r="G16" s="193">
        <v>671365.4073300001</v>
      </c>
      <c r="H16" s="193">
        <v>71901.1939</v>
      </c>
      <c r="I16" s="193">
        <v>67809.43658</v>
      </c>
      <c r="J16" s="196">
        <v>-5.69080581011049</v>
      </c>
      <c r="K16" s="162"/>
      <c r="L16" s="217"/>
      <c r="M16" s="217"/>
      <c r="N16" s="217"/>
      <c r="O16" s="217"/>
      <c r="P16" s="217"/>
      <c r="Q16" s="217"/>
      <c r="R16" s="217"/>
      <c r="S16" s="217"/>
      <c r="T16" s="217"/>
      <c r="U16" s="217"/>
      <c r="V16" s="217"/>
      <c r="W16" s="217"/>
      <c r="X16" s="217"/>
      <c r="Y16" s="217"/>
      <c r="Z16" s="217"/>
      <c r="AA16" s="217"/>
      <c r="AB16" s="217"/>
      <c r="AC16" s="217"/>
      <c r="AD16" s="217"/>
      <c r="AE16" s="217"/>
      <c r="AF16" s="217"/>
      <c r="AG16" s="217"/>
      <c r="AH16" s="217"/>
      <c r="AI16" s="217"/>
      <c r="AJ16" s="217"/>
      <c r="AK16" s="217"/>
      <c r="AL16" s="217"/>
      <c r="AM16" s="217"/>
      <c r="AN16" s="217"/>
      <c r="AO16" s="217"/>
    </row>
    <row r="17" spans="1:41" s="211" customFormat="1" ht="14.25">
      <c r="A17" s="191"/>
      <c r="B17" s="193"/>
      <c r="C17" s="193"/>
      <c r="D17" s="193"/>
      <c r="E17" s="201"/>
      <c r="F17" s="193"/>
      <c r="G17" s="193"/>
      <c r="H17" s="193"/>
      <c r="I17" s="202"/>
      <c r="J17" s="196"/>
      <c r="K17" s="162"/>
      <c r="L17" s="217"/>
      <c r="M17" s="217"/>
      <c r="N17" s="217"/>
      <c r="O17" s="217"/>
      <c r="P17" s="217"/>
      <c r="Q17" s="217"/>
      <c r="R17" s="217"/>
      <c r="S17" s="217"/>
      <c r="T17" s="217"/>
      <c r="U17" s="217"/>
      <c r="V17" s="217"/>
      <c r="W17" s="217"/>
      <c r="X17" s="217"/>
      <c r="Y17" s="217"/>
      <c r="Z17" s="217"/>
      <c r="AA17" s="217"/>
      <c r="AB17" s="217"/>
      <c r="AC17" s="217"/>
      <c r="AD17" s="217"/>
      <c r="AE17" s="217"/>
      <c r="AF17" s="217"/>
      <c r="AG17" s="217"/>
      <c r="AH17" s="217"/>
      <c r="AI17" s="217"/>
      <c r="AJ17" s="217"/>
      <c r="AK17" s="217"/>
      <c r="AL17" s="217"/>
      <c r="AM17" s="217"/>
      <c r="AN17" s="217"/>
      <c r="AO17" s="217"/>
    </row>
    <row r="18" spans="1:41" s="211" customFormat="1" ht="17.25">
      <c r="A18" s="197" t="s">
        <v>221</v>
      </c>
      <c r="B18" s="198">
        <v>19649.6522453</v>
      </c>
      <c r="C18" s="198">
        <v>703.88469</v>
      </c>
      <c r="D18" s="198">
        <v>2110.380372</v>
      </c>
      <c r="E18" s="199">
        <v>199.8190473499289</v>
      </c>
      <c r="F18" s="198"/>
      <c r="G18" s="198">
        <v>67601.69657999999</v>
      </c>
      <c r="H18" s="198">
        <v>3224.0311900000006</v>
      </c>
      <c r="I18" s="198">
        <v>6822.02612</v>
      </c>
      <c r="J18" s="185">
        <v>111.59925937317001</v>
      </c>
      <c r="K18" s="162"/>
      <c r="L18" s="217"/>
      <c r="M18" s="217"/>
      <c r="N18" s="217"/>
      <c r="O18" s="217"/>
      <c r="P18" s="217"/>
      <c r="Q18" s="217"/>
      <c r="R18" s="217"/>
      <c r="S18" s="217"/>
      <c r="T18" s="217"/>
      <c r="U18" s="217"/>
      <c r="V18" s="217"/>
      <c r="W18" s="217"/>
      <c r="X18" s="217"/>
      <c r="Y18" s="217"/>
      <c r="Z18" s="217"/>
      <c r="AA18" s="217"/>
      <c r="AB18" s="217"/>
      <c r="AC18" s="217"/>
      <c r="AD18" s="217"/>
      <c r="AE18" s="217"/>
      <c r="AF18" s="217"/>
      <c r="AG18" s="217"/>
      <c r="AH18" s="217"/>
      <c r="AI18" s="217"/>
      <c r="AJ18" s="217"/>
      <c r="AK18" s="217"/>
      <c r="AL18" s="217"/>
      <c r="AM18" s="217"/>
      <c r="AN18" s="217"/>
      <c r="AO18" s="217"/>
    </row>
    <row r="19" spans="1:41" s="211" customFormat="1" ht="14.25">
      <c r="A19" s="191" t="s">
        <v>9</v>
      </c>
      <c r="B19" s="193">
        <v>258.52236</v>
      </c>
      <c r="C19" s="200">
        <v>1.02</v>
      </c>
      <c r="D19" s="200">
        <v>22.00924</v>
      </c>
      <c r="E19" s="201">
        <v>2057.76862745098</v>
      </c>
      <c r="F19" s="193"/>
      <c r="G19" s="200">
        <v>2520.96915</v>
      </c>
      <c r="H19" s="200">
        <v>21.8178</v>
      </c>
      <c r="I19" s="200">
        <v>173.09063</v>
      </c>
      <c r="J19" s="196">
        <v>693.3459377205769</v>
      </c>
      <c r="K19" s="162"/>
      <c r="L19" s="217"/>
      <c r="M19" s="217"/>
      <c r="N19" s="217"/>
      <c r="O19" s="217"/>
      <c r="P19" s="217"/>
      <c r="Q19" s="217"/>
      <c r="R19" s="217"/>
      <c r="S19" s="217"/>
      <c r="T19" s="217"/>
      <c r="U19" s="217"/>
      <c r="V19" s="217"/>
      <c r="W19" s="217"/>
      <c r="X19" s="217"/>
      <c r="Y19" s="217"/>
      <c r="Z19" s="217"/>
      <c r="AA19" s="217"/>
      <c r="AB19" s="217"/>
      <c r="AC19" s="217"/>
      <c r="AD19" s="217"/>
      <c r="AE19" s="217"/>
      <c r="AF19" s="217"/>
      <c r="AG19" s="217"/>
      <c r="AH19" s="217"/>
      <c r="AI19" s="217"/>
      <c r="AJ19" s="217"/>
      <c r="AK19" s="217"/>
      <c r="AL19" s="217"/>
      <c r="AM19" s="217"/>
      <c r="AN19" s="217"/>
      <c r="AO19" s="217"/>
    </row>
    <row r="20" spans="1:41" s="211" customFormat="1" ht="14.25">
      <c r="A20" s="191" t="s">
        <v>10</v>
      </c>
      <c r="B20" s="193">
        <v>13238.4633196</v>
      </c>
      <c r="C20" s="200">
        <v>458.27621999999997</v>
      </c>
      <c r="D20" s="200">
        <v>1597.128</v>
      </c>
      <c r="E20" s="201">
        <v>248.50771877275236</v>
      </c>
      <c r="F20" s="200"/>
      <c r="G20" s="200">
        <v>45586.55616999999</v>
      </c>
      <c r="H20" s="200">
        <v>1782.5909000000001</v>
      </c>
      <c r="I20" s="200">
        <v>4383.269200000001</v>
      </c>
      <c r="J20" s="196">
        <v>145.89316595299576</v>
      </c>
      <c r="K20" s="162"/>
      <c r="L20" s="217"/>
      <c r="M20" s="217"/>
      <c r="N20" s="217"/>
      <c r="O20" s="217"/>
      <c r="P20" s="217"/>
      <c r="Q20" s="217"/>
      <c r="R20" s="217"/>
      <c r="S20" s="217"/>
      <c r="T20" s="217"/>
      <c r="U20" s="217"/>
      <c r="V20" s="217"/>
      <c r="W20" s="217"/>
      <c r="X20" s="217"/>
      <c r="Y20" s="217"/>
      <c r="Z20" s="217"/>
      <c r="AA20" s="217"/>
      <c r="AB20" s="217"/>
      <c r="AC20" s="217"/>
      <c r="AD20" s="217"/>
      <c r="AE20" s="217"/>
      <c r="AF20" s="217"/>
      <c r="AG20" s="217"/>
      <c r="AH20" s="217"/>
      <c r="AI20" s="217"/>
      <c r="AJ20" s="217"/>
      <c r="AK20" s="217"/>
      <c r="AL20" s="217"/>
      <c r="AM20" s="217"/>
      <c r="AN20" s="217"/>
      <c r="AO20" s="217"/>
    </row>
    <row r="21" spans="1:41" s="211" customFormat="1" ht="14.25">
      <c r="A21" s="191" t="s">
        <v>11</v>
      </c>
      <c r="B21" s="193">
        <v>701.0484931000001</v>
      </c>
      <c r="C21" s="200">
        <v>54.14147000000001</v>
      </c>
      <c r="D21" s="200">
        <v>113.94327200000001</v>
      </c>
      <c r="E21" s="201">
        <v>110.45470690027437</v>
      </c>
      <c r="F21" s="200"/>
      <c r="G21" s="200">
        <v>7548.5695</v>
      </c>
      <c r="H21" s="200">
        <v>799.3177200000001</v>
      </c>
      <c r="I21" s="200">
        <v>1423.46102</v>
      </c>
      <c r="J21" s="196">
        <v>78.08450687168548</v>
      </c>
      <c r="K21" s="162"/>
      <c r="L21" s="217"/>
      <c r="M21" s="217"/>
      <c r="N21" s="217"/>
      <c r="O21" s="217"/>
      <c r="P21" s="217"/>
      <c r="Q21" s="217"/>
      <c r="R21" s="217"/>
      <c r="S21" s="217"/>
      <c r="T21" s="217"/>
      <c r="U21" s="217"/>
      <c r="V21" s="217"/>
      <c r="W21" s="217"/>
      <c r="X21" s="217"/>
      <c r="Y21" s="217"/>
      <c r="Z21" s="217"/>
      <c r="AA21" s="217"/>
      <c r="AB21" s="217"/>
      <c r="AC21" s="217"/>
      <c r="AD21" s="217"/>
      <c r="AE21" s="217"/>
      <c r="AF21" s="217"/>
      <c r="AG21" s="217"/>
      <c r="AH21" s="217"/>
      <c r="AI21" s="217"/>
      <c r="AJ21" s="217"/>
      <c r="AK21" s="217"/>
      <c r="AL21" s="217"/>
      <c r="AM21" s="217"/>
      <c r="AN21" s="217"/>
      <c r="AO21" s="217"/>
    </row>
    <row r="22" spans="1:41" s="211" customFormat="1" ht="14.25">
      <c r="A22" s="191" t="s">
        <v>12</v>
      </c>
      <c r="B22" s="193">
        <v>5451.6180726</v>
      </c>
      <c r="C22" s="200">
        <v>190.447</v>
      </c>
      <c r="D22" s="200">
        <v>377.29985999999997</v>
      </c>
      <c r="E22" s="201">
        <v>98.11278728465135</v>
      </c>
      <c r="F22" s="200"/>
      <c r="G22" s="200">
        <v>11945.601759999998</v>
      </c>
      <c r="H22" s="200">
        <v>620.30477</v>
      </c>
      <c r="I22" s="200">
        <v>842.2052699999999</v>
      </c>
      <c r="J22" s="196">
        <v>35.77281857755182</v>
      </c>
      <c r="K22" s="162"/>
      <c r="L22" s="217"/>
      <c r="M22" s="217"/>
      <c r="N22" s="217"/>
      <c r="O22" s="217"/>
      <c r="P22" s="217"/>
      <c r="Q22" s="217"/>
      <c r="R22" s="217"/>
      <c r="S22" s="217"/>
      <c r="T22" s="217"/>
      <c r="U22" s="217"/>
      <c r="V22" s="217"/>
      <c r="W22" s="217"/>
      <c r="X22" s="217"/>
      <c r="Y22" s="217"/>
      <c r="Z22" s="217"/>
      <c r="AA22" s="217"/>
      <c r="AB22" s="217"/>
      <c r="AC22" s="217"/>
      <c r="AD22" s="217"/>
      <c r="AE22" s="217"/>
      <c r="AF22" s="217"/>
      <c r="AG22" s="217"/>
      <c r="AH22" s="217"/>
      <c r="AI22" s="217"/>
      <c r="AJ22" s="217"/>
      <c r="AK22" s="217"/>
      <c r="AL22" s="217"/>
      <c r="AM22" s="217"/>
      <c r="AN22" s="217"/>
      <c r="AO22" s="217"/>
    </row>
    <row r="23" spans="1:41" s="211" customFormat="1" ht="14.25">
      <c r="A23" s="191"/>
      <c r="B23" s="200"/>
      <c r="C23" s="200"/>
      <c r="D23" s="200"/>
      <c r="E23" s="201"/>
      <c r="F23" s="200"/>
      <c r="G23" s="200"/>
      <c r="H23" s="200"/>
      <c r="I23" s="200"/>
      <c r="J23" s="196"/>
      <c r="K23" s="162"/>
      <c r="L23" s="217"/>
      <c r="M23" s="217"/>
      <c r="N23" s="217"/>
      <c r="O23" s="217"/>
      <c r="P23" s="217"/>
      <c r="Q23" s="217"/>
      <c r="R23" s="217"/>
      <c r="S23" s="217"/>
      <c r="T23" s="217"/>
      <c r="U23" s="217"/>
      <c r="V23" s="217"/>
      <c r="W23" s="217"/>
      <c r="X23" s="217"/>
      <c r="Y23" s="217"/>
      <c r="Z23" s="217"/>
      <c r="AA23" s="217"/>
      <c r="AB23" s="217"/>
      <c r="AC23" s="217"/>
      <c r="AD23" s="217"/>
      <c r="AE23" s="217"/>
      <c r="AF23" s="217"/>
      <c r="AG23" s="217"/>
      <c r="AH23" s="217"/>
      <c r="AI23" s="217"/>
      <c r="AJ23" s="217"/>
      <c r="AK23" s="217"/>
      <c r="AL23" s="217"/>
      <c r="AM23" s="217"/>
      <c r="AN23" s="217"/>
      <c r="AO23" s="217"/>
    </row>
    <row r="24" spans="1:41" s="211" customFormat="1" ht="15">
      <c r="A24" s="197" t="s">
        <v>13</v>
      </c>
      <c r="B24" s="198">
        <v>1568.9551767000003</v>
      </c>
      <c r="C24" s="198">
        <v>33.41645</v>
      </c>
      <c r="D24" s="198">
        <v>73.71277</v>
      </c>
      <c r="E24" s="199">
        <v>120.58827314092312</v>
      </c>
      <c r="F24" s="198"/>
      <c r="G24" s="198">
        <v>6852.126850000001</v>
      </c>
      <c r="H24" s="198">
        <v>230.59702000000001</v>
      </c>
      <c r="I24" s="198">
        <v>199.97497</v>
      </c>
      <c r="J24" s="185">
        <v>-13.279464756309508</v>
      </c>
      <c r="K24" s="162"/>
      <c r="L24" s="217"/>
      <c r="M24" s="217"/>
      <c r="N24" s="217"/>
      <c r="O24" s="217"/>
      <c r="P24" s="217"/>
      <c r="Q24" s="217"/>
      <c r="R24" s="217"/>
      <c r="S24" s="217"/>
      <c r="T24" s="217"/>
      <c r="U24" s="217"/>
      <c r="V24" s="217"/>
      <c r="W24" s="217"/>
      <c r="X24" s="217"/>
      <c r="Y24" s="217"/>
      <c r="Z24" s="217"/>
      <c r="AA24" s="217"/>
      <c r="AB24" s="217"/>
      <c r="AC24" s="217"/>
      <c r="AD24" s="217"/>
      <c r="AE24" s="217"/>
      <c r="AF24" s="217"/>
      <c r="AG24" s="217"/>
      <c r="AH24" s="217"/>
      <c r="AI24" s="217"/>
      <c r="AJ24" s="217"/>
      <c r="AK24" s="217"/>
      <c r="AL24" s="217"/>
      <c r="AM24" s="217"/>
      <c r="AN24" s="217"/>
      <c r="AO24" s="217"/>
    </row>
    <row r="25" spans="1:41" s="211" customFormat="1" ht="14.25">
      <c r="A25" s="191" t="s">
        <v>14</v>
      </c>
      <c r="B25" s="200">
        <v>173.93439999999995</v>
      </c>
      <c r="C25" s="200">
        <v>2.1607</v>
      </c>
      <c r="D25" s="200">
        <v>0.9957999999999999</v>
      </c>
      <c r="E25" s="201">
        <v>-53.91308372286759</v>
      </c>
      <c r="F25" s="200"/>
      <c r="G25" s="200">
        <v>2382.0689600000005</v>
      </c>
      <c r="H25" s="200">
        <v>27.2809</v>
      </c>
      <c r="I25" s="200">
        <v>17.54878</v>
      </c>
      <c r="J25" s="196">
        <v>-35.673749766320014</v>
      </c>
      <c r="K25" s="162"/>
      <c r="L25" s="217"/>
      <c r="M25" s="217"/>
      <c r="N25" s="217"/>
      <c r="O25" s="217"/>
      <c r="P25" s="217"/>
      <c r="Q25" s="217"/>
      <c r="R25" s="217"/>
      <c r="S25" s="217"/>
      <c r="T25" s="217"/>
      <c r="U25" s="217"/>
      <c r="V25" s="217"/>
      <c r="W25" s="217"/>
      <c r="X25" s="217"/>
      <c r="Y25" s="217"/>
      <c r="Z25" s="217"/>
      <c r="AA25" s="217"/>
      <c r="AB25" s="217"/>
      <c r="AC25" s="217"/>
      <c r="AD25" s="217"/>
      <c r="AE25" s="217"/>
      <c r="AF25" s="217"/>
      <c r="AG25" s="217"/>
      <c r="AH25" s="217"/>
      <c r="AI25" s="217"/>
      <c r="AJ25" s="217"/>
      <c r="AK25" s="217"/>
      <c r="AL25" s="217"/>
      <c r="AM25" s="217"/>
      <c r="AN25" s="217"/>
      <c r="AO25" s="217"/>
    </row>
    <row r="26" spans="1:41" s="211" customFormat="1" ht="14.25">
      <c r="A26" s="191" t="s">
        <v>15</v>
      </c>
      <c r="B26" s="200">
        <v>0.32539999999999997</v>
      </c>
      <c r="C26" s="200">
        <v>0</v>
      </c>
      <c r="D26" s="200">
        <v>0</v>
      </c>
      <c r="E26" s="201" t="s">
        <v>183</v>
      </c>
      <c r="F26" s="200"/>
      <c r="G26" s="200">
        <v>99.92746</v>
      </c>
      <c r="H26" s="200">
        <v>0</v>
      </c>
      <c r="I26" s="200">
        <v>0</v>
      </c>
      <c r="J26" s="196" t="s">
        <v>183</v>
      </c>
      <c r="K26" s="162"/>
      <c r="L26" s="217"/>
      <c r="M26" s="217"/>
      <c r="N26" s="217"/>
      <c r="O26" s="217"/>
      <c r="P26" s="217"/>
      <c r="Q26" s="217"/>
      <c r="R26" s="217"/>
      <c r="S26" s="217"/>
      <c r="T26" s="217"/>
      <c r="U26" s="217"/>
      <c r="V26" s="217"/>
      <c r="W26" s="217"/>
      <c r="X26" s="217"/>
      <c r="Y26" s="217"/>
      <c r="Z26" s="217"/>
      <c r="AA26" s="217"/>
      <c r="AB26" s="217"/>
      <c r="AC26" s="217"/>
      <c r="AD26" s="217"/>
      <c r="AE26" s="217"/>
      <c r="AF26" s="217"/>
      <c r="AG26" s="217"/>
      <c r="AH26" s="217"/>
      <c r="AI26" s="217"/>
      <c r="AJ26" s="217"/>
      <c r="AK26" s="217"/>
      <c r="AL26" s="217"/>
      <c r="AM26" s="217"/>
      <c r="AN26" s="217"/>
      <c r="AO26" s="217"/>
    </row>
    <row r="27" spans="1:41" s="211" customFormat="1" ht="12.75" customHeight="1">
      <c r="A27" s="191" t="s">
        <v>201</v>
      </c>
      <c r="B27" s="200">
        <v>1394.6953767000002</v>
      </c>
      <c r="C27" s="200">
        <v>31.25575</v>
      </c>
      <c r="D27" s="200">
        <v>72.71697</v>
      </c>
      <c r="E27" s="201">
        <v>132.65149612471308</v>
      </c>
      <c r="F27" s="200"/>
      <c r="G27" s="200">
        <v>4370.13043</v>
      </c>
      <c r="H27" s="200">
        <v>203.31612</v>
      </c>
      <c r="I27" s="200">
        <v>182.42619000000002</v>
      </c>
      <c r="J27" s="196">
        <v>-10.274605869913316</v>
      </c>
      <c r="K27" s="162"/>
      <c r="L27" s="217"/>
      <c r="M27" s="217"/>
      <c r="N27" s="217"/>
      <c r="O27" s="217"/>
      <c r="P27" s="217"/>
      <c r="Q27" s="217"/>
      <c r="R27" s="217"/>
      <c r="S27" s="217"/>
      <c r="T27" s="217"/>
      <c r="U27" s="217"/>
      <c r="V27" s="217"/>
      <c r="W27" s="217"/>
      <c r="X27" s="217"/>
      <c r="Y27" s="217"/>
      <c r="Z27" s="217"/>
      <c r="AA27" s="217"/>
      <c r="AB27" s="217"/>
      <c r="AC27" s="217"/>
      <c r="AD27" s="217"/>
      <c r="AE27" s="217"/>
      <c r="AF27" s="217"/>
      <c r="AG27" s="217"/>
      <c r="AH27" s="217"/>
      <c r="AI27" s="217"/>
      <c r="AJ27" s="217"/>
      <c r="AK27" s="217"/>
      <c r="AL27" s="217"/>
      <c r="AM27" s="217"/>
      <c r="AN27" s="217"/>
      <c r="AO27" s="217"/>
    </row>
    <row r="28" spans="1:41" s="211" customFormat="1" ht="14.25">
      <c r="A28" s="191"/>
      <c r="B28" s="193"/>
      <c r="C28" s="193"/>
      <c r="D28" s="193"/>
      <c r="E28" s="201"/>
      <c r="F28" s="193"/>
      <c r="G28" s="193"/>
      <c r="H28" s="193"/>
      <c r="I28" s="200"/>
      <c r="J28" s="196"/>
      <c r="K28" s="162"/>
      <c r="L28" s="217"/>
      <c r="M28" s="217"/>
      <c r="N28" s="217"/>
      <c r="O28" s="217"/>
      <c r="P28" s="217"/>
      <c r="Q28" s="217"/>
      <c r="R28" s="217"/>
      <c r="S28" s="217"/>
      <c r="T28" s="217"/>
      <c r="U28" s="217"/>
      <c r="V28" s="217"/>
      <c r="W28" s="217"/>
      <c r="X28" s="217"/>
      <c r="Y28" s="217"/>
      <c r="Z28" s="217"/>
      <c r="AA28" s="217"/>
      <c r="AB28" s="217"/>
      <c r="AC28" s="217"/>
      <c r="AD28" s="217"/>
      <c r="AE28" s="217"/>
      <c r="AF28" s="217"/>
      <c r="AG28" s="217"/>
      <c r="AH28" s="217"/>
      <c r="AI28" s="217"/>
      <c r="AJ28" s="217"/>
      <c r="AK28" s="217"/>
      <c r="AL28" s="217"/>
      <c r="AM28" s="217"/>
      <c r="AN28" s="217"/>
      <c r="AO28" s="217"/>
    </row>
    <row r="29" spans="1:41" s="211" customFormat="1" ht="15">
      <c r="A29" s="197" t="s">
        <v>202</v>
      </c>
      <c r="B29" s="198"/>
      <c r="C29" s="198"/>
      <c r="D29" s="198"/>
      <c r="E29" s="199"/>
      <c r="F29" s="198"/>
      <c r="G29" s="198">
        <v>1111.0808399999999</v>
      </c>
      <c r="H29" s="198">
        <v>81.83380000000001</v>
      </c>
      <c r="I29" s="198">
        <v>181.56762999999998</v>
      </c>
      <c r="J29" s="185">
        <v>121.87363900979787</v>
      </c>
      <c r="K29" s="162"/>
      <c r="L29" s="217"/>
      <c r="M29" s="217"/>
      <c r="N29" s="217"/>
      <c r="O29" s="217"/>
      <c r="P29" s="217"/>
      <c r="Q29" s="217"/>
      <c r="R29" s="217"/>
      <c r="S29" s="217"/>
      <c r="T29" s="217"/>
      <c r="U29" s="217"/>
      <c r="V29" s="217"/>
      <c r="W29" s="217"/>
      <c r="X29" s="217"/>
      <c r="Y29" s="217"/>
      <c r="Z29" s="217"/>
      <c r="AA29" s="217"/>
      <c r="AB29" s="217"/>
      <c r="AC29" s="217"/>
      <c r="AD29" s="217"/>
      <c r="AE29" s="217"/>
      <c r="AF29" s="217"/>
      <c r="AG29" s="217"/>
      <c r="AH29" s="217"/>
      <c r="AI29" s="217"/>
      <c r="AJ29" s="217"/>
      <c r="AK29" s="217"/>
      <c r="AL29" s="217"/>
      <c r="AM29" s="217"/>
      <c r="AN29" s="217"/>
      <c r="AO29" s="217"/>
    </row>
    <row r="30" spans="1:41" s="211" customFormat="1" ht="14.25">
      <c r="A30" s="203" t="s">
        <v>16</v>
      </c>
      <c r="B30" s="200">
        <v>13.4290516</v>
      </c>
      <c r="C30" s="200">
        <v>0.2571</v>
      </c>
      <c r="D30" s="200">
        <v>0.8123704999999999</v>
      </c>
      <c r="E30" s="201">
        <v>215.97452353169967</v>
      </c>
      <c r="F30" s="200"/>
      <c r="G30" s="200">
        <v>188.15785</v>
      </c>
      <c r="H30" s="200">
        <v>8.879</v>
      </c>
      <c r="I30" s="200">
        <v>95.34165999999999</v>
      </c>
      <c r="J30" s="196">
        <v>973.788264444194</v>
      </c>
      <c r="K30" s="162"/>
      <c r="L30" s="217"/>
      <c r="M30" s="217"/>
      <c r="N30" s="217"/>
      <c r="O30" s="217"/>
      <c r="P30" s="217"/>
      <c r="Q30" s="217"/>
      <c r="R30" s="217"/>
      <c r="S30" s="217"/>
      <c r="T30" s="217"/>
      <c r="U30" s="217"/>
      <c r="V30" s="217"/>
      <c r="W30" s="217"/>
      <c r="X30" s="217"/>
      <c r="Y30" s="217"/>
      <c r="Z30" s="217"/>
      <c r="AA30" s="217"/>
      <c r="AB30" s="217"/>
      <c r="AC30" s="217"/>
      <c r="AD30" s="217"/>
      <c r="AE30" s="217"/>
      <c r="AF30" s="217"/>
      <c r="AG30" s="217"/>
      <c r="AH30" s="217"/>
      <c r="AI30" s="217"/>
      <c r="AJ30" s="217"/>
      <c r="AK30" s="217"/>
      <c r="AL30" s="217"/>
      <c r="AM30" s="217"/>
      <c r="AN30" s="217"/>
      <c r="AO30" s="217"/>
    </row>
    <row r="31" spans="1:41" s="193" customFormat="1" ht="14.25">
      <c r="A31" s="191" t="s">
        <v>17</v>
      </c>
      <c r="B31" s="200">
        <v>312.72969000000006</v>
      </c>
      <c r="C31" s="200">
        <v>21.67181</v>
      </c>
      <c r="D31" s="200">
        <v>29.19121</v>
      </c>
      <c r="E31" s="201">
        <v>34.69668661731532</v>
      </c>
      <c r="F31" s="200"/>
      <c r="G31" s="200">
        <v>922.9229899999999</v>
      </c>
      <c r="H31" s="200">
        <v>72.9548</v>
      </c>
      <c r="I31" s="200">
        <v>86.22596999999999</v>
      </c>
      <c r="J31" s="196">
        <v>18.19094836803059</v>
      </c>
      <c r="K31" s="187"/>
      <c r="L31" s="220"/>
      <c r="M31" s="220"/>
      <c r="N31" s="220"/>
      <c r="O31" s="220"/>
      <c r="P31" s="220"/>
      <c r="Q31" s="220"/>
      <c r="R31" s="220"/>
      <c r="S31" s="220"/>
      <c r="T31" s="220"/>
      <c r="U31" s="220"/>
      <c r="V31" s="220"/>
      <c r="W31" s="220"/>
      <c r="X31" s="220"/>
      <c r="Y31" s="220"/>
      <c r="Z31" s="220"/>
      <c r="AA31" s="220"/>
      <c r="AB31" s="220"/>
      <c r="AC31" s="220"/>
      <c r="AD31" s="220"/>
      <c r="AE31" s="220"/>
      <c r="AF31" s="220"/>
      <c r="AG31" s="220"/>
      <c r="AH31" s="220"/>
      <c r="AI31" s="220"/>
      <c r="AJ31" s="220"/>
      <c r="AK31" s="220"/>
      <c r="AL31" s="220"/>
      <c r="AM31" s="220"/>
      <c r="AN31" s="220"/>
      <c r="AO31" s="220"/>
    </row>
    <row r="32" spans="1:41" s="211" customFormat="1" ht="14.25">
      <c r="A32" s="191"/>
      <c r="B32" s="193"/>
      <c r="C32" s="193"/>
      <c r="D32" s="193"/>
      <c r="E32" s="201"/>
      <c r="F32" s="193"/>
      <c r="G32" s="193"/>
      <c r="H32" s="193"/>
      <c r="I32" s="194"/>
      <c r="J32" s="196"/>
      <c r="K32" s="162"/>
      <c r="L32" s="217"/>
      <c r="M32" s="217"/>
      <c r="N32" s="217"/>
      <c r="O32" s="217"/>
      <c r="P32" s="217"/>
      <c r="Q32" s="217"/>
      <c r="R32" s="217"/>
      <c r="S32" s="217"/>
      <c r="T32" s="217"/>
      <c r="U32" s="217"/>
      <c r="V32" s="217"/>
      <c r="W32" s="217"/>
      <c r="X32" s="217"/>
      <c r="Y32" s="217"/>
      <c r="Z32" s="217"/>
      <c r="AA32" s="217"/>
      <c r="AB32" s="217"/>
      <c r="AC32" s="217"/>
      <c r="AD32" s="217"/>
      <c r="AE32" s="217"/>
      <c r="AF32" s="217"/>
      <c r="AG32" s="217"/>
      <c r="AH32" s="217"/>
      <c r="AI32" s="217"/>
      <c r="AJ32" s="217"/>
      <c r="AK32" s="217"/>
      <c r="AL32" s="217"/>
      <c r="AM32" s="217"/>
      <c r="AN32" s="217"/>
      <c r="AO32" s="217"/>
    </row>
    <row r="33" spans="1:41" s="211" customFormat="1" ht="15">
      <c r="A33" s="189" t="s">
        <v>165</v>
      </c>
      <c r="B33" s="190"/>
      <c r="C33" s="190"/>
      <c r="D33" s="190"/>
      <c r="E33" s="199"/>
      <c r="F33" s="190"/>
      <c r="G33" s="190">
        <v>16030.56617</v>
      </c>
      <c r="H33" s="190">
        <v>2322.6410200000005</v>
      </c>
      <c r="I33" s="190">
        <v>905.2066299999999</v>
      </c>
      <c r="J33" s="185">
        <v>-61.026838749278625</v>
      </c>
      <c r="K33" s="162"/>
      <c r="L33" s="217"/>
      <c r="M33" s="217"/>
      <c r="N33" s="217"/>
      <c r="O33" s="217"/>
      <c r="P33" s="217"/>
      <c r="Q33" s="217"/>
      <c r="R33" s="217"/>
      <c r="S33" s="217"/>
      <c r="T33" s="217"/>
      <c r="U33" s="217"/>
      <c r="V33" s="217"/>
      <c r="W33" s="217"/>
      <c r="X33" s="217"/>
      <c r="Y33" s="217"/>
      <c r="Z33" s="217"/>
      <c r="AA33" s="217"/>
      <c r="AB33" s="217"/>
      <c r="AC33" s="217"/>
      <c r="AD33" s="217"/>
      <c r="AE33" s="217"/>
      <c r="AF33" s="217"/>
      <c r="AG33" s="217"/>
      <c r="AH33" s="217"/>
      <c r="AI33" s="217"/>
      <c r="AJ33" s="217"/>
      <c r="AK33" s="217"/>
      <c r="AL33" s="217"/>
      <c r="AM33" s="217"/>
      <c r="AN33" s="217"/>
      <c r="AO33" s="217"/>
    </row>
    <row r="34" spans="1:41" s="211" customFormat="1" ht="14.25">
      <c r="A34" s="191" t="s">
        <v>18</v>
      </c>
      <c r="B34" s="200">
        <v>52</v>
      </c>
      <c r="C34" s="200">
        <v>4</v>
      </c>
      <c r="D34" s="200">
        <v>1</v>
      </c>
      <c r="E34" s="201">
        <v>-75</v>
      </c>
      <c r="F34" s="200"/>
      <c r="G34" s="200">
        <v>1147.96831</v>
      </c>
      <c r="H34" s="200">
        <v>39.164</v>
      </c>
      <c r="I34" s="200">
        <v>38.9</v>
      </c>
      <c r="J34" s="196">
        <v>-0.6740884485752332</v>
      </c>
      <c r="K34" s="162"/>
      <c r="L34" s="217"/>
      <c r="M34" s="217"/>
      <c r="N34" s="217"/>
      <c r="O34" s="217"/>
      <c r="P34" s="217"/>
      <c r="Q34" s="217"/>
      <c r="R34" s="217"/>
      <c r="S34" s="217"/>
      <c r="T34" s="217"/>
      <c r="U34" s="217"/>
      <c r="V34" s="217"/>
      <c r="W34" s="217"/>
      <c r="X34" s="217"/>
      <c r="Y34" s="217"/>
      <c r="Z34" s="217"/>
      <c r="AA34" s="217"/>
      <c r="AB34" s="217"/>
      <c r="AC34" s="217"/>
      <c r="AD34" s="217"/>
      <c r="AE34" s="217"/>
      <c r="AF34" s="217"/>
      <c r="AG34" s="217"/>
      <c r="AH34" s="217"/>
      <c r="AI34" s="217"/>
      <c r="AJ34" s="217"/>
      <c r="AK34" s="217"/>
      <c r="AL34" s="217"/>
      <c r="AM34" s="217"/>
      <c r="AN34" s="217"/>
      <c r="AO34" s="217"/>
    </row>
    <row r="35" spans="1:41" s="211" customFormat="1" ht="14.25">
      <c r="A35" s="191" t="s">
        <v>19</v>
      </c>
      <c r="B35" s="200">
        <v>9</v>
      </c>
      <c r="C35" s="200">
        <v>0</v>
      </c>
      <c r="D35" s="200">
        <v>0</v>
      </c>
      <c r="E35" s="201" t="s">
        <v>183</v>
      </c>
      <c r="F35" s="200"/>
      <c r="G35" s="200">
        <v>524.68498</v>
      </c>
      <c r="H35" s="200">
        <v>0</v>
      </c>
      <c r="I35" s="200">
        <v>0</v>
      </c>
      <c r="J35" s="196" t="s">
        <v>183</v>
      </c>
      <c r="K35" s="162"/>
      <c r="L35" s="217"/>
      <c r="M35" s="217"/>
      <c r="N35" s="217"/>
      <c r="O35" s="217"/>
      <c r="P35" s="217"/>
      <c r="Q35" s="217"/>
      <c r="R35" s="217"/>
      <c r="S35" s="217"/>
      <c r="T35" s="217"/>
      <c r="U35" s="217"/>
      <c r="V35" s="217"/>
      <c r="W35" s="217"/>
      <c r="X35" s="217"/>
      <c r="Y35" s="217"/>
      <c r="Z35" s="217"/>
      <c r="AA35" s="217"/>
      <c r="AB35" s="217"/>
      <c r="AC35" s="217"/>
      <c r="AD35" s="217"/>
      <c r="AE35" s="217"/>
      <c r="AF35" s="217"/>
      <c r="AG35" s="217"/>
      <c r="AH35" s="217"/>
      <c r="AI35" s="217"/>
      <c r="AJ35" s="217"/>
      <c r="AK35" s="217"/>
      <c r="AL35" s="217"/>
      <c r="AM35" s="217"/>
      <c r="AN35" s="217"/>
      <c r="AO35" s="217"/>
    </row>
    <row r="36" spans="1:11" s="163" customFormat="1" ht="14.25">
      <c r="A36" s="203" t="s">
        <v>20</v>
      </c>
      <c r="B36" s="200">
        <v>3</v>
      </c>
      <c r="C36" s="200">
        <v>0</v>
      </c>
      <c r="D36" s="200">
        <v>0</v>
      </c>
      <c r="E36" s="201" t="s">
        <v>183</v>
      </c>
      <c r="F36" s="200"/>
      <c r="G36" s="200">
        <v>7.728899999999999</v>
      </c>
      <c r="H36" s="200">
        <v>0</v>
      </c>
      <c r="I36" s="200">
        <v>0</v>
      </c>
      <c r="J36" s="196" t="s">
        <v>183</v>
      </c>
      <c r="K36" s="162"/>
    </row>
    <row r="37" spans="1:10" ht="14.25">
      <c r="A37" s="204" t="s">
        <v>21</v>
      </c>
      <c r="B37" s="207"/>
      <c r="C37" s="207"/>
      <c r="D37" s="207"/>
      <c r="E37" s="206"/>
      <c r="F37" s="205"/>
      <c r="G37" s="207">
        <v>14350.18398</v>
      </c>
      <c r="H37" s="207">
        <v>2283.4770200000003</v>
      </c>
      <c r="I37" s="207">
        <v>866.3066299999999</v>
      </c>
      <c r="J37" s="208">
        <v>-62.06195103290333</v>
      </c>
    </row>
    <row r="38" spans="1:33" ht="16.5">
      <c r="A38" s="213" t="s">
        <v>223</v>
      </c>
      <c r="B38" s="193"/>
      <c r="C38" s="193"/>
      <c r="D38" s="211"/>
      <c r="E38" s="193"/>
      <c r="F38" s="193"/>
      <c r="G38" s="193"/>
      <c r="H38" s="211"/>
      <c r="I38" s="214"/>
      <c r="J38" s="193"/>
      <c r="L38" s="221"/>
      <c r="M38" s="221"/>
      <c r="N38" s="221"/>
      <c r="O38" s="221"/>
      <c r="P38" s="221"/>
      <c r="Q38" s="221"/>
      <c r="R38" s="221"/>
      <c r="S38" s="221"/>
      <c r="T38" s="221"/>
      <c r="U38" s="221"/>
      <c r="V38" s="221"/>
      <c r="W38" s="221"/>
      <c r="X38" s="221"/>
      <c r="Y38" s="221"/>
      <c r="Z38" s="221"/>
      <c r="AA38" s="221"/>
      <c r="AB38" s="221"/>
      <c r="AC38" s="221"/>
      <c r="AD38" s="221"/>
      <c r="AE38" s="221"/>
      <c r="AF38" s="221"/>
      <c r="AG38" s="221"/>
    </row>
    <row r="39" spans="1:33" ht="14.25">
      <c r="A39" s="222"/>
      <c r="B39" s="222"/>
      <c r="C39" s="223"/>
      <c r="D39" s="223"/>
      <c r="E39" s="223"/>
      <c r="F39" s="223"/>
      <c r="G39" s="223"/>
      <c r="H39" s="223"/>
      <c r="I39" s="223"/>
      <c r="J39" s="223"/>
      <c r="L39" s="221"/>
      <c r="M39" s="221"/>
      <c r="N39" s="221"/>
      <c r="O39" s="221"/>
      <c r="P39" s="221"/>
      <c r="Q39" s="221"/>
      <c r="R39" s="221"/>
      <c r="S39" s="221"/>
      <c r="T39" s="221"/>
      <c r="U39" s="221"/>
      <c r="V39" s="221"/>
      <c r="W39" s="221"/>
      <c r="X39" s="221"/>
      <c r="Y39" s="221"/>
      <c r="Z39" s="221"/>
      <c r="AA39" s="221"/>
      <c r="AB39" s="221"/>
      <c r="AC39" s="221"/>
      <c r="AD39" s="221"/>
      <c r="AE39" s="221"/>
      <c r="AF39" s="221"/>
      <c r="AG39" s="221"/>
    </row>
    <row r="41" spans="2:33" ht="14.25">
      <c r="B41" s="221"/>
      <c r="C41" s="221"/>
      <c r="D41" s="221"/>
      <c r="E41" s="221"/>
      <c r="F41" s="221"/>
      <c r="G41" s="221"/>
      <c r="H41" s="221"/>
      <c r="I41" s="221"/>
      <c r="J41" s="221"/>
      <c r="L41" s="221"/>
      <c r="M41" s="221"/>
      <c r="N41" s="221"/>
      <c r="O41" s="221"/>
      <c r="P41" s="221"/>
      <c r="Q41" s="221"/>
      <c r="R41" s="221"/>
      <c r="S41" s="221"/>
      <c r="T41" s="221"/>
      <c r="U41" s="221"/>
      <c r="V41" s="221"/>
      <c r="W41" s="221"/>
      <c r="X41" s="221"/>
      <c r="Y41" s="221"/>
      <c r="Z41" s="221"/>
      <c r="AA41" s="221"/>
      <c r="AB41" s="221"/>
      <c r="AC41" s="221"/>
      <c r="AD41" s="221"/>
      <c r="AE41" s="221"/>
      <c r="AF41" s="221"/>
      <c r="AG41" s="221"/>
    </row>
    <row r="42" spans="2:33" ht="14.25">
      <c r="B42" s="221"/>
      <c r="C42" s="221"/>
      <c r="D42" s="221"/>
      <c r="E42" s="221"/>
      <c r="F42" s="221"/>
      <c r="G42" s="221"/>
      <c r="H42" s="221"/>
      <c r="I42" s="221"/>
      <c r="J42" s="221"/>
      <c r="L42" s="221"/>
      <c r="M42" s="221"/>
      <c r="N42" s="221"/>
      <c r="O42" s="221"/>
      <c r="P42" s="221"/>
      <c r="Q42" s="221"/>
      <c r="R42" s="221"/>
      <c r="S42" s="221"/>
      <c r="T42" s="221"/>
      <c r="U42" s="221"/>
      <c r="V42" s="221"/>
      <c r="W42" s="221"/>
      <c r="X42" s="221"/>
      <c r="Y42" s="221"/>
      <c r="Z42" s="221"/>
      <c r="AA42" s="221"/>
      <c r="AB42" s="221"/>
      <c r="AC42" s="221"/>
      <c r="AD42" s="221"/>
      <c r="AE42" s="221"/>
      <c r="AF42" s="221"/>
      <c r="AG42" s="221"/>
    </row>
    <row r="43" spans="2:33" ht="14.25">
      <c r="B43" s="221"/>
      <c r="C43" s="221"/>
      <c r="D43" s="221"/>
      <c r="E43" s="221"/>
      <c r="F43" s="221"/>
      <c r="G43" s="221"/>
      <c r="H43" s="221"/>
      <c r="I43" s="221"/>
      <c r="J43" s="221"/>
      <c r="L43" s="221"/>
      <c r="M43" s="221"/>
      <c r="N43" s="221"/>
      <c r="O43" s="221"/>
      <c r="P43" s="221"/>
      <c r="Q43" s="221"/>
      <c r="R43" s="221"/>
      <c r="S43" s="221"/>
      <c r="T43" s="221"/>
      <c r="U43" s="221"/>
      <c r="V43" s="221"/>
      <c r="W43" s="221"/>
      <c r="X43" s="221"/>
      <c r="Y43" s="221"/>
      <c r="Z43" s="221"/>
      <c r="AA43" s="221"/>
      <c r="AB43" s="221"/>
      <c r="AC43" s="221"/>
      <c r="AD43" s="221"/>
      <c r="AE43" s="221"/>
      <c r="AF43" s="221"/>
      <c r="AG43" s="221"/>
    </row>
    <row r="44" spans="2:33" ht="14.25">
      <c r="B44" s="221"/>
      <c r="C44" s="221"/>
      <c r="D44" s="221"/>
      <c r="E44" s="221"/>
      <c r="F44" s="221"/>
      <c r="G44" s="221"/>
      <c r="H44" s="221"/>
      <c r="I44" s="221"/>
      <c r="J44" s="221"/>
      <c r="L44" s="221"/>
      <c r="M44" s="221"/>
      <c r="N44" s="221"/>
      <c r="O44" s="221"/>
      <c r="P44" s="221"/>
      <c r="Q44" s="221"/>
      <c r="R44" s="221"/>
      <c r="S44" s="221"/>
      <c r="T44" s="221"/>
      <c r="U44" s="221"/>
      <c r="V44" s="221"/>
      <c r="W44" s="221"/>
      <c r="X44" s="221"/>
      <c r="Y44" s="221"/>
      <c r="Z44" s="221"/>
      <c r="AA44" s="221"/>
      <c r="AB44" s="221"/>
      <c r="AC44" s="221"/>
      <c r="AD44" s="221"/>
      <c r="AE44" s="221"/>
      <c r="AF44" s="221"/>
      <c r="AG44" s="221"/>
    </row>
    <row r="45" spans="2:33" ht="14.25">
      <c r="B45" s="221"/>
      <c r="C45" s="221"/>
      <c r="D45" s="221"/>
      <c r="E45" s="221"/>
      <c r="F45" s="221"/>
      <c r="G45" s="221"/>
      <c r="H45" s="221"/>
      <c r="I45" s="221"/>
      <c r="J45" s="221"/>
      <c r="L45" s="221"/>
      <c r="M45" s="221"/>
      <c r="N45" s="221"/>
      <c r="O45" s="221"/>
      <c r="P45" s="221"/>
      <c r="Q45" s="221"/>
      <c r="R45" s="221"/>
      <c r="S45" s="221"/>
      <c r="T45" s="221"/>
      <c r="U45" s="221"/>
      <c r="V45" s="221"/>
      <c r="W45" s="221"/>
      <c r="X45" s="221"/>
      <c r="Y45" s="221"/>
      <c r="Z45" s="221"/>
      <c r="AA45" s="221"/>
      <c r="AB45" s="221"/>
      <c r="AC45" s="221"/>
      <c r="AD45" s="221"/>
      <c r="AE45" s="221"/>
      <c r="AF45" s="221"/>
      <c r="AG45" s="221"/>
    </row>
    <row r="46" spans="2:33" ht="14.25">
      <c r="B46" s="221"/>
      <c r="C46" s="221"/>
      <c r="D46" s="221"/>
      <c r="E46" s="221"/>
      <c r="F46" s="221"/>
      <c r="G46" s="221"/>
      <c r="H46" s="221"/>
      <c r="I46" s="221"/>
      <c r="J46" s="221"/>
      <c r="L46" s="221"/>
      <c r="M46" s="221"/>
      <c r="N46" s="221"/>
      <c r="O46" s="221"/>
      <c r="P46" s="221"/>
      <c r="Q46" s="221"/>
      <c r="R46" s="221"/>
      <c r="S46" s="221"/>
      <c r="T46" s="221"/>
      <c r="U46" s="221"/>
      <c r="V46" s="221"/>
      <c r="W46" s="221"/>
      <c r="X46" s="221"/>
      <c r="Y46" s="221"/>
      <c r="Z46" s="221"/>
      <c r="AA46" s="221"/>
      <c r="AB46" s="221"/>
      <c r="AC46" s="221"/>
      <c r="AD46" s="221"/>
      <c r="AE46" s="221"/>
      <c r="AF46" s="221"/>
      <c r="AG46" s="221"/>
    </row>
    <row r="47" spans="2:33" ht="14.25">
      <c r="B47" s="221"/>
      <c r="C47" s="221"/>
      <c r="D47" s="221"/>
      <c r="E47" s="221"/>
      <c r="F47" s="221"/>
      <c r="G47" s="221"/>
      <c r="H47" s="221"/>
      <c r="I47" s="221"/>
      <c r="J47" s="221"/>
      <c r="L47" s="221"/>
      <c r="M47" s="221"/>
      <c r="N47" s="221"/>
      <c r="O47" s="221"/>
      <c r="P47" s="221"/>
      <c r="Q47" s="221"/>
      <c r="R47" s="221"/>
      <c r="S47" s="221"/>
      <c r="T47" s="221"/>
      <c r="U47" s="221"/>
      <c r="V47" s="221"/>
      <c r="W47" s="221"/>
      <c r="X47" s="221"/>
      <c r="Y47" s="221"/>
      <c r="Z47" s="221"/>
      <c r="AA47" s="221"/>
      <c r="AB47" s="221"/>
      <c r="AC47" s="221"/>
      <c r="AD47" s="221"/>
      <c r="AE47" s="221"/>
      <c r="AF47" s="221"/>
      <c r="AG47" s="221"/>
    </row>
    <row r="48" spans="2:33" ht="14.25">
      <c r="B48" s="221"/>
      <c r="C48" s="221"/>
      <c r="D48" s="221"/>
      <c r="E48" s="221"/>
      <c r="F48" s="221"/>
      <c r="G48" s="221"/>
      <c r="H48" s="221"/>
      <c r="I48" s="221"/>
      <c r="J48" s="221"/>
      <c r="L48" s="221"/>
      <c r="M48" s="221"/>
      <c r="N48" s="221"/>
      <c r="O48" s="221"/>
      <c r="P48" s="221"/>
      <c r="Q48" s="221"/>
      <c r="R48" s="221"/>
      <c r="S48" s="221"/>
      <c r="T48" s="221"/>
      <c r="U48" s="221"/>
      <c r="V48" s="221"/>
      <c r="W48" s="221"/>
      <c r="X48" s="221"/>
      <c r="Y48" s="221"/>
      <c r="Z48" s="221"/>
      <c r="AA48" s="221"/>
      <c r="AB48" s="221"/>
      <c r="AC48" s="221"/>
      <c r="AD48" s="221"/>
      <c r="AE48" s="221"/>
      <c r="AF48" s="221"/>
      <c r="AG48" s="221"/>
    </row>
    <row r="49" spans="2:33" ht="14.25">
      <c r="B49" s="221"/>
      <c r="C49" s="221"/>
      <c r="D49" s="221"/>
      <c r="E49" s="221"/>
      <c r="F49" s="221"/>
      <c r="G49" s="221"/>
      <c r="H49" s="221"/>
      <c r="I49" s="221"/>
      <c r="J49" s="221"/>
      <c r="L49" s="221"/>
      <c r="M49" s="221"/>
      <c r="N49" s="221"/>
      <c r="O49" s="221"/>
      <c r="P49" s="221"/>
      <c r="Q49" s="221"/>
      <c r="R49" s="221"/>
      <c r="S49" s="221"/>
      <c r="T49" s="221"/>
      <c r="U49" s="221"/>
      <c r="V49" s="221"/>
      <c r="W49" s="221"/>
      <c r="X49" s="221"/>
      <c r="Y49" s="221"/>
      <c r="Z49" s="221"/>
      <c r="AA49" s="221"/>
      <c r="AB49" s="221"/>
      <c r="AC49" s="221"/>
      <c r="AD49" s="221"/>
      <c r="AE49" s="221"/>
      <c r="AF49" s="221"/>
      <c r="AG49" s="221"/>
    </row>
    <row r="50" spans="2:33" ht="14.25">
      <c r="B50" s="221"/>
      <c r="C50" s="221"/>
      <c r="D50" s="221"/>
      <c r="E50" s="221"/>
      <c r="F50" s="221"/>
      <c r="G50" s="221"/>
      <c r="H50" s="221"/>
      <c r="I50" s="221"/>
      <c r="J50" s="221"/>
      <c r="L50" s="221"/>
      <c r="M50" s="221"/>
      <c r="N50" s="221"/>
      <c r="O50" s="221"/>
      <c r="P50" s="221"/>
      <c r="Q50" s="221"/>
      <c r="R50" s="221"/>
      <c r="S50" s="221"/>
      <c r="T50" s="221"/>
      <c r="U50" s="221"/>
      <c r="V50" s="221"/>
      <c r="W50" s="221"/>
      <c r="X50" s="221"/>
      <c r="Y50" s="221"/>
      <c r="Z50" s="221"/>
      <c r="AA50" s="221"/>
      <c r="AB50" s="221"/>
      <c r="AC50" s="221"/>
      <c r="AD50" s="221"/>
      <c r="AE50" s="221"/>
      <c r="AF50" s="221"/>
      <c r="AG50" s="221"/>
    </row>
    <row r="51" spans="2:33" ht="14.25">
      <c r="B51" s="221"/>
      <c r="C51" s="221"/>
      <c r="D51" s="221"/>
      <c r="E51" s="221"/>
      <c r="F51" s="221"/>
      <c r="G51" s="221"/>
      <c r="H51" s="221"/>
      <c r="I51" s="221"/>
      <c r="J51" s="221"/>
      <c r="L51" s="221"/>
      <c r="M51" s="221"/>
      <c r="N51" s="221"/>
      <c r="O51" s="221"/>
      <c r="P51" s="221"/>
      <c r="Q51" s="221"/>
      <c r="R51" s="221"/>
      <c r="S51" s="221"/>
      <c r="T51" s="221"/>
      <c r="U51" s="221"/>
      <c r="V51" s="221"/>
      <c r="W51" s="221"/>
      <c r="X51" s="221"/>
      <c r="Y51" s="221"/>
      <c r="Z51" s="221"/>
      <c r="AA51" s="221"/>
      <c r="AB51" s="221"/>
      <c r="AC51" s="221"/>
      <c r="AD51" s="221"/>
      <c r="AE51" s="221"/>
      <c r="AF51" s="221"/>
      <c r="AG51" s="221"/>
    </row>
    <row r="52" spans="2:33" ht="14.25">
      <c r="B52" s="221"/>
      <c r="C52" s="221"/>
      <c r="D52" s="221"/>
      <c r="E52" s="221"/>
      <c r="F52" s="221"/>
      <c r="G52" s="221"/>
      <c r="H52" s="221"/>
      <c r="I52" s="221"/>
      <c r="J52" s="221"/>
      <c r="L52" s="221"/>
      <c r="M52" s="221"/>
      <c r="N52" s="221"/>
      <c r="O52" s="221"/>
      <c r="P52" s="221"/>
      <c r="Q52" s="221"/>
      <c r="R52" s="221"/>
      <c r="S52" s="221"/>
      <c r="T52" s="221"/>
      <c r="U52" s="221"/>
      <c r="V52" s="221"/>
      <c r="W52" s="221"/>
      <c r="X52" s="221"/>
      <c r="Y52" s="221"/>
      <c r="Z52" s="221"/>
      <c r="AA52" s="221"/>
      <c r="AB52" s="221"/>
      <c r="AC52" s="221"/>
      <c r="AD52" s="221"/>
      <c r="AE52" s="221"/>
      <c r="AF52" s="221"/>
      <c r="AG52" s="221"/>
    </row>
    <row r="53" spans="2:33" ht="14.25">
      <c r="B53" s="221"/>
      <c r="C53" s="221"/>
      <c r="D53" s="221"/>
      <c r="E53" s="221"/>
      <c r="F53" s="221"/>
      <c r="G53" s="221"/>
      <c r="H53" s="221"/>
      <c r="I53" s="221"/>
      <c r="J53" s="221"/>
      <c r="L53" s="221"/>
      <c r="M53" s="221"/>
      <c r="N53" s="221"/>
      <c r="O53" s="221"/>
      <c r="P53" s="221"/>
      <c r="Q53" s="221"/>
      <c r="R53" s="221"/>
      <c r="S53" s="221"/>
      <c r="T53" s="221"/>
      <c r="U53" s="221"/>
      <c r="V53" s="221"/>
      <c r="W53" s="221"/>
      <c r="X53" s="221"/>
      <c r="Y53" s="221"/>
      <c r="Z53" s="221"/>
      <c r="AA53" s="221"/>
      <c r="AB53" s="221"/>
      <c r="AC53" s="221"/>
      <c r="AD53" s="221"/>
      <c r="AE53" s="221"/>
      <c r="AF53" s="221"/>
      <c r="AG53" s="221"/>
    </row>
    <row r="54" spans="2:33" ht="14.25">
      <c r="B54" s="221"/>
      <c r="C54" s="221"/>
      <c r="D54" s="221"/>
      <c r="E54" s="221"/>
      <c r="F54" s="221"/>
      <c r="G54" s="221"/>
      <c r="H54" s="221"/>
      <c r="I54" s="221"/>
      <c r="J54" s="221"/>
      <c r="L54" s="221"/>
      <c r="M54" s="221"/>
      <c r="N54" s="221"/>
      <c r="O54" s="221"/>
      <c r="P54" s="221"/>
      <c r="Q54" s="221"/>
      <c r="R54" s="221"/>
      <c r="S54" s="221"/>
      <c r="T54" s="221"/>
      <c r="U54" s="221"/>
      <c r="V54" s="221"/>
      <c r="W54" s="221"/>
      <c r="X54" s="221"/>
      <c r="Y54" s="221"/>
      <c r="Z54" s="221"/>
      <c r="AA54" s="221"/>
      <c r="AB54" s="221"/>
      <c r="AC54" s="221"/>
      <c r="AD54" s="221"/>
      <c r="AE54" s="221"/>
      <c r="AF54" s="221"/>
      <c r="AG54" s="221"/>
    </row>
    <row r="55" spans="2:33" ht="14.25">
      <c r="B55" s="221"/>
      <c r="C55" s="221"/>
      <c r="D55" s="221"/>
      <c r="E55" s="221"/>
      <c r="F55" s="221"/>
      <c r="G55" s="221"/>
      <c r="H55" s="221"/>
      <c r="I55" s="221"/>
      <c r="J55" s="221"/>
      <c r="L55" s="221"/>
      <c r="M55" s="221"/>
      <c r="N55" s="221"/>
      <c r="O55" s="221"/>
      <c r="P55" s="221"/>
      <c r="Q55" s="221"/>
      <c r="R55" s="221"/>
      <c r="S55" s="221"/>
      <c r="T55" s="221"/>
      <c r="U55" s="221"/>
      <c r="V55" s="221"/>
      <c r="W55" s="221"/>
      <c r="X55" s="221"/>
      <c r="Y55" s="221"/>
      <c r="Z55" s="221"/>
      <c r="AA55" s="221"/>
      <c r="AB55" s="221"/>
      <c r="AC55" s="221"/>
      <c r="AD55" s="221"/>
      <c r="AE55" s="221"/>
      <c r="AF55" s="221"/>
      <c r="AG55" s="221"/>
    </row>
    <row r="56" spans="2:33" ht="14.25">
      <c r="B56" s="221"/>
      <c r="C56" s="221"/>
      <c r="D56" s="221"/>
      <c r="E56" s="221"/>
      <c r="F56" s="221"/>
      <c r="G56" s="221"/>
      <c r="H56" s="221"/>
      <c r="I56" s="221"/>
      <c r="J56" s="221"/>
      <c r="L56" s="221"/>
      <c r="M56" s="221"/>
      <c r="N56" s="221"/>
      <c r="O56" s="221"/>
      <c r="P56" s="221"/>
      <c r="Q56" s="221"/>
      <c r="R56" s="221"/>
      <c r="S56" s="221"/>
      <c r="T56" s="221"/>
      <c r="U56" s="221"/>
      <c r="V56" s="221"/>
      <c r="W56" s="221"/>
      <c r="X56" s="221"/>
      <c r="Y56" s="221"/>
      <c r="Z56" s="221"/>
      <c r="AA56" s="221"/>
      <c r="AB56" s="221"/>
      <c r="AC56" s="221"/>
      <c r="AD56" s="221"/>
      <c r="AE56" s="221"/>
      <c r="AF56" s="221"/>
      <c r="AG56" s="221"/>
    </row>
    <row r="57" spans="2:33" ht="14.25">
      <c r="B57" s="221"/>
      <c r="C57" s="221"/>
      <c r="D57" s="221"/>
      <c r="E57" s="221"/>
      <c r="F57" s="221"/>
      <c r="G57" s="221"/>
      <c r="H57" s="221"/>
      <c r="I57" s="221"/>
      <c r="J57" s="221"/>
      <c r="L57" s="221"/>
      <c r="M57" s="221"/>
      <c r="N57" s="221"/>
      <c r="O57" s="221"/>
      <c r="P57" s="221"/>
      <c r="Q57" s="221"/>
      <c r="R57" s="221"/>
      <c r="S57" s="221"/>
      <c r="T57" s="221"/>
      <c r="U57" s="221"/>
      <c r="V57" s="221"/>
      <c r="W57" s="221"/>
      <c r="X57" s="221"/>
      <c r="Y57" s="221"/>
      <c r="Z57" s="221"/>
      <c r="AA57" s="221"/>
      <c r="AB57" s="221"/>
      <c r="AC57" s="221"/>
      <c r="AD57" s="221"/>
      <c r="AE57" s="221"/>
      <c r="AF57" s="221"/>
      <c r="AG57" s="221"/>
    </row>
    <row r="58" spans="2:33" ht="14.25">
      <c r="B58" s="221"/>
      <c r="C58" s="221"/>
      <c r="D58" s="221"/>
      <c r="E58" s="221"/>
      <c r="F58" s="221"/>
      <c r="G58" s="221"/>
      <c r="H58" s="221"/>
      <c r="I58" s="221"/>
      <c r="J58" s="221"/>
      <c r="L58" s="221"/>
      <c r="M58" s="221"/>
      <c r="N58" s="221"/>
      <c r="O58" s="221"/>
      <c r="P58" s="221"/>
      <c r="Q58" s="221"/>
      <c r="R58" s="221"/>
      <c r="S58" s="221"/>
      <c r="T58" s="221"/>
      <c r="U58" s="221"/>
      <c r="V58" s="221"/>
      <c r="W58" s="221"/>
      <c r="X58" s="221"/>
      <c r="Y58" s="221"/>
      <c r="Z58" s="221"/>
      <c r="AA58" s="221"/>
      <c r="AB58" s="221"/>
      <c r="AC58" s="221"/>
      <c r="AD58" s="221"/>
      <c r="AE58" s="221"/>
      <c r="AF58" s="221"/>
      <c r="AG58" s="221"/>
    </row>
    <row r="59" spans="2:33" ht="14.25">
      <c r="B59" s="221"/>
      <c r="C59" s="221"/>
      <c r="D59" s="221"/>
      <c r="E59" s="221"/>
      <c r="F59" s="221"/>
      <c r="G59" s="221"/>
      <c r="H59" s="221"/>
      <c r="I59" s="221"/>
      <c r="J59" s="221"/>
      <c r="L59" s="221"/>
      <c r="M59" s="221"/>
      <c r="N59" s="221"/>
      <c r="O59" s="221"/>
      <c r="P59" s="221"/>
      <c r="Q59" s="221"/>
      <c r="R59" s="221"/>
      <c r="S59" s="221"/>
      <c r="T59" s="221"/>
      <c r="U59" s="221"/>
      <c r="V59" s="221"/>
      <c r="W59" s="221"/>
      <c r="X59" s="221"/>
      <c r="Y59" s="221"/>
      <c r="Z59" s="221"/>
      <c r="AA59" s="221"/>
      <c r="AB59" s="221"/>
      <c r="AC59" s="221"/>
      <c r="AD59" s="221"/>
      <c r="AE59" s="221"/>
      <c r="AF59" s="221"/>
      <c r="AG59" s="221"/>
    </row>
    <row r="60" spans="2:33" ht="14.25">
      <c r="B60" s="221"/>
      <c r="C60" s="221"/>
      <c r="D60" s="221"/>
      <c r="E60" s="221"/>
      <c r="F60" s="221"/>
      <c r="G60" s="221"/>
      <c r="H60" s="221"/>
      <c r="I60" s="221"/>
      <c r="J60" s="221"/>
      <c r="L60" s="221"/>
      <c r="M60" s="221"/>
      <c r="N60" s="221"/>
      <c r="O60" s="221"/>
      <c r="P60" s="221"/>
      <c r="Q60" s="221"/>
      <c r="R60" s="221"/>
      <c r="S60" s="221"/>
      <c r="T60" s="221"/>
      <c r="U60" s="221"/>
      <c r="V60" s="221"/>
      <c r="W60" s="221"/>
      <c r="X60" s="221"/>
      <c r="Y60" s="221"/>
      <c r="Z60" s="221"/>
      <c r="AA60" s="221"/>
      <c r="AB60" s="221"/>
      <c r="AC60" s="221"/>
      <c r="AD60" s="221"/>
      <c r="AE60" s="221"/>
      <c r="AF60" s="221"/>
      <c r="AG60" s="221"/>
    </row>
    <row r="61" spans="2:33" ht="14.25">
      <c r="B61" s="221"/>
      <c r="C61" s="221"/>
      <c r="D61" s="221"/>
      <c r="E61" s="221"/>
      <c r="F61" s="221"/>
      <c r="G61" s="221"/>
      <c r="H61" s="221"/>
      <c r="I61" s="221"/>
      <c r="J61" s="221"/>
      <c r="L61" s="221"/>
      <c r="M61" s="221"/>
      <c r="N61" s="221"/>
      <c r="O61" s="221"/>
      <c r="P61" s="221"/>
      <c r="Q61" s="221"/>
      <c r="R61" s="221"/>
      <c r="S61" s="221"/>
      <c r="T61" s="221"/>
      <c r="U61" s="221"/>
      <c r="V61" s="221"/>
      <c r="W61" s="221"/>
      <c r="X61" s="221"/>
      <c r="Y61" s="221"/>
      <c r="Z61" s="221"/>
      <c r="AA61" s="221"/>
      <c r="AB61" s="221"/>
      <c r="AC61" s="221"/>
      <c r="AD61" s="221"/>
      <c r="AE61" s="221"/>
      <c r="AF61" s="221"/>
      <c r="AG61" s="221"/>
    </row>
    <row r="62" spans="2:33" ht="14.25">
      <c r="B62" s="221"/>
      <c r="C62" s="221"/>
      <c r="D62" s="221"/>
      <c r="E62" s="221"/>
      <c r="F62" s="221"/>
      <c r="G62" s="221"/>
      <c r="H62" s="221"/>
      <c r="I62" s="221"/>
      <c r="J62" s="221"/>
      <c r="L62" s="221"/>
      <c r="M62" s="221"/>
      <c r="N62" s="221"/>
      <c r="O62" s="221"/>
      <c r="P62" s="221"/>
      <c r="Q62" s="221"/>
      <c r="R62" s="221"/>
      <c r="S62" s="221"/>
      <c r="T62" s="221"/>
      <c r="U62" s="221"/>
      <c r="V62" s="221"/>
      <c r="W62" s="221"/>
      <c r="X62" s="221"/>
      <c r="Y62" s="221"/>
      <c r="Z62" s="221"/>
      <c r="AA62" s="221"/>
      <c r="AB62" s="221"/>
      <c r="AC62" s="221"/>
      <c r="AD62" s="221"/>
      <c r="AE62" s="221"/>
      <c r="AF62" s="221"/>
      <c r="AG62" s="221"/>
    </row>
    <row r="63" spans="2:33" ht="14.25">
      <c r="B63" s="221"/>
      <c r="C63" s="221"/>
      <c r="D63" s="221"/>
      <c r="E63" s="221"/>
      <c r="F63" s="221"/>
      <c r="G63" s="221"/>
      <c r="H63" s="221"/>
      <c r="I63" s="221"/>
      <c r="J63" s="221"/>
      <c r="L63" s="221"/>
      <c r="M63" s="221"/>
      <c r="N63" s="221"/>
      <c r="O63" s="221"/>
      <c r="P63" s="221"/>
      <c r="Q63" s="221"/>
      <c r="R63" s="221"/>
      <c r="S63" s="221"/>
      <c r="T63" s="221"/>
      <c r="U63" s="221"/>
      <c r="V63" s="221"/>
      <c r="W63" s="221"/>
      <c r="X63" s="221"/>
      <c r="Y63" s="221"/>
      <c r="Z63" s="221"/>
      <c r="AA63" s="221"/>
      <c r="AB63" s="221"/>
      <c r="AC63" s="221"/>
      <c r="AD63" s="221"/>
      <c r="AE63" s="221"/>
      <c r="AF63" s="221"/>
      <c r="AG63" s="221"/>
    </row>
    <row r="64" spans="2:33" ht="14.25">
      <c r="B64" s="221"/>
      <c r="C64" s="221"/>
      <c r="D64" s="221"/>
      <c r="E64" s="221"/>
      <c r="F64" s="221"/>
      <c r="G64" s="221"/>
      <c r="H64" s="221"/>
      <c r="I64" s="221"/>
      <c r="J64" s="221"/>
      <c r="L64" s="221"/>
      <c r="M64" s="221"/>
      <c r="N64" s="221"/>
      <c r="O64" s="221"/>
      <c r="P64" s="221"/>
      <c r="Q64" s="221"/>
      <c r="R64" s="221"/>
      <c r="S64" s="221"/>
      <c r="T64" s="221"/>
      <c r="U64" s="221"/>
      <c r="V64" s="221"/>
      <c r="W64" s="221"/>
      <c r="X64" s="221"/>
      <c r="Y64" s="221"/>
      <c r="Z64" s="221"/>
      <c r="AA64" s="221"/>
      <c r="AB64" s="221"/>
      <c r="AC64" s="221"/>
      <c r="AD64" s="221"/>
      <c r="AE64" s="221"/>
      <c r="AF64" s="221"/>
      <c r="AG64" s="221"/>
    </row>
    <row r="65" spans="2:33" ht="14.25">
      <c r="B65" s="221"/>
      <c r="C65" s="221"/>
      <c r="D65" s="221"/>
      <c r="E65" s="221"/>
      <c r="F65" s="221"/>
      <c r="G65" s="221"/>
      <c r="H65" s="221"/>
      <c r="I65" s="221"/>
      <c r="J65" s="221"/>
      <c r="L65" s="221"/>
      <c r="M65" s="221"/>
      <c r="N65" s="221"/>
      <c r="O65" s="221"/>
      <c r="P65" s="221"/>
      <c r="Q65" s="221"/>
      <c r="R65" s="221"/>
      <c r="S65" s="221"/>
      <c r="T65" s="221"/>
      <c r="U65" s="221"/>
      <c r="V65" s="221"/>
      <c r="W65" s="221"/>
      <c r="X65" s="221"/>
      <c r="Y65" s="221"/>
      <c r="Z65" s="221"/>
      <c r="AA65" s="221"/>
      <c r="AB65" s="221"/>
      <c r="AC65" s="221"/>
      <c r="AD65" s="221"/>
      <c r="AE65" s="221"/>
      <c r="AF65" s="221"/>
      <c r="AG65" s="221"/>
    </row>
    <row r="66" spans="2:33" ht="14.25">
      <c r="B66" s="221"/>
      <c r="C66" s="221"/>
      <c r="D66" s="221"/>
      <c r="E66" s="221"/>
      <c r="F66" s="221"/>
      <c r="G66" s="221"/>
      <c r="H66" s="221"/>
      <c r="I66" s="221"/>
      <c r="J66" s="221"/>
      <c r="L66" s="221"/>
      <c r="M66" s="221"/>
      <c r="N66" s="221"/>
      <c r="O66" s="221"/>
      <c r="P66" s="221"/>
      <c r="Q66" s="221"/>
      <c r="R66" s="221"/>
      <c r="S66" s="221"/>
      <c r="T66" s="221"/>
      <c r="U66" s="221"/>
      <c r="V66" s="221"/>
      <c r="W66" s="221"/>
      <c r="X66" s="221"/>
      <c r="Y66" s="221"/>
      <c r="Z66" s="221"/>
      <c r="AA66" s="221"/>
      <c r="AB66" s="221"/>
      <c r="AC66" s="221"/>
      <c r="AD66" s="221"/>
      <c r="AE66" s="221"/>
      <c r="AF66" s="221"/>
      <c r="AG66" s="221"/>
    </row>
    <row r="67" spans="2:33" ht="14.25">
      <c r="B67" s="221"/>
      <c r="C67" s="221"/>
      <c r="D67" s="221"/>
      <c r="E67" s="221"/>
      <c r="F67" s="221"/>
      <c r="G67" s="221"/>
      <c r="H67" s="221"/>
      <c r="I67" s="221"/>
      <c r="J67" s="221"/>
      <c r="L67" s="221"/>
      <c r="M67" s="221"/>
      <c r="N67" s="221"/>
      <c r="O67" s="221"/>
      <c r="P67" s="221"/>
      <c r="Q67" s="221"/>
      <c r="R67" s="221"/>
      <c r="S67" s="221"/>
      <c r="T67" s="221"/>
      <c r="U67" s="221"/>
      <c r="V67" s="221"/>
      <c r="W67" s="221"/>
      <c r="X67" s="221"/>
      <c r="Y67" s="221"/>
      <c r="Z67" s="221"/>
      <c r="AA67" s="221"/>
      <c r="AB67" s="221"/>
      <c r="AC67" s="221"/>
      <c r="AD67" s="221"/>
      <c r="AE67" s="221"/>
      <c r="AF67" s="221"/>
      <c r="AG67" s="221"/>
    </row>
    <row r="68" spans="2:33" ht="14.25">
      <c r="B68" s="221"/>
      <c r="C68" s="221"/>
      <c r="D68" s="221"/>
      <c r="E68" s="221"/>
      <c r="F68" s="221"/>
      <c r="G68" s="221"/>
      <c r="H68" s="221"/>
      <c r="I68" s="221"/>
      <c r="J68" s="221"/>
      <c r="L68" s="221"/>
      <c r="M68" s="221"/>
      <c r="N68" s="221"/>
      <c r="O68" s="221"/>
      <c r="P68" s="221"/>
      <c r="Q68" s="221"/>
      <c r="R68" s="221"/>
      <c r="S68" s="221"/>
      <c r="T68" s="221"/>
      <c r="U68" s="221"/>
      <c r="V68" s="221"/>
      <c r="W68" s="221"/>
      <c r="X68" s="221"/>
      <c r="Y68" s="221"/>
      <c r="Z68" s="221"/>
      <c r="AA68" s="221"/>
      <c r="AB68" s="221"/>
      <c r="AC68" s="221"/>
      <c r="AD68" s="221"/>
      <c r="AE68" s="221"/>
      <c r="AF68" s="221"/>
      <c r="AG68" s="221"/>
    </row>
    <row r="69" spans="2:33" ht="14.25">
      <c r="B69" s="221"/>
      <c r="C69" s="221"/>
      <c r="D69" s="221"/>
      <c r="E69" s="221"/>
      <c r="F69" s="221"/>
      <c r="G69" s="221"/>
      <c r="H69" s="221"/>
      <c r="I69" s="221"/>
      <c r="J69" s="221"/>
      <c r="L69" s="221"/>
      <c r="M69" s="221"/>
      <c r="N69" s="221"/>
      <c r="O69" s="221"/>
      <c r="P69" s="221"/>
      <c r="Q69" s="221"/>
      <c r="R69" s="221"/>
      <c r="S69" s="221"/>
      <c r="T69" s="221"/>
      <c r="U69" s="221"/>
      <c r="V69" s="221"/>
      <c r="W69" s="221"/>
      <c r="X69" s="221"/>
      <c r="Y69" s="221"/>
      <c r="Z69" s="221"/>
      <c r="AA69" s="221"/>
      <c r="AB69" s="221"/>
      <c r="AC69" s="221"/>
      <c r="AD69" s="221"/>
      <c r="AE69" s="221"/>
      <c r="AF69" s="221"/>
      <c r="AG69" s="221"/>
    </row>
    <row r="70" spans="2:33" ht="14.25">
      <c r="B70" s="221"/>
      <c r="C70" s="221"/>
      <c r="D70" s="221"/>
      <c r="E70" s="221"/>
      <c r="F70" s="221"/>
      <c r="G70" s="221"/>
      <c r="H70" s="221"/>
      <c r="I70" s="221"/>
      <c r="J70" s="221"/>
      <c r="L70" s="221"/>
      <c r="M70" s="221"/>
      <c r="N70" s="221"/>
      <c r="O70" s="221"/>
      <c r="P70" s="221"/>
      <c r="Q70" s="221"/>
      <c r="R70" s="221"/>
      <c r="S70" s="221"/>
      <c r="T70" s="221"/>
      <c r="U70" s="221"/>
      <c r="V70" s="221"/>
      <c r="W70" s="221"/>
      <c r="X70" s="221"/>
      <c r="Y70" s="221"/>
      <c r="Z70" s="221"/>
      <c r="AA70" s="221"/>
      <c r="AB70" s="221"/>
      <c r="AC70" s="221"/>
      <c r="AD70" s="221"/>
      <c r="AE70" s="221"/>
      <c r="AF70" s="221"/>
      <c r="AG70" s="221"/>
    </row>
    <row r="71" spans="2:33" ht="14.25">
      <c r="B71" s="221"/>
      <c r="C71" s="221"/>
      <c r="D71" s="221"/>
      <c r="E71" s="221"/>
      <c r="F71" s="221"/>
      <c r="G71" s="221"/>
      <c r="H71" s="221"/>
      <c r="I71" s="221"/>
      <c r="J71" s="221"/>
      <c r="L71" s="221"/>
      <c r="M71" s="221"/>
      <c r="N71" s="221"/>
      <c r="O71" s="221"/>
      <c r="P71" s="221"/>
      <c r="Q71" s="221"/>
      <c r="R71" s="221"/>
      <c r="S71" s="221"/>
      <c r="T71" s="221"/>
      <c r="U71" s="221"/>
      <c r="V71" s="221"/>
      <c r="W71" s="221"/>
      <c r="X71" s="221"/>
      <c r="Y71" s="221"/>
      <c r="Z71" s="221"/>
      <c r="AA71" s="221"/>
      <c r="AB71" s="221"/>
      <c r="AC71" s="221"/>
      <c r="AD71" s="221"/>
      <c r="AE71" s="221"/>
      <c r="AF71" s="221"/>
      <c r="AG71" s="221"/>
    </row>
    <row r="72" spans="2:33" ht="14.25">
      <c r="B72" s="221"/>
      <c r="C72" s="221"/>
      <c r="D72" s="221"/>
      <c r="E72" s="221"/>
      <c r="F72" s="221"/>
      <c r="G72" s="221"/>
      <c r="H72" s="221"/>
      <c r="I72" s="221"/>
      <c r="J72" s="221"/>
      <c r="L72" s="221"/>
      <c r="M72" s="221"/>
      <c r="N72" s="221"/>
      <c r="O72" s="221"/>
      <c r="P72" s="221"/>
      <c r="Q72" s="221"/>
      <c r="R72" s="221"/>
      <c r="S72" s="221"/>
      <c r="T72" s="221"/>
      <c r="U72" s="221"/>
      <c r="V72" s="221"/>
      <c r="W72" s="221"/>
      <c r="X72" s="221"/>
      <c r="Y72" s="221"/>
      <c r="Z72" s="221"/>
      <c r="AA72" s="221"/>
      <c r="AB72" s="221"/>
      <c r="AC72" s="221"/>
      <c r="AD72" s="221"/>
      <c r="AE72" s="221"/>
      <c r="AF72" s="221"/>
      <c r="AG72" s="221"/>
    </row>
    <row r="73" spans="2:33" ht="14.25">
      <c r="B73" s="221"/>
      <c r="C73" s="221"/>
      <c r="D73" s="221"/>
      <c r="E73" s="221"/>
      <c r="F73" s="221"/>
      <c r="G73" s="221"/>
      <c r="H73" s="221"/>
      <c r="I73" s="221"/>
      <c r="J73" s="221"/>
      <c r="L73" s="221"/>
      <c r="M73" s="221"/>
      <c r="N73" s="221"/>
      <c r="O73" s="221"/>
      <c r="P73" s="221"/>
      <c r="Q73" s="221"/>
      <c r="R73" s="221"/>
      <c r="S73" s="221"/>
      <c r="T73" s="221"/>
      <c r="U73" s="221"/>
      <c r="V73" s="221"/>
      <c r="W73" s="221"/>
      <c r="X73" s="221"/>
      <c r="Y73" s="221"/>
      <c r="Z73" s="221"/>
      <c r="AA73" s="221"/>
      <c r="AB73" s="221"/>
      <c r="AC73" s="221"/>
      <c r="AD73" s="221"/>
      <c r="AE73" s="221"/>
      <c r="AF73" s="221"/>
      <c r="AG73" s="221"/>
    </row>
    <row r="74" spans="2:33" ht="14.25">
      <c r="B74" s="221"/>
      <c r="C74" s="221"/>
      <c r="D74" s="221"/>
      <c r="E74" s="221"/>
      <c r="F74" s="221"/>
      <c r="G74" s="221"/>
      <c r="H74" s="221"/>
      <c r="I74" s="221"/>
      <c r="J74" s="221"/>
      <c r="L74" s="221"/>
      <c r="M74" s="221"/>
      <c r="N74" s="221"/>
      <c r="O74" s="221"/>
      <c r="P74" s="221"/>
      <c r="Q74" s="221"/>
      <c r="R74" s="221"/>
      <c r="S74" s="221"/>
      <c r="T74" s="221"/>
      <c r="U74" s="221"/>
      <c r="V74" s="221"/>
      <c r="W74" s="221"/>
      <c r="X74" s="221"/>
      <c r="Y74" s="221"/>
      <c r="Z74" s="221"/>
      <c r="AA74" s="221"/>
      <c r="AB74" s="221"/>
      <c r="AC74" s="221"/>
      <c r="AD74" s="221"/>
      <c r="AE74" s="221"/>
      <c r="AF74" s="221"/>
      <c r="AG74" s="221"/>
    </row>
    <row r="75" spans="2:33" ht="14.25">
      <c r="B75" s="221"/>
      <c r="C75" s="221"/>
      <c r="D75" s="221"/>
      <c r="E75" s="221"/>
      <c r="F75" s="221"/>
      <c r="G75" s="221"/>
      <c r="H75" s="221"/>
      <c r="I75" s="221"/>
      <c r="J75" s="221"/>
      <c r="L75" s="221"/>
      <c r="M75" s="221"/>
      <c r="N75" s="221"/>
      <c r="O75" s="221"/>
      <c r="P75" s="221"/>
      <c r="Q75" s="221"/>
      <c r="R75" s="221"/>
      <c r="S75" s="221"/>
      <c r="T75" s="221"/>
      <c r="U75" s="221"/>
      <c r="V75" s="221"/>
      <c r="W75" s="221"/>
      <c r="X75" s="221"/>
      <c r="Y75" s="221"/>
      <c r="Z75" s="221"/>
      <c r="AA75" s="221"/>
      <c r="AB75" s="221"/>
      <c r="AC75" s="221"/>
      <c r="AD75" s="221"/>
      <c r="AE75" s="221"/>
      <c r="AF75" s="221"/>
      <c r="AG75" s="221"/>
    </row>
    <row r="76" spans="2:33" ht="14.25">
      <c r="B76" s="221"/>
      <c r="C76" s="221"/>
      <c r="D76" s="221"/>
      <c r="E76" s="221"/>
      <c r="F76" s="221"/>
      <c r="G76" s="221"/>
      <c r="H76" s="221"/>
      <c r="I76" s="221"/>
      <c r="J76" s="221"/>
      <c r="L76" s="221"/>
      <c r="M76" s="221"/>
      <c r="N76" s="221"/>
      <c r="O76" s="221"/>
      <c r="P76" s="221"/>
      <c r="Q76" s="221"/>
      <c r="R76" s="221"/>
      <c r="S76" s="221"/>
      <c r="T76" s="221"/>
      <c r="U76" s="221"/>
      <c r="V76" s="221"/>
      <c r="W76" s="221"/>
      <c r="X76" s="221"/>
      <c r="Y76" s="221"/>
      <c r="Z76" s="221"/>
      <c r="AA76" s="221"/>
      <c r="AB76" s="221"/>
      <c r="AC76" s="221"/>
      <c r="AD76" s="221"/>
      <c r="AE76" s="221"/>
      <c r="AF76" s="221"/>
      <c r="AG76" s="221"/>
    </row>
    <row r="77" spans="2:33" ht="14.25">
      <c r="B77" s="221"/>
      <c r="C77" s="221"/>
      <c r="D77" s="221"/>
      <c r="E77" s="221"/>
      <c r="F77" s="221"/>
      <c r="G77" s="221"/>
      <c r="H77" s="221"/>
      <c r="I77" s="221"/>
      <c r="J77" s="221"/>
      <c r="L77" s="221"/>
      <c r="M77" s="221"/>
      <c r="N77" s="221"/>
      <c r="O77" s="221"/>
      <c r="P77" s="221"/>
      <c r="Q77" s="221"/>
      <c r="R77" s="221"/>
      <c r="S77" s="221"/>
      <c r="T77" s="221"/>
      <c r="U77" s="221"/>
      <c r="V77" s="221"/>
      <c r="W77" s="221"/>
      <c r="X77" s="221"/>
      <c r="Y77" s="221"/>
      <c r="Z77" s="221"/>
      <c r="AA77" s="221"/>
      <c r="AB77" s="221"/>
      <c r="AC77" s="221"/>
      <c r="AD77" s="221"/>
      <c r="AE77" s="221"/>
      <c r="AF77" s="221"/>
      <c r="AG77" s="221"/>
    </row>
    <row r="78" spans="2:33" ht="14.25">
      <c r="B78" s="221"/>
      <c r="C78" s="221"/>
      <c r="D78" s="221"/>
      <c r="E78" s="221"/>
      <c r="F78" s="221"/>
      <c r="G78" s="221"/>
      <c r="H78" s="221"/>
      <c r="I78" s="221"/>
      <c r="J78" s="221"/>
      <c r="L78" s="221"/>
      <c r="M78" s="221"/>
      <c r="N78" s="221"/>
      <c r="O78" s="221"/>
      <c r="P78" s="221"/>
      <c r="Q78" s="221"/>
      <c r="R78" s="221"/>
      <c r="S78" s="221"/>
      <c r="T78" s="221"/>
      <c r="U78" s="221"/>
      <c r="V78" s="221"/>
      <c r="W78" s="221"/>
      <c r="X78" s="221"/>
      <c r="Y78" s="221"/>
      <c r="Z78" s="221"/>
      <c r="AA78" s="221"/>
      <c r="AB78" s="221"/>
      <c r="AC78" s="221"/>
      <c r="AD78" s="221"/>
      <c r="AE78" s="221"/>
      <c r="AF78" s="221"/>
      <c r="AG78" s="221"/>
    </row>
    <row r="79" spans="2:33" ht="14.25">
      <c r="B79" s="221"/>
      <c r="C79" s="221"/>
      <c r="D79" s="221"/>
      <c r="E79" s="221"/>
      <c r="F79" s="221"/>
      <c r="G79" s="221"/>
      <c r="H79" s="221"/>
      <c r="I79" s="221"/>
      <c r="J79" s="221"/>
      <c r="L79" s="221"/>
      <c r="M79" s="221"/>
      <c r="N79" s="221"/>
      <c r="O79" s="221"/>
      <c r="P79" s="221"/>
      <c r="Q79" s="221"/>
      <c r="R79" s="221"/>
      <c r="S79" s="221"/>
      <c r="T79" s="221"/>
      <c r="U79" s="221"/>
      <c r="V79" s="221"/>
      <c r="W79" s="221"/>
      <c r="X79" s="221"/>
      <c r="Y79" s="221"/>
      <c r="Z79" s="221"/>
      <c r="AA79" s="221"/>
      <c r="AB79" s="221"/>
      <c r="AC79" s="221"/>
      <c r="AD79" s="221"/>
      <c r="AE79" s="221"/>
      <c r="AF79" s="221"/>
      <c r="AG79" s="221"/>
    </row>
    <row r="80" spans="2:33" ht="14.25">
      <c r="B80" s="221"/>
      <c r="C80" s="221"/>
      <c r="D80" s="221"/>
      <c r="E80" s="221"/>
      <c r="F80" s="221"/>
      <c r="G80" s="221"/>
      <c r="H80" s="221"/>
      <c r="I80" s="221"/>
      <c r="J80" s="221"/>
      <c r="L80" s="221"/>
      <c r="M80" s="221"/>
      <c r="N80" s="221"/>
      <c r="O80" s="221"/>
      <c r="P80" s="221"/>
      <c r="Q80" s="221"/>
      <c r="R80" s="221"/>
      <c r="S80" s="221"/>
      <c r="T80" s="221"/>
      <c r="U80" s="221"/>
      <c r="V80" s="221"/>
      <c r="W80" s="221"/>
      <c r="X80" s="221"/>
      <c r="Y80" s="221"/>
      <c r="Z80" s="221"/>
      <c r="AA80" s="221"/>
      <c r="AB80" s="221"/>
      <c r="AC80" s="221"/>
      <c r="AD80" s="221"/>
      <c r="AE80" s="221"/>
      <c r="AF80" s="221"/>
      <c r="AG80" s="221"/>
    </row>
    <row r="81" spans="2:33" ht="14.25">
      <c r="B81" s="221"/>
      <c r="C81" s="221"/>
      <c r="D81" s="221"/>
      <c r="E81" s="221"/>
      <c r="F81" s="221"/>
      <c r="G81" s="221"/>
      <c r="H81" s="221"/>
      <c r="I81" s="221"/>
      <c r="J81" s="221"/>
      <c r="L81" s="221"/>
      <c r="M81" s="221"/>
      <c r="N81" s="221"/>
      <c r="O81" s="221"/>
      <c r="P81" s="221"/>
      <c r="Q81" s="221"/>
      <c r="R81" s="221"/>
      <c r="S81" s="221"/>
      <c r="T81" s="221"/>
      <c r="U81" s="221"/>
      <c r="V81" s="221"/>
      <c r="W81" s="221"/>
      <c r="X81" s="221"/>
      <c r="Y81" s="221"/>
      <c r="Z81" s="221"/>
      <c r="AA81" s="221"/>
      <c r="AB81" s="221"/>
      <c r="AC81" s="221"/>
      <c r="AD81" s="221"/>
      <c r="AE81" s="221"/>
      <c r="AF81" s="221"/>
      <c r="AG81" s="221"/>
    </row>
    <row r="82" spans="2:33" ht="14.25">
      <c r="B82" s="221"/>
      <c r="C82" s="221"/>
      <c r="D82" s="221"/>
      <c r="E82" s="221"/>
      <c r="F82" s="221"/>
      <c r="G82" s="221"/>
      <c r="H82" s="221"/>
      <c r="I82" s="221"/>
      <c r="J82" s="221"/>
      <c r="L82" s="221"/>
      <c r="M82" s="221"/>
      <c r="N82" s="221"/>
      <c r="O82" s="221"/>
      <c r="P82" s="221"/>
      <c r="Q82" s="221"/>
      <c r="R82" s="221"/>
      <c r="S82" s="221"/>
      <c r="T82" s="221"/>
      <c r="U82" s="221"/>
      <c r="V82" s="221"/>
      <c r="W82" s="221"/>
      <c r="X82" s="221"/>
      <c r="Y82" s="221"/>
      <c r="Z82" s="221"/>
      <c r="AA82" s="221"/>
      <c r="AB82" s="221"/>
      <c r="AC82" s="221"/>
      <c r="AD82" s="221"/>
      <c r="AE82" s="221"/>
      <c r="AF82" s="221"/>
      <c r="AG82" s="221"/>
    </row>
    <row r="83" spans="2:33" ht="14.25">
      <c r="B83" s="221"/>
      <c r="C83" s="221"/>
      <c r="D83" s="221"/>
      <c r="E83" s="221"/>
      <c r="F83" s="221"/>
      <c r="G83" s="221"/>
      <c r="H83" s="221"/>
      <c r="I83" s="221"/>
      <c r="J83" s="221"/>
      <c r="L83" s="221"/>
      <c r="M83" s="221"/>
      <c r="N83" s="221"/>
      <c r="O83" s="221"/>
      <c r="P83" s="221"/>
      <c r="Q83" s="221"/>
      <c r="R83" s="221"/>
      <c r="S83" s="221"/>
      <c r="T83" s="221"/>
      <c r="U83" s="221"/>
      <c r="V83" s="221"/>
      <c r="W83" s="221"/>
      <c r="X83" s="221"/>
      <c r="Y83" s="221"/>
      <c r="Z83" s="221"/>
      <c r="AA83" s="221"/>
      <c r="AB83" s="221"/>
      <c r="AC83" s="221"/>
      <c r="AD83" s="221"/>
      <c r="AE83" s="221"/>
      <c r="AF83" s="221"/>
      <c r="AG83" s="221"/>
    </row>
    <row r="84" spans="2:33" ht="14.25">
      <c r="B84" s="221"/>
      <c r="C84" s="221"/>
      <c r="D84" s="221"/>
      <c r="E84" s="221"/>
      <c r="F84" s="221"/>
      <c r="G84" s="221"/>
      <c r="H84" s="221"/>
      <c r="I84" s="221"/>
      <c r="J84" s="221"/>
      <c r="L84" s="221"/>
      <c r="M84" s="221"/>
      <c r="N84" s="221"/>
      <c r="O84" s="221"/>
      <c r="P84" s="221"/>
      <c r="Q84" s="221"/>
      <c r="R84" s="221"/>
      <c r="S84" s="221"/>
      <c r="T84" s="221"/>
      <c r="U84" s="221"/>
      <c r="V84" s="221"/>
      <c r="W84" s="221"/>
      <c r="X84" s="221"/>
      <c r="Y84" s="221"/>
      <c r="Z84" s="221"/>
      <c r="AA84" s="221"/>
      <c r="AB84" s="221"/>
      <c r="AC84" s="221"/>
      <c r="AD84" s="221"/>
      <c r="AE84" s="221"/>
      <c r="AF84" s="221"/>
      <c r="AG84" s="221"/>
    </row>
    <row r="85" spans="2:33" ht="14.25">
      <c r="B85" s="221"/>
      <c r="C85" s="221"/>
      <c r="D85" s="221"/>
      <c r="E85" s="221"/>
      <c r="F85" s="221"/>
      <c r="G85" s="221"/>
      <c r="H85" s="221"/>
      <c r="I85" s="221"/>
      <c r="J85" s="221"/>
      <c r="L85" s="221"/>
      <c r="M85" s="221"/>
      <c r="N85" s="221"/>
      <c r="O85" s="221"/>
      <c r="P85" s="221"/>
      <c r="Q85" s="221"/>
      <c r="R85" s="221"/>
      <c r="S85" s="221"/>
      <c r="T85" s="221"/>
      <c r="U85" s="221"/>
      <c r="V85" s="221"/>
      <c r="W85" s="221"/>
      <c r="X85" s="221"/>
      <c r="Y85" s="221"/>
      <c r="Z85" s="221"/>
      <c r="AA85" s="221"/>
      <c r="AB85" s="221"/>
      <c r="AC85" s="221"/>
      <c r="AD85" s="221"/>
      <c r="AE85" s="221"/>
      <c r="AF85" s="221"/>
      <c r="AG85" s="221"/>
    </row>
    <row r="86" spans="2:33" ht="14.25">
      <c r="B86" s="221"/>
      <c r="C86" s="221"/>
      <c r="D86" s="221"/>
      <c r="E86" s="221"/>
      <c r="F86" s="221"/>
      <c r="G86" s="221"/>
      <c r="H86" s="221"/>
      <c r="I86" s="221"/>
      <c r="J86" s="221"/>
      <c r="L86" s="221"/>
      <c r="M86" s="221"/>
      <c r="N86" s="221"/>
      <c r="O86" s="221"/>
      <c r="P86" s="221"/>
      <c r="Q86" s="221"/>
      <c r="R86" s="221"/>
      <c r="S86" s="221"/>
      <c r="T86" s="221"/>
      <c r="U86" s="221"/>
      <c r="V86" s="221"/>
      <c r="W86" s="221"/>
      <c r="X86" s="221"/>
      <c r="Y86" s="221"/>
      <c r="Z86" s="221"/>
      <c r="AA86" s="221"/>
      <c r="AB86" s="221"/>
      <c r="AC86" s="221"/>
      <c r="AD86" s="221"/>
      <c r="AE86" s="221"/>
      <c r="AF86" s="221"/>
      <c r="AG86" s="221"/>
    </row>
    <row r="87" spans="2:33" ht="14.25">
      <c r="B87" s="221"/>
      <c r="C87" s="221"/>
      <c r="D87" s="221"/>
      <c r="E87" s="221"/>
      <c r="F87" s="221"/>
      <c r="G87" s="221"/>
      <c r="H87" s="221"/>
      <c r="I87" s="221"/>
      <c r="J87" s="221"/>
      <c r="L87" s="221"/>
      <c r="M87" s="221"/>
      <c r="N87" s="221"/>
      <c r="O87" s="221"/>
      <c r="P87" s="221"/>
      <c r="Q87" s="221"/>
      <c r="R87" s="221"/>
      <c r="S87" s="221"/>
      <c r="T87" s="221"/>
      <c r="U87" s="221"/>
      <c r="V87" s="221"/>
      <c r="W87" s="221"/>
      <c r="X87" s="221"/>
      <c r="Y87" s="221"/>
      <c r="Z87" s="221"/>
      <c r="AA87" s="221"/>
      <c r="AB87" s="221"/>
      <c r="AC87" s="221"/>
      <c r="AD87" s="221"/>
      <c r="AE87" s="221"/>
      <c r="AF87" s="221"/>
      <c r="AG87" s="221"/>
    </row>
    <row r="88" spans="2:33" ht="14.25">
      <c r="B88" s="221"/>
      <c r="C88" s="221"/>
      <c r="D88" s="221"/>
      <c r="E88" s="221"/>
      <c r="F88" s="221"/>
      <c r="G88" s="221"/>
      <c r="H88" s="221"/>
      <c r="I88" s="221"/>
      <c r="J88" s="221"/>
      <c r="L88" s="221"/>
      <c r="M88" s="221"/>
      <c r="N88" s="221"/>
      <c r="O88" s="221"/>
      <c r="P88" s="221"/>
      <c r="Q88" s="221"/>
      <c r="R88" s="221"/>
      <c r="S88" s="221"/>
      <c r="T88" s="221"/>
      <c r="U88" s="221"/>
      <c r="V88" s="221"/>
      <c r="W88" s="221"/>
      <c r="X88" s="221"/>
      <c r="Y88" s="221"/>
      <c r="Z88" s="221"/>
      <c r="AA88" s="221"/>
      <c r="AB88" s="221"/>
      <c r="AC88" s="221"/>
      <c r="AD88" s="221"/>
      <c r="AE88" s="221"/>
      <c r="AF88" s="221"/>
      <c r="AG88" s="221"/>
    </row>
    <row r="89" spans="2:33" ht="14.25">
      <c r="B89" s="221"/>
      <c r="C89" s="221"/>
      <c r="D89" s="221"/>
      <c r="E89" s="221"/>
      <c r="F89" s="221"/>
      <c r="G89" s="221"/>
      <c r="H89" s="221"/>
      <c r="I89" s="221"/>
      <c r="J89" s="221"/>
      <c r="L89" s="221"/>
      <c r="M89" s="221"/>
      <c r="N89" s="221"/>
      <c r="O89" s="221"/>
      <c r="P89" s="221"/>
      <c r="Q89" s="221"/>
      <c r="R89" s="221"/>
      <c r="S89" s="221"/>
      <c r="T89" s="221"/>
      <c r="U89" s="221"/>
      <c r="V89" s="221"/>
      <c r="W89" s="221"/>
      <c r="X89" s="221"/>
      <c r="Y89" s="221"/>
      <c r="Z89" s="221"/>
      <c r="AA89" s="221"/>
      <c r="AB89" s="221"/>
      <c r="AC89" s="221"/>
      <c r="AD89" s="221"/>
      <c r="AE89" s="221"/>
      <c r="AF89" s="221"/>
      <c r="AG89" s="221"/>
    </row>
    <row r="90" spans="2:33" ht="14.25">
      <c r="B90" s="221"/>
      <c r="C90" s="221"/>
      <c r="D90" s="221"/>
      <c r="E90" s="221"/>
      <c r="F90" s="221"/>
      <c r="G90" s="221"/>
      <c r="H90" s="221"/>
      <c r="I90" s="221"/>
      <c r="J90" s="221"/>
      <c r="L90" s="221"/>
      <c r="M90" s="221"/>
      <c r="N90" s="221"/>
      <c r="O90" s="221"/>
      <c r="P90" s="221"/>
      <c r="Q90" s="221"/>
      <c r="R90" s="221"/>
      <c r="S90" s="221"/>
      <c r="T90" s="221"/>
      <c r="U90" s="221"/>
      <c r="V90" s="221"/>
      <c r="W90" s="221"/>
      <c r="X90" s="221"/>
      <c r="Y90" s="221"/>
      <c r="Z90" s="221"/>
      <c r="AA90" s="221"/>
      <c r="AB90" s="221"/>
      <c r="AC90" s="221"/>
      <c r="AD90" s="221"/>
      <c r="AE90" s="221"/>
      <c r="AF90" s="221"/>
      <c r="AG90" s="221"/>
    </row>
    <row r="91" spans="2:33" ht="14.25">
      <c r="B91" s="221"/>
      <c r="C91" s="221"/>
      <c r="D91" s="221"/>
      <c r="E91" s="221"/>
      <c r="F91" s="221"/>
      <c r="G91" s="221"/>
      <c r="H91" s="221"/>
      <c r="I91" s="221"/>
      <c r="J91" s="221"/>
      <c r="L91" s="221"/>
      <c r="M91" s="221"/>
      <c r="N91" s="221"/>
      <c r="O91" s="221"/>
      <c r="P91" s="221"/>
      <c r="Q91" s="221"/>
      <c r="R91" s="221"/>
      <c r="S91" s="221"/>
      <c r="T91" s="221"/>
      <c r="U91" s="221"/>
      <c r="V91" s="221"/>
      <c r="W91" s="221"/>
      <c r="X91" s="221"/>
      <c r="Y91" s="221"/>
      <c r="Z91" s="221"/>
      <c r="AA91" s="221"/>
      <c r="AB91" s="221"/>
      <c r="AC91" s="221"/>
      <c r="AD91" s="221"/>
      <c r="AE91" s="221"/>
      <c r="AF91" s="221"/>
      <c r="AG91" s="221"/>
    </row>
    <row r="92" spans="2:33" ht="14.25">
      <c r="B92" s="221"/>
      <c r="C92" s="221"/>
      <c r="D92" s="221"/>
      <c r="E92" s="221"/>
      <c r="F92" s="221"/>
      <c r="G92" s="221"/>
      <c r="H92" s="221"/>
      <c r="I92" s="221"/>
      <c r="J92" s="221"/>
      <c r="L92" s="221"/>
      <c r="M92" s="221"/>
      <c r="N92" s="221"/>
      <c r="O92" s="221"/>
      <c r="P92" s="221"/>
      <c r="Q92" s="221"/>
      <c r="R92" s="221"/>
      <c r="S92" s="221"/>
      <c r="T92" s="221"/>
      <c r="U92" s="221"/>
      <c r="V92" s="221"/>
      <c r="W92" s="221"/>
      <c r="X92" s="221"/>
      <c r="Y92" s="221"/>
      <c r="Z92" s="221"/>
      <c r="AA92" s="221"/>
      <c r="AB92" s="221"/>
      <c r="AC92" s="221"/>
      <c r="AD92" s="221"/>
      <c r="AE92" s="221"/>
      <c r="AF92" s="221"/>
      <c r="AG92" s="221"/>
    </row>
    <row r="93" spans="2:33" ht="14.25">
      <c r="B93" s="221"/>
      <c r="C93" s="221"/>
      <c r="D93" s="221"/>
      <c r="E93" s="221"/>
      <c r="F93" s="221"/>
      <c r="G93" s="221"/>
      <c r="H93" s="221"/>
      <c r="I93" s="221"/>
      <c r="J93" s="221"/>
      <c r="L93" s="221"/>
      <c r="M93" s="221"/>
      <c r="N93" s="221"/>
      <c r="O93" s="221"/>
      <c r="P93" s="221"/>
      <c r="Q93" s="221"/>
      <c r="R93" s="221"/>
      <c r="S93" s="221"/>
      <c r="T93" s="221"/>
      <c r="U93" s="221"/>
      <c r="V93" s="221"/>
      <c r="W93" s="221"/>
      <c r="X93" s="221"/>
      <c r="Y93" s="221"/>
      <c r="Z93" s="221"/>
      <c r="AA93" s="221"/>
      <c r="AB93" s="221"/>
      <c r="AC93" s="221"/>
      <c r="AD93" s="221"/>
      <c r="AE93" s="221"/>
      <c r="AF93" s="221"/>
      <c r="AG93" s="221"/>
    </row>
    <row r="94" spans="2:33" ht="14.25">
      <c r="B94" s="221"/>
      <c r="C94" s="221"/>
      <c r="D94" s="221"/>
      <c r="E94" s="221"/>
      <c r="F94" s="221"/>
      <c r="G94" s="221"/>
      <c r="H94" s="221"/>
      <c r="I94" s="221"/>
      <c r="J94" s="221"/>
      <c r="L94" s="221"/>
      <c r="M94" s="221"/>
      <c r="N94" s="221"/>
      <c r="O94" s="221"/>
      <c r="P94" s="221"/>
      <c r="Q94" s="221"/>
      <c r="R94" s="221"/>
      <c r="S94" s="221"/>
      <c r="T94" s="221"/>
      <c r="U94" s="221"/>
      <c r="V94" s="221"/>
      <c r="W94" s="221"/>
      <c r="X94" s="221"/>
      <c r="Y94" s="221"/>
      <c r="Z94" s="221"/>
      <c r="AA94" s="221"/>
      <c r="AB94" s="221"/>
      <c r="AC94" s="221"/>
      <c r="AD94" s="221"/>
      <c r="AE94" s="221"/>
      <c r="AF94" s="221"/>
      <c r="AG94" s="221"/>
    </row>
    <row r="95" spans="2:33" ht="14.25">
      <c r="B95" s="221"/>
      <c r="C95" s="221"/>
      <c r="D95" s="221"/>
      <c r="E95" s="221"/>
      <c r="F95" s="221"/>
      <c r="G95" s="221"/>
      <c r="H95" s="221"/>
      <c r="I95" s="221"/>
      <c r="J95" s="221"/>
      <c r="L95" s="221"/>
      <c r="M95" s="221"/>
      <c r="N95" s="221"/>
      <c r="O95" s="221"/>
      <c r="P95" s="221"/>
      <c r="Q95" s="221"/>
      <c r="R95" s="221"/>
      <c r="S95" s="221"/>
      <c r="T95" s="221"/>
      <c r="U95" s="221"/>
      <c r="V95" s="221"/>
      <c r="W95" s="221"/>
      <c r="X95" s="221"/>
      <c r="Y95" s="221"/>
      <c r="Z95" s="221"/>
      <c r="AA95" s="221"/>
      <c r="AB95" s="221"/>
      <c r="AC95" s="221"/>
      <c r="AD95" s="221"/>
      <c r="AE95" s="221"/>
      <c r="AF95" s="221"/>
      <c r="AG95" s="221"/>
    </row>
    <row r="96" spans="2:33" ht="14.25">
      <c r="B96" s="221"/>
      <c r="C96" s="221"/>
      <c r="D96" s="221"/>
      <c r="E96" s="221"/>
      <c r="F96" s="221"/>
      <c r="G96" s="221"/>
      <c r="H96" s="221"/>
      <c r="I96" s="221"/>
      <c r="J96" s="221"/>
      <c r="L96" s="221"/>
      <c r="M96" s="221"/>
      <c r="N96" s="221"/>
      <c r="O96" s="221"/>
      <c r="P96" s="221"/>
      <c r="Q96" s="221"/>
      <c r="R96" s="221"/>
      <c r="S96" s="221"/>
      <c r="T96" s="221"/>
      <c r="U96" s="221"/>
      <c r="V96" s="221"/>
      <c r="W96" s="221"/>
      <c r="X96" s="221"/>
      <c r="Y96" s="221"/>
      <c r="Z96" s="221"/>
      <c r="AA96" s="221"/>
      <c r="AB96" s="221"/>
      <c r="AC96" s="221"/>
      <c r="AD96" s="221"/>
      <c r="AE96" s="221"/>
      <c r="AF96" s="221"/>
      <c r="AG96" s="221"/>
    </row>
    <row r="97" spans="2:33" ht="14.25">
      <c r="B97" s="221"/>
      <c r="C97" s="221"/>
      <c r="D97" s="221"/>
      <c r="E97" s="221"/>
      <c r="F97" s="221"/>
      <c r="G97" s="221"/>
      <c r="H97" s="221"/>
      <c r="I97" s="221"/>
      <c r="J97" s="221"/>
      <c r="L97" s="221"/>
      <c r="M97" s="221"/>
      <c r="N97" s="221"/>
      <c r="O97" s="221"/>
      <c r="P97" s="221"/>
      <c r="Q97" s="221"/>
      <c r="R97" s="221"/>
      <c r="S97" s="221"/>
      <c r="T97" s="221"/>
      <c r="U97" s="221"/>
      <c r="V97" s="221"/>
      <c r="W97" s="221"/>
      <c r="X97" s="221"/>
      <c r="Y97" s="221"/>
      <c r="Z97" s="221"/>
      <c r="AA97" s="221"/>
      <c r="AB97" s="221"/>
      <c r="AC97" s="221"/>
      <c r="AD97" s="221"/>
      <c r="AE97" s="221"/>
      <c r="AF97" s="221"/>
      <c r="AG97" s="221"/>
    </row>
    <row r="98" spans="2:33" ht="14.25">
      <c r="B98" s="221"/>
      <c r="C98" s="221"/>
      <c r="D98" s="221"/>
      <c r="E98" s="221"/>
      <c r="F98" s="221"/>
      <c r="G98" s="221"/>
      <c r="H98" s="221"/>
      <c r="I98" s="221"/>
      <c r="J98" s="221"/>
      <c r="L98" s="221"/>
      <c r="M98" s="221"/>
      <c r="N98" s="221"/>
      <c r="O98" s="221"/>
      <c r="P98" s="221"/>
      <c r="Q98" s="221"/>
      <c r="R98" s="221"/>
      <c r="S98" s="221"/>
      <c r="T98" s="221"/>
      <c r="U98" s="221"/>
      <c r="V98" s="221"/>
      <c r="W98" s="221"/>
      <c r="X98" s="221"/>
      <c r="Y98" s="221"/>
      <c r="Z98" s="221"/>
      <c r="AA98" s="221"/>
      <c r="AB98" s="221"/>
      <c r="AC98" s="221"/>
      <c r="AD98" s="221"/>
      <c r="AE98" s="221"/>
      <c r="AF98" s="221"/>
      <c r="AG98" s="221"/>
    </row>
    <row r="99" spans="2:33" ht="14.25">
      <c r="B99" s="221"/>
      <c r="C99" s="221"/>
      <c r="D99" s="221"/>
      <c r="E99" s="221"/>
      <c r="F99" s="221"/>
      <c r="G99" s="221"/>
      <c r="H99" s="221"/>
      <c r="I99" s="221"/>
      <c r="J99" s="221"/>
      <c r="L99" s="221"/>
      <c r="M99" s="221"/>
      <c r="N99" s="221"/>
      <c r="O99" s="221"/>
      <c r="P99" s="221"/>
      <c r="Q99" s="221"/>
      <c r="R99" s="221"/>
      <c r="S99" s="221"/>
      <c r="T99" s="221"/>
      <c r="U99" s="221"/>
      <c r="V99" s="221"/>
      <c r="W99" s="221"/>
      <c r="X99" s="221"/>
      <c r="Y99" s="221"/>
      <c r="Z99" s="221"/>
      <c r="AA99" s="221"/>
      <c r="AB99" s="221"/>
      <c r="AC99" s="221"/>
      <c r="AD99" s="221"/>
      <c r="AE99" s="221"/>
      <c r="AF99" s="221"/>
      <c r="AG99" s="221"/>
    </row>
    <row r="100" spans="2:33" ht="14.25">
      <c r="B100" s="221"/>
      <c r="C100" s="221"/>
      <c r="D100" s="221"/>
      <c r="E100" s="221"/>
      <c r="F100" s="221"/>
      <c r="G100" s="221"/>
      <c r="H100" s="221"/>
      <c r="I100" s="221"/>
      <c r="J100" s="221"/>
      <c r="L100" s="221"/>
      <c r="M100" s="221"/>
      <c r="N100" s="221"/>
      <c r="O100" s="221"/>
      <c r="P100" s="221"/>
      <c r="Q100" s="221"/>
      <c r="R100" s="221"/>
      <c r="S100" s="221"/>
      <c r="T100" s="221"/>
      <c r="U100" s="221"/>
      <c r="V100" s="221"/>
      <c r="W100" s="221"/>
      <c r="X100" s="221"/>
      <c r="Y100" s="221"/>
      <c r="Z100" s="221"/>
      <c r="AA100" s="221"/>
      <c r="AB100" s="221"/>
      <c r="AC100" s="221"/>
      <c r="AD100" s="221"/>
      <c r="AE100" s="221"/>
      <c r="AF100" s="221"/>
      <c r="AG100" s="221"/>
    </row>
    <row r="101" spans="2:33" ht="14.25">
      <c r="B101" s="221"/>
      <c r="C101" s="221"/>
      <c r="D101" s="221"/>
      <c r="E101" s="221"/>
      <c r="F101" s="221"/>
      <c r="G101" s="221"/>
      <c r="H101" s="221"/>
      <c r="I101" s="221"/>
      <c r="J101" s="221"/>
      <c r="L101" s="221"/>
      <c r="M101" s="221"/>
      <c r="N101" s="221"/>
      <c r="O101" s="221"/>
      <c r="P101" s="221"/>
      <c r="Q101" s="221"/>
      <c r="R101" s="221"/>
      <c r="S101" s="221"/>
      <c r="T101" s="221"/>
      <c r="U101" s="221"/>
      <c r="V101" s="221"/>
      <c r="W101" s="221"/>
      <c r="X101" s="221"/>
      <c r="Y101" s="221"/>
      <c r="Z101" s="221"/>
      <c r="AA101" s="221"/>
      <c r="AB101" s="221"/>
      <c r="AC101" s="221"/>
      <c r="AD101" s="221"/>
      <c r="AE101" s="221"/>
      <c r="AF101" s="221"/>
      <c r="AG101" s="221"/>
    </row>
    <row r="102" spans="2:33" ht="14.25">
      <c r="B102" s="221"/>
      <c r="C102" s="221"/>
      <c r="D102" s="221"/>
      <c r="E102" s="221"/>
      <c r="F102" s="221"/>
      <c r="G102" s="221"/>
      <c r="H102" s="221"/>
      <c r="I102" s="221"/>
      <c r="J102" s="221"/>
      <c r="L102" s="221"/>
      <c r="M102" s="221"/>
      <c r="N102" s="221"/>
      <c r="O102" s="221"/>
      <c r="P102" s="221"/>
      <c r="Q102" s="221"/>
      <c r="R102" s="221"/>
      <c r="S102" s="221"/>
      <c r="T102" s="221"/>
      <c r="U102" s="221"/>
      <c r="V102" s="221"/>
      <c r="W102" s="221"/>
      <c r="X102" s="221"/>
      <c r="Y102" s="221"/>
      <c r="Z102" s="221"/>
      <c r="AA102" s="221"/>
      <c r="AB102" s="221"/>
      <c r="AC102" s="221"/>
      <c r="AD102" s="221"/>
      <c r="AE102" s="221"/>
      <c r="AF102" s="221"/>
      <c r="AG102" s="221"/>
    </row>
    <row r="103" spans="2:33" ht="14.25">
      <c r="B103" s="221"/>
      <c r="C103" s="221"/>
      <c r="D103" s="221"/>
      <c r="E103" s="221"/>
      <c r="F103" s="221"/>
      <c r="G103" s="221"/>
      <c r="H103" s="221"/>
      <c r="I103" s="221"/>
      <c r="J103" s="221"/>
      <c r="L103" s="221"/>
      <c r="M103" s="221"/>
      <c r="N103" s="221"/>
      <c r="O103" s="221"/>
      <c r="P103" s="221"/>
      <c r="Q103" s="221"/>
      <c r="R103" s="221"/>
      <c r="S103" s="221"/>
      <c r="T103" s="221"/>
      <c r="U103" s="221"/>
      <c r="V103" s="221"/>
      <c r="W103" s="221"/>
      <c r="X103" s="221"/>
      <c r="Y103" s="221"/>
      <c r="Z103" s="221"/>
      <c r="AA103" s="221"/>
      <c r="AB103" s="221"/>
      <c r="AC103" s="221"/>
      <c r="AD103" s="221"/>
      <c r="AE103" s="221"/>
      <c r="AF103" s="221"/>
      <c r="AG103" s="221"/>
    </row>
    <row r="104" spans="2:33" ht="14.25">
      <c r="B104" s="221"/>
      <c r="C104" s="221"/>
      <c r="D104" s="221"/>
      <c r="E104" s="221"/>
      <c r="F104" s="221"/>
      <c r="G104" s="221"/>
      <c r="H104" s="221"/>
      <c r="I104" s="221"/>
      <c r="J104" s="221"/>
      <c r="L104" s="221"/>
      <c r="M104" s="221"/>
      <c r="N104" s="221"/>
      <c r="O104" s="221"/>
      <c r="P104" s="221"/>
      <c r="Q104" s="221"/>
      <c r="R104" s="221"/>
      <c r="S104" s="221"/>
      <c r="T104" s="221"/>
      <c r="U104" s="221"/>
      <c r="V104" s="221"/>
      <c r="W104" s="221"/>
      <c r="X104" s="221"/>
      <c r="Y104" s="221"/>
      <c r="Z104" s="221"/>
      <c r="AA104" s="221"/>
      <c r="AB104" s="221"/>
      <c r="AC104" s="221"/>
      <c r="AD104" s="221"/>
      <c r="AE104" s="221"/>
      <c r="AF104" s="221"/>
      <c r="AG104" s="221"/>
    </row>
    <row r="105" spans="2:33" ht="14.25">
      <c r="B105" s="221"/>
      <c r="C105" s="221"/>
      <c r="D105" s="221"/>
      <c r="E105" s="221"/>
      <c r="F105" s="221"/>
      <c r="G105" s="221"/>
      <c r="H105" s="221"/>
      <c r="I105" s="221"/>
      <c r="J105" s="221"/>
      <c r="L105" s="221"/>
      <c r="M105" s="221"/>
      <c r="N105" s="221"/>
      <c r="O105" s="221"/>
      <c r="P105" s="221"/>
      <c r="Q105" s="221"/>
      <c r="R105" s="221"/>
      <c r="S105" s="221"/>
      <c r="T105" s="221"/>
      <c r="U105" s="221"/>
      <c r="V105" s="221"/>
      <c r="W105" s="221"/>
      <c r="X105" s="221"/>
      <c r="Y105" s="221"/>
      <c r="Z105" s="221"/>
      <c r="AA105" s="221"/>
      <c r="AB105" s="221"/>
      <c r="AC105" s="221"/>
      <c r="AD105" s="221"/>
      <c r="AE105" s="221"/>
      <c r="AF105" s="221"/>
      <c r="AG105" s="221"/>
    </row>
    <row r="106" spans="2:33" ht="14.25">
      <c r="B106" s="221"/>
      <c r="C106" s="221"/>
      <c r="D106" s="221"/>
      <c r="E106" s="221"/>
      <c r="F106" s="221"/>
      <c r="G106" s="221"/>
      <c r="H106" s="221"/>
      <c r="I106" s="221"/>
      <c r="J106" s="221"/>
      <c r="L106" s="221"/>
      <c r="M106" s="221"/>
      <c r="N106" s="221"/>
      <c r="O106" s="221"/>
      <c r="P106" s="221"/>
      <c r="Q106" s="221"/>
      <c r="R106" s="221"/>
      <c r="S106" s="221"/>
      <c r="T106" s="221"/>
      <c r="U106" s="221"/>
      <c r="V106" s="221"/>
      <c r="W106" s="221"/>
      <c r="X106" s="221"/>
      <c r="Y106" s="221"/>
      <c r="Z106" s="221"/>
      <c r="AA106" s="221"/>
      <c r="AB106" s="221"/>
      <c r="AC106" s="221"/>
      <c r="AD106" s="221"/>
      <c r="AE106" s="221"/>
      <c r="AF106" s="221"/>
      <c r="AG106" s="221"/>
    </row>
    <row r="107" spans="2:33" ht="14.25">
      <c r="B107" s="221"/>
      <c r="C107" s="221"/>
      <c r="D107" s="221"/>
      <c r="E107" s="221"/>
      <c r="F107" s="221"/>
      <c r="G107" s="221"/>
      <c r="H107" s="221"/>
      <c r="I107" s="221"/>
      <c r="J107" s="221"/>
      <c r="L107" s="221"/>
      <c r="M107" s="221"/>
      <c r="N107" s="221"/>
      <c r="O107" s="221"/>
      <c r="P107" s="221"/>
      <c r="Q107" s="221"/>
      <c r="R107" s="221"/>
      <c r="S107" s="221"/>
      <c r="T107" s="221"/>
      <c r="U107" s="221"/>
      <c r="V107" s="221"/>
      <c r="W107" s="221"/>
      <c r="X107" s="221"/>
      <c r="Y107" s="221"/>
      <c r="Z107" s="221"/>
      <c r="AA107" s="221"/>
      <c r="AB107" s="221"/>
      <c r="AC107" s="221"/>
      <c r="AD107" s="221"/>
      <c r="AE107" s="221"/>
      <c r="AF107" s="221"/>
      <c r="AG107" s="221"/>
    </row>
    <row r="108" spans="2:33" ht="14.25">
      <c r="B108" s="221"/>
      <c r="C108" s="221"/>
      <c r="D108" s="221"/>
      <c r="E108" s="221"/>
      <c r="F108" s="221"/>
      <c r="G108" s="221"/>
      <c r="H108" s="221"/>
      <c r="I108" s="221"/>
      <c r="J108" s="221"/>
      <c r="L108" s="221"/>
      <c r="M108" s="221"/>
      <c r="N108" s="221"/>
      <c r="O108" s="221"/>
      <c r="P108" s="221"/>
      <c r="Q108" s="221"/>
      <c r="R108" s="221"/>
      <c r="S108" s="221"/>
      <c r="T108" s="221"/>
      <c r="U108" s="221"/>
      <c r="V108" s="221"/>
      <c r="W108" s="221"/>
      <c r="X108" s="221"/>
      <c r="Y108" s="221"/>
      <c r="Z108" s="221"/>
      <c r="AA108" s="221"/>
      <c r="AB108" s="221"/>
      <c r="AC108" s="221"/>
      <c r="AD108" s="221"/>
      <c r="AE108" s="221"/>
      <c r="AF108" s="221"/>
      <c r="AG108" s="221"/>
    </row>
    <row r="109" spans="2:33" ht="14.25">
      <c r="B109" s="221"/>
      <c r="C109" s="221"/>
      <c r="D109" s="221"/>
      <c r="E109" s="221"/>
      <c r="F109" s="221"/>
      <c r="G109" s="221"/>
      <c r="H109" s="221"/>
      <c r="I109" s="221"/>
      <c r="J109" s="221"/>
      <c r="L109" s="221"/>
      <c r="M109" s="221"/>
      <c r="N109" s="221"/>
      <c r="O109" s="221"/>
      <c r="P109" s="221"/>
      <c r="Q109" s="221"/>
      <c r="R109" s="221"/>
      <c r="S109" s="221"/>
      <c r="T109" s="221"/>
      <c r="U109" s="221"/>
      <c r="V109" s="221"/>
      <c r="W109" s="221"/>
      <c r="X109" s="221"/>
      <c r="Y109" s="221"/>
      <c r="Z109" s="221"/>
      <c r="AA109" s="221"/>
      <c r="AB109" s="221"/>
      <c r="AC109" s="221"/>
      <c r="AD109" s="221"/>
      <c r="AE109" s="221"/>
      <c r="AF109" s="221"/>
      <c r="AG109" s="221"/>
    </row>
    <row r="110" spans="2:33" ht="14.25">
      <c r="B110" s="221"/>
      <c r="C110" s="221"/>
      <c r="D110" s="221"/>
      <c r="E110" s="221"/>
      <c r="F110" s="221"/>
      <c r="G110" s="221"/>
      <c r="H110" s="221"/>
      <c r="I110" s="221"/>
      <c r="J110" s="221"/>
      <c r="L110" s="221"/>
      <c r="M110" s="221"/>
      <c r="N110" s="221"/>
      <c r="O110" s="221"/>
      <c r="P110" s="221"/>
      <c r="Q110" s="221"/>
      <c r="R110" s="221"/>
      <c r="S110" s="221"/>
      <c r="T110" s="221"/>
      <c r="U110" s="221"/>
      <c r="V110" s="221"/>
      <c r="W110" s="221"/>
      <c r="X110" s="221"/>
      <c r="Y110" s="221"/>
      <c r="Z110" s="221"/>
      <c r="AA110" s="221"/>
      <c r="AB110" s="221"/>
      <c r="AC110" s="221"/>
      <c r="AD110" s="221"/>
      <c r="AE110" s="221"/>
      <c r="AF110" s="221"/>
      <c r="AG110" s="221"/>
    </row>
    <row r="111" spans="2:33" ht="14.25">
      <c r="B111" s="221"/>
      <c r="C111" s="221"/>
      <c r="D111" s="221"/>
      <c r="E111" s="221"/>
      <c r="F111" s="221"/>
      <c r="G111" s="221"/>
      <c r="H111" s="221"/>
      <c r="I111" s="221"/>
      <c r="J111" s="221"/>
      <c r="L111" s="221"/>
      <c r="M111" s="221"/>
      <c r="N111" s="221"/>
      <c r="O111" s="221"/>
      <c r="P111" s="221"/>
      <c r="Q111" s="221"/>
      <c r="R111" s="221"/>
      <c r="S111" s="221"/>
      <c r="T111" s="221"/>
      <c r="U111" s="221"/>
      <c r="V111" s="221"/>
      <c r="W111" s="221"/>
      <c r="X111" s="221"/>
      <c r="Y111" s="221"/>
      <c r="Z111" s="221"/>
      <c r="AA111" s="221"/>
      <c r="AB111" s="221"/>
      <c r="AC111" s="221"/>
      <c r="AD111" s="221"/>
      <c r="AE111" s="221"/>
      <c r="AF111" s="221"/>
      <c r="AG111" s="221"/>
    </row>
    <row r="112" spans="2:33" ht="14.25">
      <c r="B112" s="221"/>
      <c r="C112" s="221"/>
      <c r="D112" s="221"/>
      <c r="E112" s="221"/>
      <c r="F112" s="221"/>
      <c r="G112" s="221"/>
      <c r="H112" s="221"/>
      <c r="I112" s="221"/>
      <c r="J112" s="221"/>
      <c r="L112" s="221"/>
      <c r="M112" s="221"/>
      <c r="N112" s="221"/>
      <c r="O112" s="221"/>
      <c r="P112" s="221"/>
      <c r="Q112" s="221"/>
      <c r="R112" s="221"/>
      <c r="S112" s="221"/>
      <c r="T112" s="221"/>
      <c r="U112" s="221"/>
      <c r="V112" s="221"/>
      <c r="W112" s="221"/>
      <c r="X112" s="221"/>
      <c r="Y112" s="221"/>
      <c r="Z112" s="221"/>
      <c r="AA112" s="221"/>
      <c r="AB112" s="221"/>
      <c r="AC112" s="221"/>
      <c r="AD112" s="221"/>
      <c r="AE112" s="221"/>
      <c r="AF112" s="221"/>
      <c r="AG112" s="221"/>
    </row>
    <row r="113" spans="2:33" ht="14.25">
      <c r="B113" s="221"/>
      <c r="C113" s="221"/>
      <c r="D113" s="221"/>
      <c r="E113" s="221"/>
      <c r="F113" s="221"/>
      <c r="G113" s="221"/>
      <c r="H113" s="221"/>
      <c r="I113" s="221"/>
      <c r="J113" s="221"/>
      <c r="L113" s="221"/>
      <c r="M113" s="221"/>
      <c r="N113" s="221"/>
      <c r="O113" s="221"/>
      <c r="P113" s="221"/>
      <c r="Q113" s="221"/>
      <c r="R113" s="221"/>
      <c r="S113" s="221"/>
      <c r="T113" s="221"/>
      <c r="U113" s="221"/>
      <c r="V113" s="221"/>
      <c r="W113" s="221"/>
      <c r="X113" s="221"/>
      <c r="Y113" s="221"/>
      <c r="Z113" s="221"/>
      <c r="AA113" s="221"/>
      <c r="AB113" s="221"/>
      <c r="AC113" s="221"/>
      <c r="AD113" s="221"/>
      <c r="AE113" s="221"/>
      <c r="AF113" s="221"/>
      <c r="AG113" s="221"/>
    </row>
    <row r="114" spans="2:33" ht="14.25">
      <c r="B114" s="221"/>
      <c r="C114" s="221"/>
      <c r="D114" s="221"/>
      <c r="E114" s="221"/>
      <c r="F114" s="221"/>
      <c r="G114" s="221"/>
      <c r="H114" s="221"/>
      <c r="I114" s="221"/>
      <c r="J114" s="221"/>
      <c r="L114" s="221"/>
      <c r="M114" s="221"/>
      <c r="N114" s="221"/>
      <c r="O114" s="221"/>
      <c r="P114" s="221"/>
      <c r="Q114" s="221"/>
      <c r="R114" s="221"/>
      <c r="S114" s="221"/>
      <c r="T114" s="221"/>
      <c r="U114" s="221"/>
      <c r="V114" s="221"/>
      <c r="W114" s="221"/>
      <c r="X114" s="221"/>
      <c r="Y114" s="221"/>
      <c r="Z114" s="221"/>
      <c r="AA114" s="221"/>
      <c r="AB114" s="221"/>
      <c r="AC114" s="221"/>
      <c r="AD114" s="221"/>
      <c r="AE114" s="221"/>
      <c r="AF114" s="221"/>
      <c r="AG114" s="221"/>
    </row>
    <row r="115" spans="2:33" ht="14.25">
      <c r="B115" s="221"/>
      <c r="C115" s="221"/>
      <c r="D115" s="221"/>
      <c r="E115" s="221"/>
      <c r="F115" s="221"/>
      <c r="G115" s="221"/>
      <c r="H115" s="221"/>
      <c r="I115" s="221"/>
      <c r="J115" s="221"/>
      <c r="L115" s="221"/>
      <c r="M115" s="221"/>
      <c r="N115" s="221"/>
      <c r="O115" s="221"/>
      <c r="P115" s="221"/>
      <c r="Q115" s="221"/>
      <c r="R115" s="221"/>
      <c r="S115" s="221"/>
      <c r="T115" s="221"/>
      <c r="U115" s="221"/>
      <c r="V115" s="221"/>
      <c r="W115" s="221"/>
      <c r="X115" s="221"/>
      <c r="Y115" s="221"/>
      <c r="Z115" s="221"/>
      <c r="AA115" s="221"/>
      <c r="AB115" s="221"/>
      <c r="AC115" s="221"/>
      <c r="AD115" s="221"/>
      <c r="AE115" s="221"/>
      <c r="AF115" s="221"/>
      <c r="AG115" s="221"/>
    </row>
    <row r="116" spans="2:33" ht="14.25">
      <c r="B116" s="221"/>
      <c r="C116" s="221"/>
      <c r="D116" s="221"/>
      <c r="E116" s="221"/>
      <c r="F116" s="221"/>
      <c r="G116" s="221"/>
      <c r="H116" s="221"/>
      <c r="I116" s="221"/>
      <c r="J116" s="221"/>
      <c r="L116" s="221"/>
      <c r="M116" s="221"/>
      <c r="N116" s="221"/>
      <c r="O116" s="221"/>
      <c r="P116" s="221"/>
      <c r="Q116" s="221"/>
      <c r="R116" s="221"/>
      <c r="S116" s="221"/>
      <c r="T116" s="221"/>
      <c r="U116" s="221"/>
      <c r="V116" s="221"/>
      <c r="W116" s="221"/>
      <c r="X116" s="221"/>
      <c r="Y116" s="221"/>
      <c r="Z116" s="221"/>
      <c r="AA116" s="221"/>
      <c r="AB116" s="221"/>
      <c r="AC116" s="221"/>
      <c r="AD116" s="221"/>
      <c r="AE116" s="221"/>
      <c r="AF116" s="221"/>
      <c r="AG116" s="221"/>
    </row>
    <row r="117" spans="2:33" ht="14.25">
      <c r="B117" s="221"/>
      <c r="C117" s="221"/>
      <c r="D117" s="221"/>
      <c r="E117" s="221"/>
      <c r="F117" s="221"/>
      <c r="G117" s="221"/>
      <c r="H117" s="221"/>
      <c r="I117" s="221"/>
      <c r="J117" s="221"/>
      <c r="L117" s="221"/>
      <c r="M117" s="221"/>
      <c r="N117" s="221"/>
      <c r="O117" s="221"/>
      <c r="P117" s="221"/>
      <c r="Q117" s="221"/>
      <c r="R117" s="221"/>
      <c r="S117" s="221"/>
      <c r="T117" s="221"/>
      <c r="U117" s="221"/>
      <c r="V117" s="221"/>
      <c r="W117" s="221"/>
      <c r="X117" s="221"/>
      <c r="Y117" s="221"/>
      <c r="Z117" s="221"/>
      <c r="AA117" s="221"/>
      <c r="AB117" s="221"/>
      <c r="AC117" s="221"/>
      <c r="AD117" s="221"/>
      <c r="AE117" s="221"/>
      <c r="AF117" s="221"/>
      <c r="AG117" s="221"/>
    </row>
    <row r="118" spans="2:33" ht="14.25">
      <c r="B118" s="221"/>
      <c r="C118" s="221"/>
      <c r="D118" s="221"/>
      <c r="E118" s="221"/>
      <c r="F118" s="221"/>
      <c r="G118" s="221"/>
      <c r="H118" s="221"/>
      <c r="I118" s="221"/>
      <c r="J118" s="221"/>
      <c r="L118" s="221"/>
      <c r="M118" s="221"/>
      <c r="N118" s="221"/>
      <c r="O118" s="221"/>
      <c r="P118" s="221"/>
      <c r="Q118" s="221"/>
      <c r="R118" s="221"/>
      <c r="S118" s="221"/>
      <c r="T118" s="221"/>
      <c r="U118" s="221"/>
      <c r="V118" s="221"/>
      <c r="W118" s="221"/>
      <c r="X118" s="221"/>
      <c r="Y118" s="221"/>
      <c r="Z118" s="221"/>
      <c r="AA118" s="221"/>
      <c r="AB118" s="221"/>
      <c r="AC118" s="221"/>
      <c r="AD118" s="221"/>
      <c r="AE118" s="221"/>
      <c r="AF118" s="221"/>
      <c r="AG118" s="221"/>
    </row>
    <row r="119" spans="2:33" ht="14.25">
      <c r="B119" s="221"/>
      <c r="C119" s="221"/>
      <c r="D119" s="221"/>
      <c r="E119" s="221"/>
      <c r="F119" s="221"/>
      <c r="G119" s="221"/>
      <c r="H119" s="221"/>
      <c r="I119" s="221"/>
      <c r="J119" s="221"/>
      <c r="L119" s="221"/>
      <c r="M119" s="221"/>
      <c r="N119" s="221"/>
      <c r="O119" s="221"/>
      <c r="P119" s="221"/>
      <c r="Q119" s="221"/>
      <c r="R119" s="221"/>
      <c r="S119" s="221"/>
      <c r="T119" s="221"/>
      <c r="U119" s="221"/>
      <c r="V119" s="221"/>
      <c r="W119" s="221"/>
      <c r="X119" s="221"/>
      <c r="Y119" s="221"/>
      <c r="Z119" s="221"/>
      <c r="AA119" s="221"/>
      <c r="AB119" s="221"/>
      <c r="AC119" s="221"/>
      <c r="AD119" s="221"/>
      <c r="AE119" s="221"/>
      <c r="AF119" s="221"/>
      <c r="AG119" s="221"/>
    </row>
    <row r="120" spans="2:33" ht="14.25">
      <c r="B120" s="221"/>
      <c r="C120" s="221"/>
      <c r="D120" s="221"/>
      <c r="E120" s="221"/>
      <c r="F120" s="221"/>
      <c r="G120" s="221"/>
      <c r="H120" s="221"/>
      <c r="I120" s="221"/>
      <c r="J120" s="221"/>
      <c r="L120" s="221"/>
      <c r="M120" s="221"/>
      <c r="N120" s="221"/>
      <c r="O120" s="221"/>
      <c r="P120" s="221"/>
      <c r="Q120" s="221"/>
      <c r="R120" s="221"/>
      <c r="S120" s="221"/>
      <c r="T120" s="221"/>
      <c r="U120" s="221"/>
      <c r="V120" s="221"/>
      <c r="W120" s="221"/>
      <c r="X120" s="221"/>
      <c r="Y120" s="221"/>
      <c r="Z120" s="221"/>
      <c r="AA120" s="221"/>
      <c r="AB120" s="221"/>
      <c r="AC120" s="221"/>
      <c r="AD120" s="221"/>
      <c r="AE120" s="221"/>
      <c r="AF120" s="221"/>
      <c r="AG120" s="221"/>
    </row>
    <row r="121" spans="2:33" ht="14.25">
      <c r="B121" s="221"/>
      <c r="C121" s="221"/>
      <c r="D121" s="221"/>
      <c r="E121" s="221"/>
      <c r="F121" s="221"/>
      <c r="G121" s="221"/>
      <c r="H121" s="221"/>
      <c r="I121" s="221"/>
      <c r="J121" s="221"/>
      <c r="L121" s="221"/>
      <c r="M121" s="221"/>
      <c r="N121" s="221"/>
      <c r="O121" s="221"/>
      <c r="P121" s="221"/>
      <c r="Q121" s="221"/>
      <c r="R121" s="221"/>
      <c r="S121" s="221"/>
      <c r="T121" s="221"/>
      <c r="U121" s="221"/>
      <c r="V121" s="221"/>
      <c r="W121" s="221"/>
      <c r="X121" s="221"/>
      <c r="Y121" s="221"/>
      <c r="Z121" s="221"/>
      <c r="AA121" s="221"/>
      <c r="AB121" s="221"/>
      <c r="AC121" s="221"/>
      <c r="AD121" s="221"/>
      <c r="AE121" s="221"/>
      <c r="AF121" s="221"/>
      <c r="AG121" s="221"/>
    </row>
    <row r="122" spans="2:33" ht="14.25">
      <c r="B122" s="221"/>
      <c r="C122" s="221"/>
      <c r="D122" s="221"/>
      <c r="E122" s="221"/>
      <c r="F122" s="221"/>
      <c r="G122" s="221"/>
      <c r="H122" s="221"/>
      <c r="I122" s="221"/>
      <c r="J122" s="221"/>
      <c r="L122" s="221"/>
      <c r="M122" s="221"/>
      <c r="N122" s="221"/>
      <c r="O122" s="221"/>
      <c r="P122" s="221"/>
      <c r="Q122" s="221"/>
      <c r="R122" s="221"/>
      <c r="S122" s="221"/>
      <c r="T122" s="221"/>
      <c r="U122" s="221"/>
      <c r="V122" s="221"/>
      <c r="W122" s="221"/>
      <c r="X122" s="221"/>
      <c r="Y122" s="221"/>
      <c r="Z122" s="221"/>
      <c r="AA122" s="221"/>
      <c r="AB122" s="221"/>
      <c r="AC122" s="221"/>
      <c r="AD122" s="221"/>
      <c r="AE122" s="221"/>
      <c r="AF122" s="221"/>
      <c r="AG122" s="221"/>
    </row>
    <row r="123" spans="2:33" ht="14.25">
      <c r="B123" s="221"/>
      <c r="C123" s="221"/>
      <c r="D123" s="221"/>
      <c r="E123" s="221"/>
      <c r="F123" s="221"/>
      <c r="G123" s="221"/>
      <c r="H123" s="221"/>
      <c r="I123" s="221"/>
      <c r="J123" s="221"/>
      <c r="L123" s="221"/>
      <c r="M123" s="221"/>
      <c r="N123" s="221"/>
      <c r="O123" s="221"/>
      <c r="P123" s="221"/>
      <c r="Q123" s="221"/>
      <c r="R123" s="221"/>
      <c r="S123" s="221"/>
      <c r="T123" s="221"/>
      <c r="U123" s="221"/>
      <c r="V123" s="221"/>
      <c r="W123" s="221"/>
      <c r="X123" s="221"/>
      <c r="Y123" s="221"/>
      <c r="Z123" s="221"/>
      <c r="AA123" s="221"/>
      <c r="AB123" s="221"/>
      <c r="AC123" s="221"/>
      <c r="AD123" s="221"/>
      <c r="AE123" s="221"/>
      <c r="AF123" s="221"/>
      <c r="AG123" s="221"/>
    </row>
    <row r="124" spans="12:33" ht="14.25">
      <c r="L124" s="221"/>
      <c r="M124" s="221"/>
      <c r="N124" s="221"/>
      <c r="O124" s="221"/>
      <c r="P124" s="221"/>
      <c r="Q124" s="221"/>
      <c r="R124" s="221"/>
      <c r="S124" s="221"/>
      <c r="T124" s="221"/>
      <c r="U124" s="221"/>
      <c r="V124" s="221"/>
      <c r="W124" s="221"/>
      <c r="X124" s="221"/>
      <c r="Y124" s="221"/>
      <c r="Z124" s="221"/>
      <c r="AA124" s="221"/>
      <c r="AB124" s="221"/>
      <c r="AC124" s="221"/>
      <c r="AD124" s="221"/>
      <c r="AE124" s="221"/>
      <c r="AF124" s="221"/>
      <c r="AG124" s="221"/>
    </row>
    <row r="125" spans="12:33" ht="14.25">
      <c r="L125" s="221"/>
      <c r="M125" s="221"/>
      <c r="N125" s="221"/>
      <c r="O125" s="221"/>
      <c r="P125" s="221"/>
      <c r="Q125" s="221"/>
      <c r="R125" s="221"/>
      <c r="S125" s="221"/>
      <c r="T125" s="221"/>
      <c r="U125" s="221"/>
      <c r="V125" s="221"/>
      <c r="W125" s="221"/>
      <c r="X125" s="221"/>
      <c r="Y125" s="221"/>
      <c r="Z125" s="221"/>
      <c r="AA125" s="221"/>
      <c r="AB125" s="221"/>
      <c r="AC125" s="221"/>
      <c r="AD125" s="221"/>
      <c r="AE125" s="221"/>
      <c r="AF125" s="221"/>
      <c r="AG125" s="221"/>
    </row>
    <row r="126" spans="12:33" ht="14.25">
      <c r="L126" s="221"/>
      <c r="M126" s="221"/>
      <c r="N126" s="221"/>
      <c r="O126" s="221"/>
      <c r="P126" s="221"/>
      <c r="Q126" s="221"/>
      <c r="R126" s="221"/>
      <c r="S126" s="221"/>
      <c r="T126" s="221"/>
      <c r="U126" s="221"/>
      <c r="V126" s="221"/>
      <c r="W126" s="221"/>
      <c r="X126" s="221"/>
      <c r="Y126" s="221"/>
      <c r="Z126" s="221"/>
      <c r="AA126" s="221"/>
      <c r="AB126" s="221"/>
      <c r="AC126" s="221"/>
      <c r="AD126" s="221"/>
      <c r="AE126" s="221"/>
      <c r="AF126" s="221"/>
      <c r="AG126" s="221"/>
    </row>
    <row r="127" spans="12:33" ht="14.25">
      <c r="L127" s="221"/>
      <c r="M127" s="221"/>
      <c r="N127" s="221"/>
      <c r="O127" s="221"/>
      <c r="P127" s="221"/>
      <c r="Q127" s="221"/>
      <c r="R127" s="221"/>
      <c r="S127" s="221"/>
      <c r="T127" s="221"/>
      <c r="U127" s="221"/>
      <c r="V127" s="221"/>
      <c r="W127" s="221"/>
      <c r="X127" s="221"/>
      <c r="Y127" s="221"/>
      <c r="Z127" s="221"/>
      <c r="AA127" s="221"/>
      <c r="AB127" s="221"/>
      <c r="AC127" s="221"/>
      <c r="AD127" s="221"/>
      <c r="AE127" s="221"/>
      <c r="AF127" s="221"/>
      <c r="AG127" s="221"/>
    </row>
    <row r="128" spans="12:33" ht="14.25">
      <c r="L128" s="221"/>
      <c r="M128" s="221"/>
      <c r="N128" s="221"/>
      <c r="O128" s="221"/>
      <c r="P128" s="221"/>
      <c r="Q128" s="221"/>
      <c r="R128" s="221"/>
      <c r="S128" s="221"/>
      <c r="T128" s="221"/>
      <c r="U128" s="221"/>
      <c r="V128" s="221"/>
      <c r="W128" s="221"/>
      <c r="X128" s="221"/>
      <c r="Y128" s="221"/>
      <c r="Z128" s="221"/>
      <c r="AA128" s="221"/>
      <c r="AB128" s="221"/>
      <c r="AC128" s="221"/>
      <c r="AD128" s="221"/>
      <c r="AE128" s="221"/>
      <c r="AF128" s="221"/>
      <c r="AG128" s="221"/>
    </row>
    <row r="129" spans="12:33" ht="14.25">
      <c r="L129" s="221"/>
      <c r="M129" s="221"/>
      <c r="N129" s="221"/>
      <c r="O129" s="221"/>
      <c r="P129" s="221"/>
      <c r="Q129" s="221"/>
      <c r="R129" s="221"/>
      <c r="S129" s="221"/>
      <c r="T129" s="221"/>
      <c r="U129" s="221"/>
      <c r="V129" s="221"/>
      <c r="W129" s="221"/>
      <c r="X129" s="221"/>
      <c r="Y129" s="221"/>
      <c r="Z129" s="221"/>
      <c r="AA129" s="221"/>
      <c r="AB129" s="221"/>
      <c r="AC129" s="221"/>
      <c r="AD129" s="221"/>
      <c r="AE129" s="221"/>
      <c r="AF129" s="221"/>
      <c r="AG129" s="221"/>
    </row>
  </sheetData>
  <sheetProtection/>
  <mergeCells count="8">
    <mergeCell ref="H4:J4"/>
    <mergeCell ref="A1:J1"/>
    <mergeCell ref="A2:J2"/>
    <mergeCell ref="B3:E3"/>
    <mergeCell ref="G3:J3"/>
    <mergeCell ref="B4:B5"/>
    <mergeCell ref="C4:E4"/>
    <mergeCell ref="G4:G5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56" r:id="rId1"/>
  <headerFooter>
    <oddHeader>&amp;LODEPA</oddHeader>
    <oddFooter>&amp;C5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G37"/>
  <sheetViews>
    <sheetView view="pageBreakPreview" zoomScaleSheetLayoutView="100" zoomScalePageLayoutView="0" workbookViewId="0" topLeftCell="A1">
      <selection activeCell="A1" sqref="A1:IV16384"/>
    </sheetView>
  </sheetViews>
  <sheetFormatPr defaultColWidth="13.140625" defaultRowHeight="12.75"/>
  <cols>
    <col min="1" max="10" width="13.140625" style="235" customWidth="1"/>
    <col min="11" max="163" width="13.140625" style="230" customWidth="1"/>
    <col min="164" max="16384" width="13.140625" style="235" customWidth="1"/>
  </cols>
  <sheetData>
    <row r="1" spans="1:163" s="226" customFormat="1" ht="21.75" customHeight="1">
      <c r="A1" s="297" t="s">
        <v>164</v>
      </c>
      <c r="B1" s="297"/>
      <c r="C1" s="297"/>
      <c r="D1" s="297"/>
      <c r="E1" s="297"/>
      <c r="F1" s="297"/>
      <c r="G1" s="297"/>
      <c r="H1" s="224"/>
      <c r="I1" s="224"/>
      <c r="J1" s="225"/>
      <c r="K1" s="225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  <c r="AH1" s="224"/>
      <c r="AI1" s="224"/>
      <c r="AJ1" s="224"/>
      <c r="AK1" s="224"/>
      <c r="AL1" s="224"/>
      <c r="AM1" s="224"/>
      <c r="AN1" s="224"/>
      <c r="AO1" s="224"/>
      <c r="AP1" s="224"/>
      <c r="AQ1" s="224"/>
      <c r="AR1" s="224"/>
      <c r="AS1" s="224"/>
      <c r="AT1" s="224"/>
      <c r="AU1" s="224"/>
      <c r="AV1" s="224"/>
      <c r="AW1" s="224"/>
      <c r="AX1" s="224"/>
      <c r="AY1" s="224"/>
      <c r="AZ1" s="224"/>
      <c r="BA1" s="224"/>
      <c r="BB1" s="224"/>
      <c r="BC1" s="224"/>
      <c r="BD1" s="224"/>
      <c r="BE1" s="224"/>
      <c r="BF1" s="224"/>
      <c r="BG1" s="224"/>
      <c r="BH1" s="224"/>
      <c r="BI1" s="224"/>
      <c r="BJ1" s="224"/>
      <c r="BK1" s="224"/>
      <c r="BL1" s="224"/>
      <c r="BM1" s="224"/>
      <c r="BN1" s="224"/>
      <c r="BO1" s="224"/>
      <c r="BP1" s="224"/>
      <c r="BQ1" s="224"/>
      <c r="BR1" s="224"/>
      <c r="BS1" s="224"/>
      <c r="BT1" s="224"/>
      <c r="BU1" s="224"/>
      <c r="BV1" s="224"/>
      <c r="BW1" s="224"/>
      <c r="BX1" s="224"/>
      <c r="BY1" s="224"/>
      <c r="BZ1" s="224"/>
      <c r="CA1" s="224"/>
      <c r="CB1" s="224"/>
      <c r="CC1" s="224"/>
      <c r="CD1" s="224"/>
      <c r="CE1" s="224"/>
      <c r="CF1" s="224"/>
      <c r="CG1" s="224"/>
      <c r="CH1" s="224"/>
      <c r="CI1" s="224"/>
      <c r="CJ1" s="224"/>
      <c r="CK1" s="224"/>
      <c r="CL1" s="224"/>
      <c r="CM1" s="224"/>
      <c r="CN1" s="224"/>
      <c r="CO1" s="224"/>
      <c r="CP1" s="224"/>
      <c r="CQ1" s="224"/>
      <c r="CR1" s="224"/>
      <c r="CS1" s="224"/>
      <c r="CT1" s="224"/>
      <c r="CU1" s="224"/>
      <c r="CV1" s="224"/>
      <c r="CW1" s="224"/>
      <c r="CX1" s="224"/>
      <c r="CY1" s="224"/>
      <c r="CZ1" s="224"/>
      <c r="DA1" s="224"/>
      <c r="DB1" s="224"/>
      <c r="DC1" s="224"/>
      <c r="DD1" s="224"/>
      <c r="DE1" s="224"/>
      <c r="DF1" s="224"/>
      <c r="DG1" s="224"/>
      <c r="DH1" s="224"/>
      <c r="DI1" s="224"/>
      <c r="DJ1" s="224"/>
      <c r="DK1" s="224"/>
      <c r="DL1" s="224"/>
      <c r="DM1" s="224"/>
      <c r="DN1" s="224"/>
      <c r="DO1" s="224"/>
      <c r="DP1" s="224"/>
      <c r="DQ1" s="224"/>
      <c r="DR1" s="224"/>
      <c r="DS1" s="224"/>
      <c r="DT1" s="224"/>
      <c r="DU1" s="224"/>
      <c r="DV1" s="224"/>
      <c r="DW1" s="224"/>
      <c r="DX1" s="224"/>
      <c r="DY1" s="224"/>
      <c r="DZ1" s="224"/>
      <c r="EA1" s="224"/>
      <c r="EB1" s="224"/>
      <c r="EC1" s="224"/>
      <c r="ED1" s="224"/>
      <c r="EE1" s="224"/>
      <c r="EF1" s="224"/>
      <c r="EG1" s="224"/>
      <c r="EH1" s="224"/>
      <c r="EI1" s="224"/>
      <c r="EJ1" s="224"/>
      <c r="EK1" s="224"/>
      <c r="EL1" s="224"/>
      <c r="EM1" s="224"/>
      <c r="EN1" s="224"/>
      <c r="EO1" s="224"/>
      <c r="EP1" s="224"/>
      <c r="EQ1" s="224"/>
      <c r="ER1" s="224"/>
      <c r="ES1" s="224"/>
      <c r="ET1" s="224"/>
      <c r="EU1" s="224"/>
      <c r="EV1" s="224"/>
      <c r="EW1" s="224"/>
      <c r="EX1" s="224"/>
      <c r="EY1" s="224"/>
      <c r="EZ1" s="224"/>
      <c r="FA1" s="224"/>
      <c r="FB1" s="224"/>
      <c r="FC1" s="224"/>
      <c r="FD1" s="224"/>
      <c r="FE1" s="224"/>
      <c r="FF1" s="224"/>
      <c r="FG1" s="224"/>
    </row>
    <row r="2" spans="1:163" s="226" customFormat="1" ht="12" customHeight="1">
      <c r="A2" s="298" t="s">
        <v>149</v>
      </c>
      <c r="B2" s="298"/>
      <c r="C2" s="298"/>
      <c r="D2" s="298"/>
      <c r="E2" s="298"/>
      <c r="F2" s="298"/>
      <c r="G2" s="298"/>
      <c r="H2" s="160"/>
      <c r="I2" s="160"/>
      <c r="J2" s="225"/>
      <c r="K2" s="225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4"/>
      <c r="AE2" s="224"/>
      <c r="AF2" s="224"/>
      <c r="AG2" s="224"/>
      <c r="AH2" s="224"/>
      <c r="AI2" s="224"/>
      <c r="AJ2" s="224"/>
      <c r="AK2" s="224"/>
      <c r="AL2" s="224"/>
      <c r="AM2" s="224"/>
      <c r="AN2" s="224"/>
      <c r="AO2" s="224"/>
      <c r="AP2" s="224"/>
      <c r="AQ2" s="224"/>
      <c r="AR2" s="224"/>
      <c r="AS2" s="224"/>
      <c r="AT2" s="224"/>
      <c r="AU2" s="224"/>
      <c r="AV2" s="224"/>
      <c r="AW2" s="224"/>
      <c r="AX2" s="224"/>
      <c r="AY2" s="224"/>
      <c r="AZ2" s="224"/>
      <c r="BA2" s="224"/>
      <c r="BB2" s="224"/>
      <c r="BC2" s="224"/>
      <c r="BD2" s="224"/>
      <c r="BE2" s="224"/>
      <c r="BF2" s="224"/>
      <c r="BG2" s="224"/>
      <c r="BH2" s="224"/>
      <c r="BI2" s="224"/>
      <c r="BJ2" s="224"/>
      <c r="BK2" s="224"/>
      <c r="BL2" s="224"/>
      <c r="BM2" s="224"/>
      <c r="BN2" s="224"/>
      <c r="BO2" s="224"/>
      <c r="BP2" s="224"/>
      <c r="BQ2" s="224"/>
      <c r="BR2" s="224"/>
      <c r="BS2" s="224"/>
      <c r="BT2" s="224"/>
      <c r="BU2" s="224"/>
      <c r="BV2" s="224"/>
      <c r="BW2" s="224"/>
      <c r="BX2" s="224"/>
      <c r="BY2" s="224"/>
      <c r="BZ2" s="224"/>
      <c r="CA2" s="224"/>
      <c r="CB2" s="224"/>
      <c r="CC2" s="224"/>
      <c r="CD2" s="224"/>
      <c r="CE2" s="224"/>
      <c r="CF2" s="224"/>
      <c r="CG2" s="224"/>
      <c r="CH2" s="224"/>
      <c r="CI2" s="224"/>
      <c r="CJ2" s="224"/>
      <c r="CK2" s="224"/>
      <c r="CL2" s="224"/>
      <c r="CM2" s="224"/>
      <c r="CN2" s="224"/>
      <c r="CO2" s="224"/>
      <c r="CP2" s="224"/>
      <c r="CQ2" s="224"/>
      <c r="CR2" s="224"/>
      <c r="CS2" s="224"/>
      <c r="CT2" s="224"/>
      <c r="CU2" s="224"/>
      <c r="CV2" s="224"/>
      <c r="CW2" s="224"/>
      <c r="CX2" s="224"/>
      <c r="CY2" s="224"/>
      <c r="CZ2" s="224"/>
      <c r="DA2" s="224"/>
      <c r="DB2" s="224"/>
      <c r="DC2" s="224"/>
      <c r="DD2" s="224"/>
      <c r="DE2" s="224"/>
      <c r="DF2" s="224"/>
      <c r="DG2" s="224"/>
      <c r="DH2" s="224"/>
      <c r="DI2" s="224"/>
      <c r="DJ2" s="224"/>
      <c r="DK2" s="224"/>
      <c r="DL2" s="224"/>
      <c r="DM2" s="224"/>
      <c r="DN2" s="224"/>
      <c r="DO2" s="224"/>
      <c r="DP2" s="224"/>
      <c r="DQ2" s="224"/>
      <c r="DR2" s="224"/>
      <c r="DS2" s="224"/>
      <c r="DT2" s="224"/>
      <c r="DU2" s="224"/>
      <c r="DV2" s="224"/>
      <c r="DW2" s="224"/>
      <c r="DX2" s="224"/>
      <c r="DY2" s="224"/>
      <c r="DZ2" s="224"/>
      <c r="EA2" s="224"/>
      <c r="EB2" s="224"/>
      <c r="EC2" s="224"/>
      <c r="ED2" s="224"/>
      <c r="EE2" s="224"/>
      <c r="EF2" s="224"/>
      <c r="EG2" s="224"/>
      <c r="EH2" s="224"/>
      <c r="EI2" s="224"/>
      <c r="EJ2" s="224"/>
      <c r="EK2" s="224"/>
      <c r="EL2" s="224"/>
      <c r="EM2" s="224"/>
      <c r="EN2" s="224"/>
      <c r="EO2" s="224"/>
      <c r="EP2" s="224"/>
      <c r="EQ2" s="224"/>
      <c r="ER2" s="224"/>
      <c r="ES2" s="224"/>
      <c r="ET2" s="224"/>
      <c r="EU2" s="224"/>
      <c r="EV2" s="224"/>
      <c r="EW2" s="224"/>
      <c r="EX2" s="224"/>
      <c r="EY2" s="224"/>
      <c r="EZ2" s="224"/>
      <c r="FA2" s="224"/>
      <c r="FB2" s="224"/>
      <c r="FC2" s="224"/>
      <c r="FD2" s="224"/>
      <c r="FE2" s="224"/>
      <c r="FF2" s="224"/>
      <c r="FG2" s="224"/>
    </row>
    <row r="3" spans="1:163" s="226" customFormat="1" ht="24.75" customHeight="1">
      <c r="A3" s="299" t="s">
        <v>153</v>
      </c>
      <c r="B3" s="299"/>
      <c r="C3" s="299"/>
      <c r="D3" s="299"/>
      <c r="E3" s="299"/>
      <c r="F3" s="299"/>
      <c r="G3" s="299"/>
      <c r="H3" s="227"/>
      <c r="I3" s="227"/>
      <c r="J3" s="224"/>
      <c r="K3" s="228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  <c r="Y3" s="224"/>
      <c r="Z3" s="224"/>
      <c r="AA3" s="224"/>
      <c r="AB3" s="224"/>
      <c r="AC3" s="224"/>
      <c r="AD3" s="224"/>
      <c r="AE3" s="224"/>
      <c r="AF3" s="224"/>
      <c r="AG3" s="224"/>
      <c r="AH3" s="224"/>
      <c r="AI3" s="224"/>
      <c r="AJ3" s="224"/>
      <c r="AK3" s="224"/>
      <c r="AL3" s="224"/>
      <c r="AM3" s="224"/>
      <c r="AN3" s="224"/>
      <c r="AO3" s="224"/>
      <c r="AP3" s="224"/>
      <c r="AQ3" s="224"/>
      <c r="AR3" s="224"/>
      <c r="AS3" s="224"/>
      <c r="AT3" s="224"/>
      <c r="AU3" s="224"/>
      <c r="AV3" s="224"/>
      <c r="AW3" s="224"/>
      <c r="AX3" s="224"/>
      <c r="AY3" s="224"/>
      <c r="AZ3" s="224"/>
      <c r="BA3" s="224"/>
      <c r="BB3" s="224"/>
      <c r="BC3" s="224"/>
      <c r="BD3" s="224"/>
      <c r="BE3" s="224"/>
      <c r="BF3" s="224"/>
      <c r="BG3" s="224"/>
      <c r="BH3" s="224"/>
      <c r="BI3" s="224"/>
      <c r="BJ3" s="224"/>
      <c r="BK3" s="224"/>
      <c r="BL3" s="224"/>
      <c r="BM3" s="224"/>
      <c r="BN3" s="224"/>
      <c r="BO3" s="224"/>
      <c r="BP3" s="224"/>
      <c r="BQ3" s="224"/>
      <c r="BR3" s="224"/>
      <c r="BS3" s="224"/>
      <c r="BT3" s="224"/>
      <c r="BU3" s="224"/>
      <c r="BV3" s="224"/>
      <c r="BW3" s="224"/>
      <c r="BX3" s="224"/>
      <c r="BY3" s="224"/>
      <c r="BZ3" s="224"/>
      <c r="CA3" s="224"/>
      <c r="CB3" s="224"/>
      <c r="CC3" s="224"/>
      <c r="CD3" s="224"/>
      <c r="CE3" s="224"/>
      <c r="CF3" s="224"/>
      <c r="CG3" s="224"/>
      <c r="CH3" s="224"/>
      <c r="CI3" s="224"/>
      <c r="CJ3" s="224"/>
      <c r="CK3" s="224"/>
      <c r="CL3" s="224"/>
      <c r="CM3" s="224"/>
      <c r="CN3" s="224"/>
      <c r="CO3" s="224"/>
      <c r="CP3" s="224"/>
      <c r="CQ3" s="224"/>
      <c r="CR3" s="224"/>
      <c r="CS3" s="224"/>
      <c r="CT3" s="224"/>
      <c r="CU3" s="224"/>
      <c r="CV3" s="224"/>
      <c r="CW3" s="224"/>
      <c r="CX3" s="224"/>
      <c r="CY3" s="224"/>
      <c r="CZ3" s="224"/>
      <c r="DA3" s="224"/>
      <c r="DB3" s="224"/>
      <c r="DC3" s="224"/>
      <c r="DD3" s="224"/>
      <c r="DE3" s="224"/>
      <c r="DF3" s="224"/>
      <c r="DG3" s="224"/>
      <c r="DH3" s="224"/>
      <c r="DI3" s="224"/>
      <c r="DJ3" s="224"/>
      <c r="DK3" s="224"/>
      <c r="DL3" s="224"/>
      <c r="DM3" s="224"/>
      <c r="DN3" s="224"/>
      <c r="DO3" s="224"/>
      <c r="DP3" s="224"/>
      <c r="DQ3" s="224"/>
      <c r="DR3" s="224"/>
      <c r="DS3" s="224"/>
      <c r="DT3" s="224"/>
      <c r="DU3" s="224"/>
      <c r="DV3" s="224"/>
      <c r="DW3" s="224"/>
      <c r="DX3" s="224"/>
      <c r="DY3" s="224"/>
      <c r="DZ3" s="224"/>
      <c r="EA3" s="224"/>
      <c r="EB3" s="224"/>
      <c r="EC3" s="224"/>
      <c r="ED3" s="224"/>
      <c r="EE3" s="224"/>
      <c r="EF3" s="224"/>
      <c r="EG3" s="224"/>
      <c r="EH3" s="224"/>
      <c r="EI3" s="224"/>
      <c r="EJ3" s="224"/>
      <c r="EK3" s="224"/>
      <c r="EL3" s="224"/>
      <c r="EM3" s="224"/>
      <c r="EN3" s="224"/>
      <c r="EO3" s="224"/>
      <c r="EP3" s="224"/>
      <c r="EQ3" s="224"/>
      <c r="ER3" s="224"/>
      <c r="ES3" s="224"/>
      <c r="ET3" s="224"/>
      <c r="EU3" s="224"/>
      <c r="EV3" s="224"/>
      <c r="EW3" s="224"/>
      <c r="EX3" s="224"/>
      <c r="EY3" s="224"/>
      <c r="EZ3" s="224"/>
      <c r="FA3" s="224"/>
      <c r="FB3" s="224"/>
      <c r="FC3" s="224"/>
      <c r="FD3" s="224"/>
      <c r="FE3" s="224"/>
      <c r="FF3" s="224"/>
      <c r="FG3" s="224"/>
    </row>
    <row r="4" spans="1:163" s="226" customFormat="1" ht="17.25" customHeight="1">
      <c r="A4" s="229"/>
      <c r="B4" s="230"/>
      <c r="C4" s="230"/>
      <c r="D4" s="230"/>
      <c r="E4" s="230"/>
      <c r="F4" s="224"/>
      <c r="G4" s="224"/>
      <c r="H4" s="228"/>
      <c r="I4" s="224"/>
      <c r="J4" s="224"/>
      <c r="K4" s="228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  <c r="AC4" s="224"/>
      <c r="AD4" s="224"/>
      <c r="AE4" s="224"/>
      <c r="AF4" s="224"/>
      <c r="AG4" s="224"/>
      <c r="AH4" s="224"/>
      <c r="AI4" s="224"/>
      <c r="AJ4" s="224"/>
      <c r="AK4" s="224"/>
      <c r="AL4" s="224"/>
      <c r="AM4" s="224"/>
      <c r="AN4" s="224"/>
      <c r="AO4" s="224"/>
      <c r="AP4" s="224"/>
      <c r="AQ4" s="224"/>
      <c r="AR4" s="224"/>
      <c r="AS4" s="224"/>
      <c r="AT4" s="224"/>
      <c r="AU4" s="224"/>
      <c r="AV4" s="224"/>
      <c r="AW4" s="224"/>
      <c r="AX4" s="224"/>
      <c r="AY4" s="224"/>
      <c r="AZ4" s="224"/>
      <c r="BA4" s="224"/>
      <c r="BB4" s="224"/>
      <c r="BC4" s="224"/>
      <c r="BD4" s="224"/>
      <c r="BE4" s="224"/>
      <c r="BF4" s="224"/>
      <c r="BG4" s="224"/>
      <c r="BH4" s="224"/>
      <c r="BI4" s="224"/>
      <c r="BJ4" s="224"/>
      <c r="BK4" s="224"/>
      <c r="BL4" s="224"/>
      <c r="BM4" s="224"/>
      <c r="BN4" s="224"/>
      <c r="BO4" s="224"/>
      <c r="BP4" s="224"/>
      <c r="BQ4" s="224"/>
      <c r="BR4" s="224"/>
      <c r="BS4" s="224"/>
      <c r="BT4" s="224"/>
      <c r="BU4" s="224"/>
      <c r="BV4" s="224"/>
      <c r="BW4" s="224"/>
      <c r="BX4" s="224"/>
      <c r="BY4" s="224"/>
      <c r="BZ4" s="224"/>
      <c r="CA4" s="224"/>
      <c r="CB4" s="224"/>
      <c r="CC4" s="224"/>
      <c r="CD4" s="224"/>
      <c r="CE4" s="224"/>
      <c r="CF4" s="224"/>
      <c r="CG4" s="224"/>
      <c r="CH4" s="224"/>
      <c r="CI4" s="224"/>
      <c r="CJ4" s="224"/>
      <c r="CK4" s="224"/>
      <c r="CL4" s="224"/>
      <c r="CM4" s="224"/>
      <c r="CN4" s="224"/>
      <c r="CO4" s="224"/>
      <c r="CP4" s="224"/>
      <c r="CQ4" s="224"/>
      <c r="CR4" s="224"/>
      <c r="CS4" s="224"/>
      <c r="CT4" s="224"/>
      <c r="CU4" s="224"/>
      <c r="CV4" s="224"/>
      <c r="CW4" s="224"/>
      <c r="CX4" s="224"/>
      <c r="CY4" s="224"/>
      <c r="CZ4" s="224"/>
      <c r="DA4" s="224"/>
      <c r="DB4" s="224"/>
      <c r="DC4" s="224"/>
      <c r="DD4" s="224"/>
      <c r="DE4" s="224"/>
      <c r="DF4" s="224"/>
      <c r="DG4" s="224"/>
      <c r="DH4" s="224"/>
      <c r="DI4" s="224"/>
      <c r="DJ4" s="224"/>
      <c r="DK4" s="224"/>
      <c r="DL4" s="224"/>
      <c r="DM4" s="224"/>
      <c r="DN4" s="224"/>
      <c r="DO4" s="224"/>
      <c r="DP4" s="224"/>
      <c r="DQ4" s="224"/>
      <c r="DR4" s="224"/>
      <c r="DS4" s="224"/>
      <c r="DT4" s="224"/>
      <c r="DU4" s="224"/>
      <c r="DV4" s="224"/>
      <c r="DW4" s="224"/>
      <c r="DX4" s="224"/>
      <c r="DY4" s="224"/>
      <c r="DZ4" s="224"/>
      <c r="EA4" s="224"/>
      <c r="EB4" s="224"/>
      <c r="EC4" s="224"/>
      <c r="ED4" s="224"/>
      <c r="EE4" s="224"/>
      <c r="EF4" s="224"/>
      <c r="EG4" s="224"/>
      <c r="EH4" s="224"/>
      <c r="EI4" s="224"/>
      <c r="EJ4" s="224"/>
      <c r="EK4" s="224"/>
      <c r="EL4" s="224"/>
      <c r="EM4" s="224"/>
      <c r="EN4" s="224"/>
      <c r="EO4" s="224"/>
      <c r="EP4" s="224"/>
      <c r="EQ4" s="224"/>
      <c r="ER4" s="224"/>
      <c r="ES4" s="224"/>
      <c r="ET4" s="224"/>
      <c r="EU4" s="224"/>
      <c r="EV4" s="224"/>
      <c r="EW4" s="224"/>
      <c r="EX4" s="224"/>
      <c r="EY4" s="224"/>
      <c r="EZ4" s="224"/>
      <c r="FA4" s="224"/>
      <c r="FB4" s="224"/>
      <c r="FC4" s="224"/>
      <c r="FD4" s="224"/>
      <c r="FE4" s="224"/>
      <c r="FF4" s="224"/>
      <c r="FG4" s="224"/>
    </row>
    <row r="5" spans="1:163" s="226" customFormat="1" ht="46.5" customHeight="1">
      <c r="A5" s="143" t="s">
        <v>24</v>
      </c>
      <c r="B5" s="143" t="s">
        <v>128</v>
      </c>
      <c r="C5" s="143" t="s">
        <v>25</v>
      </c>
      <c r="D5" s="143" t="s">
        <v>26</v>
      </c>
      <c r="E5" s="143" t="s">
        <v>27</v>
      </c>
      <c r="F5" s="143" t="s">
        <v>28</v>
      </c>
      <c r="G5" s="143" t="s">
        <v>6</v>
      </c>
      <c r="H5" s="228"/>
      <c r="I5" s="231"/>
      <c r="J5" s="231"/>
      <c r="K5" s="231"/>
      <c r="L5" s="231"/>
      <c r="M5" s="231"/>
      <c r="N5" s="231"/>
      <c r="O5" s="231"/>
      <c r="P5" s="224"/>
      <c r="Q5" s="224"/>
      <c r="R5" s="224"/>
      <c r="S5" s="224"/>
      <c r="T5" s="224"/>
      <c r="U5" s="224"/>
      <c r="V5" s="224"/>
      <c r="W5" s="224"/>
      <c r="X5" s="224"/>
      <c r="Y5" s="224"/>
      <c r="Z5" s="224"/>
      <c r="AA5" s="224"/>
      <c r="AB5" s="224"/>
      <c r="AC5" s="224"/>
      <c r="AD5" s="224"/>
      <c r="AE5" s="224"/>
      <c r="AF5" s="224"/>
      <c r="AG5" s="224"/>
      <c r="AH5" s="224"/>
      <c r="AI5" s="224"/>
      <c r="AJ5" s="224"/>
      <c r="AK5" s="224"/>
      <c r="AL5" s="224"/>
      <c r="AM5" s="224"/>
      <c r="AN5" s="224"/>
      <c r="AO5" s="224"/>
      <c r="AP5" s="224"/>
      <c r="AQ5" s="224"/>
      <c r="AR5" s="224"/>
      <c r="AS5" s="224"/>
      <c r="AT5" s="224"/>
      <c r="AU5" s="224"/>
      <c r="AV5" s="224"/>
      <c r="AW5" s="224"/>
      <c r="AX5" s="224"/>
      <c r="AY5" s="224"/>
      <c r="AZ5" s="224"/>
      <c r="BA5" s="224"/>
      <c r="BB5" s="224"/>
      <c r="BC5" s="224"/>
      <c r="BD5" s="224"/>
      <c r="BE5" s="224"/>
      <c r="BF5" s="224"/>
      <c r="BG5" s="224"/>
      <c r="BH5" s="224"/>
      <c r="BI5" s="224"/>
      <c r="BJ5" s="224"/>
      <c r="BK5" s="224"/>
      <c r="BL5" s="224"/>
      <c r="BM5" s="224"/>
      <c r="BN5" s="224"/>
      <c r="BO5" s="224"/>
      <c r="BP5" s="224"/>
      <c r="BQ5" s="224"/>
      <c r="BR5" s="224"/>
      <c r="BS5" s="224"/>
      <c r="BT5" s="224"/>
      <c r="BU5" s="224"/>
      <c r="BV5" s="224"/>
      <c r="BW5" s="224"/>
      <c r="BX5" s="224"/>
      <c r="BY5" s="224"/>
      <c r="BZ5" s="224"/>
      <c r="CA5" s="224"/>
      <c r="CB5" s="224"/>
      <c r="CC5" s="224"/>
      <c r="CD5" s="224"/>
      <c r="CE5" s="224"/>
      <c r="CF5" s="224"/>
      <c r="CG5" s="224"/>
      <c r="CH5" s="224"/>
      <c r="CI5" s="224"/>
      <c r="CJ5" s="224"/>
      <c r="CK5" s="224"/>
      <c r="CL5" s="224"/>
      <c r="CM5" s="224"/>
      <c r="CN5" s="224"/>
      <c r="CO5" s="224"/>
      <c r="CP5" s="224"/>
      <c r="CQ5" s="224"/>
      <c r="CR5" s="224"/>
      <c r="CS5" s="224"/>
      <c r="CT5" s="224"/>
      <c r="CU5" s="224"/>
      <c r="CV5" s="224"/>
      <c r="CW5" s="224"/>
      <c r="CX5" s="224"/>
      <c r="CY5" s="224"/>
      <c r="CZ5" s="224"/>
      <c r="DA5" s="224"/>
      <c r="DB5" s="224"/>
      <c r="DC5" s="224"/>
      <c r="DD5" s="224"/>
      <c r="DE5" s="224"/>
      <c r="DF5" s="224"/>
      <c r="DG5" s="224"/>
      <c r="DH5" s="224"/>
      <c r="DI5" s="224"/>
      <c r="DJ5" s="224"/>
      <c r="DK5" s="224"/>
      <c r="DL5" s="224"/>
      <c r="DM5" s="224"/>
      <c r="DN5" s="224"/>
      <c r="DO5" s="224"/>
      <c r="DP5" s="224"/>
      <c r="DQ5" s="224"/>
      <c r="DR5" s="224"/>
      <c r="DS5" s="224"/>
      <c r="DT5" s="224"/>
      <c r="DU5" s="224"/>
      <c r="DV5" s="224"/>
      <c r="DW5" s="224"/>
      <c r="DX5" s="224"/>
      <c r="DY5" s="224"/>
      <c r="DZ5" s="224"/>
      <c r="EA5" s="224"/>
      <c r="EB5" s="224"/>
      <c r="EC5" s="224"/>
      <c r="ED5" s="224"/>
      <c r="EE5" s="224"/>
      <c r="EF5" s="224"/>
      <c r="EG5" s="224"/>
      <c r="EH5" s="224"/>
      <c r="EI5" s="224"/>
      <c r="EJ5" s="224"/>
      <c r="EK5" s="224"/>
      <c r="EL5" s="224"/>
      <c r="EM5" s="224"/>
      <c r="EN5" s="224"/>
      <c r="EO5" s="224"/>
      <c r="EP5" s="224"/>
      <c r="EQ5" s="224"/>
      <c r="ER5" s="224"/>
      <c r="ES5" s="224"/>
      <c r="ET5" s="224"/>
      <c r="EU5" s="224"/>
      <c r="EV5" s="224"/>
      <c r="EW5" s="224"/>
      <c r="EX5" s="224"/>
      <c r="EY5" s="224"/>
      <c r="EZ5" s="224"/>
      <c r="FA5" s="224"/>
      <c r="FB5" s="224"/>
      <c r="FC5" s="224"/>
      <c r="FD5" s="224"/>
      <c r="FE5" s="224"/>
      <c r="FF5" s="224"/>
      <c r="FG5" s="224"/>
    </row>
    <row r="6" spans="1:163" s="226" customFormat="1" ht="18" customHeight="1">
      <c r="A6" s="144" t="s">
        <v>182</v>
      </c>
      <c r="B6" s="147">
        <v>694.35</v>
      </c>
      <c r="C6" s="147">
        <v>889.02</v>
      </c>
      <c r="D6" s="147">
        <v>853.59</v>
      </c>
      <c r="E6" s="147">
        <v>1277.16</v>
      </c>
      <c r="F6" s="147">
        <v>587.1</v>
      </c>
      <c r="G6" s="147">
        <v>562.03</v>
      </c>
      <c r="H6" s="224"/>
      <c r="I6" s="232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4"/>
      <c r="AL6" s="224"/>
      <c r="AM6" s="224"/>
      <c r="AN6" s="224"/>
      <c r="AO6" s="224"/>
      <c r="AP6" s="224"/>
      <c r="AQ6" s="224"/>
      <c r="AR6" s="224"/>
      <c r="AS6" s="224"/>
      <c r="AT6" s="224"/>
      <c r="AU6" s="224"/>
      <c r="AV6" s="224"/>
      <c r="AW6" s="224"/>
      <c r="AX6" s="224"/>
      <c r="AY6" s="224"/>
      <c r="AZ6" s="224"/>
      <c r="BA6" s="224"/>
      <c r="BB6" s="224"/>
      <c r="BC6" s="224"/>
      <c r="BD6" s="224"/>
      <c r="BE6" s="224"/>
      <c r="BF6" s="224"/>
      <c r="BG6" s="224"/>
      <c r="BH6" s="224"/>
      <c r="BI6" s="224"/>
      <c r="BJ6" s="224"/>
      <c r="BK6" s="224"/>
      <c r="BL6" s="224"/>
      <c r="BM6" s="224"/>
      <c r="BN6" s="224"/>
      <c r="BO6" s="224"/>
      <c r="BP6" s="224"/>
      <c r="BQ6" s="224"/>
      <c r="BR6" s="224"/>
      <c r="BS6" s="224"/>
      <c r="BT6" s="224"/>
      <c r="BU6" s="224"/>
      <c r="BV6" s="224"/>
      <c r="BW6" s="224"/>
      <c r="BX6" s="224"/>
      <c r="BY6" s="224"/>
      <c r="BZ6" s="224"/>
      <c r="CA6" s="224"/>
      <c r="CB6" s="224"/>
      <c r="CC6" s="224"/>
      <c r="CD6" s="224"/>
      <c r="CE6" s="224"/>
      <c r="CF6" s="224"/>
      <c r="CG6" s="224"/>
      <c r="CH6" s="224"/>
      <c r="CI6" s="224"/>
      <c r="CJ6" s="224"/>
      <c r="CK6" s="224"/>
      <c r="CL6" s="224"/>
      <c r="CM6" s="224"/>
      <c r="CN6" s="224"/>
      <c r="CO6" s="224"/>
      <c r="CP6" s="224"/>
      <c r="CQ6" s="224"/>
      <c r="CR6" s="224"/>
      <c r="CS6" s="224"/>
      <c r="CT6" s="224"/>
      <c r="CU6" s="224"/>
      <c r="CV6" s="224"/>
      <c r="CW6" s="224"/>
      <c r="CX6" s="224"/>
      <c r="CY6" s="224"/>
      <c r="CZ6" s="224"/>
      <c r="DA6" s="224"/>
      <c r="DB6" s="224"/>
      <c r="DC6" s="224"/>
      <c r="DD6" s="224"/>
      <c r="DE6" s="224"/>
      <c r="DF6" s="224"/>
      <c r="DG6" s="224"/>
      <c r="DH6" s="224"/>
      <c r="DI6" s="224"/>
      <c r="DJ6" s="224"/>
      <c r="DK6" s="224"/>
      <c r="DL6" s="224"/>
      <c r="DM6" s="224"/>
      <c r="DN6" s="224"/>
      <c r="DO6" s="224"/>
      <c r="DP6" s="224"/>
      <c r="DQ6" s="224"/>
      <c r="DR6" s="224"/>
      <c r="DS6" s="224"/>
      <c r="DT6" s="224"/>
      <c r="DU6" s="224"/>
      <c r="DV6" s="224"/>
      <c r="DW6" s="224"/>
      <c r="DX6" s="224"/>
      <c r="DY6" s="224"/>
      <c r="DZ6" s="224"/>
      <c r="EA6" s="224"/>
      <c r="EB6" s="224"/>
      <c r="EC6" s="224"/>
      <c r="ED6" s="224"/>
      <c r="EE6" s="224"/>
      <c r="EF6" s="224"/>
      <c r="EG6" s="224"/>
      <c r="EH6" s="224"/>
      <c r="EI6" s="224"/>
      <c r="EJ6" s="224"/>
      <c r="EK6" s="224"/>
      <c r="EL6" s="224"/>
      <c r="EM6" s="224"/>
      <c r="EN6" s="224"/>
      <c r="EO6" s="224"/>
      <c r="EP6" s="224"/>
      <c r="EQ6" s="224"/>
      <c r="ER6" s="224"/>
      <c r="ES6" s="224"/>
      <c r="ET6" s="224"/>
      <c r="EU6" s="224"/>
      <c r="EV6" s="224"/>
      <c r="EW6" s="224"/>
      <c r="EX6" s="224"/>
      <c r="EY6" s="224"/>
      <c r="EZ6" s="224"/>
      <c r="FA6" s="224"/>
      <c r="FB6" s="224"/>
      <c r="FC6" s="224"/>
      <c r="FD6" s="224"/>
      <c r="FE6" s="224"/>
      <c r="FF6" s="224"/>
      <c r="FG6" s="224"/>
    </row>
    <row r="7" spans="1:163" s="226" customFormat="1" ht="18" customHeight="1">
      <c r="A7" s="144" t="s">
        <v>185</v>
      </c>
      <c r="B7" s="147">
        <v>705.56</v>
      </c>
      <c r="C7" s="147">
        <v>939.67</v>
      </c>
      <c r="D7" s="147" t="s">
        <v>150</v>
      </c>
      <c r="E7" s="147">
        <v>1271.61</v>
      </c>
      <c r="F7" s="147">
        <v>578.88</v>
      </c>
      <c r="G7" s="147">
        <v>549.97</v>
      </c>
      <c r="H7" s="224"/>
      <c r="I7" s="232"/>
      <c r="J7" s="224"/>
      <c r="K7" s="224"/>
      <c r="L7" s="224"/>
      <c r="M7" s="224"/>
      <c r="N7" s="224"/>
      <c r="O7" s="224"/>
      <c r="P7" s="224"/>
      <c r="Q7" s="224"/>
      <c r="R7" s="224"/>
      <c r="S7" s="224"/>
      <c r="T7" s="224"/>
      <c r="U7" s="224"/>
      <c r="V7" s="224"/>
      <c r="W7" s="224"/>
      <c r="X7" s="224"/>
      <c r="Y7" s="224"/>
      <c r="Z7" s="224"/>
      <c r="AA7" s="224"/>
      <c r="AB7" s="224"/>
      <c r="AC7" s="224"/>
      <c r="AD7" s="224"/>
      <c r="AE7" s="224"/>
      <c r="AF7" s="224"/>
      <c r="AG7" s="224"/>
      <c r="AH7" s="224"/>
      <c r="AI7" s="224"/>
      <c r="AJ7" s="224"/>
      <c r="AK7" s="224"/>
      <c r="AL7" s="224"/>
      <c r="AM7" s="224"/>
      <c r="AN7" s="224"/>
      <c r="AO7" s="224"/>
      <c r="AP7" s="224"/>
      <c r="AQ7" s="224"/>
      <c r="AR7" s="224"/>
      <c r="AS7" s="224"/>
      <c r="AT7" s="224"/>
      <c r="AU7" s="224"/>
      <c r="AV7" s="224"/>
      <c r="AW7" s="224"/>
      <c r="AX7" s="224"/>
      <c r="AY7" s="224"/>
      <c r="AZ7" s="224"/>
      <c r="BA7" s="224"/>
      <c r="BB7" s="224"/>
      <c r="BC7" s="224"/>
      <c r="BD7" s="224"/>
      <c r="BE7" s="224"/>
      <c r="BF7" s="224"/>
      <c r="BG7" s="224"/>
      <c r="BH7" s="224"/>
      <c r="BI7" s="224"/>
      <c r="BJ7" s="224"/>
      <c r="BK7" s="224"/>
      <c r="BL7" s="224"/>
      <c r="BM7" s="224"/>
      <c r="BN7" s="224"/>
      <c r="BO7" s="224"/>
      <c r="BP7" s="224"/>
      <c r="BQ7" s="224"/>
      <c r="BR7" s="224"/>
      <c r="BS7" s="224"/>
      <c r="BT7" s="224"/>
      <c r="BU7" s="224"/>
      <c r="BV7" s="224"/>
      <c r="BW7" s="224"/>
      <c r="BX7" s="224"/>
      <c r="BY7" s="224"/>
      <c r="BZ7" s="224"/>
      <c r="CA7" s="224"/>
      <c r="CB7" s="224"/>
      <c r="CC7" s="224"/>
      <c r="CD7" s="224"/>
      <c r="CE7" s="224"/>
      <c r="CF7" s="224"/>
      <c r="CG7" s="224"/>
      <c r="CH7" s="224"/>
      <c r="CI7" s="224"/>
      <c r="CJ7" s="224"/>
      <c r="CK7" s="224"/>
      <c r="CL7" s="224"/>
      <c r="CM7" s="224"/>
      <c r="CN7" s="224"/>
      <c r="CO7" s="224"/>
      <c r="CP7" s="224"/>
      <c r="CQ7" s="224"/>
      <c r="CR7" s="224"/>
      <c r="CS7" s="224"/>
      <c r="CT7" s="224"/>
      <c r="CU7" s="224"/>
      <c r="CV7" s="224"/>
      <c r="CW7" s="224"/>
      <c r="CX7" s="224"/>
      <c r="CY7" s="224"/>
      <c r="CZ7" s="224"/>
      <c r="DA7" s="224"/>
      <c r="DB7" s="224"/>
      <c r="DC7" s="224"/>
      <c r="DD7" s="224"/>
      <c r="DE7" s="224"/>
      <c r="DF7" s="224"/>
      <c r="DG7" s="224"/>
      <c r="DH7" s="224"/>
      <c r="DI7" s="224"/>
      <c r="DJ7" s="224"/>
      <c r="DK7" s="224"/>
      <c r="DL7" s="224"/>
      <c r="DM7" s="224"/>
      <c r="DN7" s="224"/>
      <c r="DO7" s="224"/>
      <c r="DP7" s="224"/>
      <c r="DQ7" s="224"/>
      <c r="DR7" s="224"/>
      <c r="DS7" s="224"/>
      <c r="DT7" s="224"/>
      <c r="DU7" s="224"/>
      <c r="DV7" s="224"/>
      <c r="DW7" s="224"/>
      <c r="DX7" s="224"/>
      <c r="DY7" s="224"/>
      <c r="DZ7" s="224"/>
      <c r="EA7" s="224"/>
      <c r="EB7" s="224"/>
      <c r="EC7" s="224"/>
      <c r="ED7" s="224"/>
      <c r="EE7" s="224"/>
      <c r="EF7" s="224"/>
      <c r="EG7" s="224"/>
      <c r="EH7" s="224"/>
      <c r="EI7" s="224"/>
      <c r="EJ7" s="224"/>
      <c r="EK7" s="224"/>
      <c r="EL7" s="224"/>
      <c r="EM7" s="224"/>
      <c r="EN7" s="224"/>
      <c r="EO7" s="224"/>
      <c r="EP7" s="224"/>
      <c r="EQ7" s="224"/>
      <c r="ER7" s="224"/>
      <c r="ES7" s="224"/>
      <c r="ET7" s="224"/>
      <c r="EU7" s="224"/>
      <c r="EV7" s="224"/>
      <c r="EW7" s="224"/>
      <c r="EX7" s="224"/>
      <c r="EY7" s="224"/>
      <c r="EZ7" s="224"/>
      <c r="FA7" s="224"/>
      <c r="FB7" s="224"/>
      <c r="FC7" s="224"/>
      <c r="FD7" s="224"/>
      <c r="FE7" s="224"/>
      <c r="FF7" s="224"/>
      <c r="FG7" s="224"/>
    </row>
    <row r="8" spans="1:163" s="226" customFormat="1" ht="18" customHeight="1">
      <c r="A8" s="144" t="s">
        <v>187</v>
      </c>
      <c r="B8" s="147">
        <v>712.38</v>
      </c>
      <c r="C8" s="147">
        <v>932.38</v>
      </c>
      <c r="D8" s="147">
        <v>843.28</v>
      </c>
      <c r="E8" s="147">
        <v>1261.73</v>
      </c>
      <c r="F8" s="147">
        <v>580.01</v>
      </c>
      <c r="G8" s="147">
        <v>528.19</v>
      </c>
      <c r="H8" s="224"/>
      <c r="I8" s="232"/>
      <c r="J8" s="224"/>
      <c r="K8" s="224"/>
      <c r="L8" s="224"/>
      <c r="M8" s="224"/>
      <c r="N8" s="224"/>
      <c r="O8" s="224"/>
      <c r="P8" s="224"/>
      <c r="Q8" s="224"/>
      <c r="R8" s="224"/>
      <c r="S8" s="224"/>
      <c r="T8" s="224"/>
      <c r="U8" s="224"/>
      <c r="V8" s="224"/>
      <c r="W8" s="224"/>
      <c r="X8" s="224"/>
      <c r="Y8" s="224"/>
      <c r="Z8" s="224"/>
      <c r="AA8" s="224"/>
      <c r="AB8" s="224"/>
      <c r="AC8" s="224"/>
      <c r="AD8" s="224"/>
      <c r="AE8" s="224"/>
      <c r="AF8" s="224"/>
      <c r="AG8" s="224"/>
      <c r="AH8" s="224"/>
      <c r="AI8" s="224"/>
      <c r="AJ8" s="224"/>
      <c r="AK8" s="224"/>
      <c r="AL8" s="224"/>
      <c r="AM8" s="224"/>
      <c r="AN8" s="224"/>
      <c r="AO8" s="224"/>
      <c r="AP8" s="224"/>
      <c r="AQ8" s="224"/>
      <c r="AR8" s="224"/>
      <c r="AS8" s="224"/>
      <c r="AT8" s="224"/>
      <c r="AU8" s="224"/>
      <c r="AV8" s="224"/>
      <c r="AW8" s="224"/>
      <c r="AX8" s="224"/>
      <c r="AY8" s="224"/>
      <c r="AZ8" s="224"/>
      <c r="BA8" s="224"/>
      <c r="BB8" s="224"/>
      <c r="BC8" s="224"/>
      <c r="BD8" s="224"/>
      <c r="BE8" s="224"/>
      <c r="BF8" s="224"/>
      <c r="BG8" s="224"/>
      <c r="BH8" s="224"/>
      <c r="BI8" s="224"/>
      <c r="BJ8" s="224"/>
      <c r="BK8" s="224"/>
      <c r="BL8" s="224"/>
      <c r="BM8" s="224"/>
      <c r="BN8" s="224"/>
      <c r="BO8" s="224"/>
      <c r="BP8" s="224"/>
      <c r="BQ8" s="224"/>
      <c r="BR8" s="224"/>
      <c r="BS8" s="224"/>
      <c r="BT8" s="224"/>
      <c r="BU8" s="224"/>
      <c r="BV8" s="224"/>
      <c r="BW8" s="224"/>
      <c r="BX8" s="224"/>
      <c r="BY8" s="224"/>
      <c r="BZ8" s="224"/>
      <c r="CA8" s="224"/>
      <c r="CB8" s="224"/>
      <c r="CC8" s="224"/>
      <c r="CD8" s="224"/>
      <c r="CE8" s="224"/>
      <c r="CF8" s="224"/>
      <c r="CG8" s="224"/>
      <c r="CH8" s="224"/>
      <c r="CI8" s="224"/>
      <c r="CJ8" s="224"/>
      <c r="CK8" s="224"/>
      <c r="CL8" s="224"/>
      <c r="CM8" s="224"/>
      <c r="CN8" s="224"/>
      <c r="CO8" s="224"/>
      <c r="CP8" s="224"/>
      <c r="CQ8" s="224"/>
      <c r="CR8" s="224"/>
      <c r="CS8" s="224"/>
      <c r="CT8" s="224"/>
      <c r="CU8" s="224"/>
      <c r="CV8" s="224"/>
      <c r="CW8" s="224"/>
      <c r="CX8" s="224"/>
      <c r="CY8" s="224"/>
      <c r="CZ8" s="224"/>
      <c r="DA8" s="224"/>
      <c r="DB8" s="224"/>
      <c r="DC8" s="224"/>
      <c r="DD8" s="224"/>
      <c r="DE8" s="224"/>
      <c r="DF8" s="224"/>
      <c r="DG8" s="224"/>
      <c r="DH8" s="224"/>
      <c r="DI8" s="224"/>
      <c r="DJ8" s="224"/>
      <c r="DK8" s="224"/>
      <c r="DL8" s="224"/>
      <c r="DM8" s="224"/>
      <c r="DN8" s="224"/>
      <c r="DO8" s="224"/>
      <c r="DP8" s="224"/>
      <c r="DQ8" s="224"/>
      <c r="DR8" s="224"/>
      <c r="DS8" s="224"/>
      <c r="DT8" s="224"/>
      <c r="DU8" s="224"/>
      <c r="DV8" s="224"/>
      <c r="DW8" s="224"/>
      <c r="DX8" s="224"/>
      <c r="DY8" s="224"/>
      <c r="DZ8" s="224"/>
      <c r="EA8" s="224"/>
      <c r="EB8" s="224"/>
      <c r="EC8" s="224"/>
      <c r="ED8" s="224"/>
      <c r="EE8" s="224"/>
      <c r="EF8" s="224"/>
      <c r="EG8" s="224"/>
      <c r="EH8" s="224"/>
      <c r="EI8" s="224"/>
      <c r="EJ8" s="224"/>
      <c r="EK8" s="224"/>
      <c r="EL8" s="224"/>
      <c r="EM8" s="224"/>
      <c r="EN8" s="224"/>
      <c r="EO8" s="224"/>
      <c r="EP8" s="224"/>
      <c r="EQ8" s="224"/>
      <c r="ER8" s="224"/>
      <c r="ES8" s="224"/>
      <c r="ET8" s="224"/>
      <c r="EU8" s="224"/>
      <c r="EV8" s="224"/>
      <c r="EW8" s="224"/>
      <c r="EX8" s="224"/>
      <c r="EY8" s="224"/>
      <c r="EZ8" s="224"/>
      <c r="FA8" s="224"/>
      <c r="FB8" s="224"/>
      <c r="FC8" s="224"/>
      <c r="FD8" s="224"/>
      <c r="FE8" s="224"/>
      <c r="FF8" s="224"/>
      <c r="FG8" s="224"/>
    </row>
    <row r="9" spans="1:163" s="226" customFormat="1" ht="18" customHeight="1">
      <c r="A9" s="144" t="s">
        <v>189</v>
      </c>
      <c r="B9" s="147">
        <v>728.34</v>
      </c>
      <c r="C9" s="147">
        <v>941.88</v>
      </c>
      <c r="D9" s="147" t="s">
        <v>150</v>
      </c>
      <c r="E9" s="147">
        <v>1290</v>
      </c>
      <c r="F9" s="147">
        <v>593</v>
      </c>
      <c r="G9" s="147">
        <v>540.03</v>
      </c>
      <c r="H9" s="224"/>
      <c r="I9" s="232"/>
      <c r="J9" s="224"/>
      <c r="K9" s="224"/>
      <c r="L9" s="224"/>
      <c r="M9" s="224"/>
      <c r="N9" s="224"/>
      <c r="O9" s="224"/>
      <c r="P9" s="224"/>
      <c r="Q9" s="224"/>
      <c r="R9" s="224"/>
      <c r="S9" s="224"/>
      <c r="T9" s="224"/>
      <c r="U9" s="224"/>
      <c r="V9" s="224"/>
      <c r="W9" s="224"/>
      <c r="X9" s="224"/>
      <c r="Y9" s="224"/>
      <c r="Z9" s="224"/>
      <c r="AA9" s="224"/>
      <c r="AB9" s="224"/>
      <c r="AC9" s="224"/>
      <c r="AD9" s="224"/>
      <c r="AE9" s="224"/>
      <c r="AF9" s="224"/>
      <c r="AG9" s="224"/>
      <c r="AH9" s="224"/>
      <c r="AI9" s="224"/>
      <c r="AJ9" s="224"/>
      <c r="AK9" s="224"/>
      <c r="AL9" s="224"/>
      <c r="AM9" s="224"/>
      <c r="AN9" s="224"/>
      <c r="AO9" s="224"/>
      <c r="AP9" s="224"/>
      <c r="AQ9" s="224"/>
      <c r="AR9" s="224"/>
      <c r="AS9" s="224"/>
      <c r="AT9" s="224"/>
      <c r="AU9" s="224"/>
      <c r="AV9" s="224"/>
      <c r="AW9" s="224"/>
      <c r="AX9" s="224"/>
      <c r="AY9" s="224"/>
      <c r="AZ9" s="224"/>
      <c r="BA9" s="224"/>
      <c r="BB9" s="224"/>
      <c r="BC9" s="224"/>
      <c r="BD9" s="224"/>
      <c r="BE9" s="224"/>
      <c r="BF9" s="224"/>
      <c r="BG9" s="224"/>
      <c r="BH9" s="224"/>
      <c r="BI9" s="224"/>
      <c r="BJ9" s="224"/>
      <c r="BK9" s="224"/>
      <c r="BL9" s="224"/>
      <c r="BM9" s="224"/>
      <c r="BN9" s="224"/>
      <c r="BO9" s="224"/>
      <c r="BP9" s="224"/>
      <c r="BQ9" s="224"/>
      <c r="BR9" s="224"/>
      <c r="BS9" s="224"/>
      <c r="BT9" s="224"/>
      <c r="BU9" s="224"/>
      <c r="BV9" s="224"/>
      <c r="BW9" s="224"/>
      <c r="BX9" s="224"/>
      <c r="BY9" s="224"/>
      <c r="BZ9" s="224"/>
      <c r="CA9" s="224"/>
      <c r="CB9" s="224"/>
      <c r="CC9" s="224"/>
      <c r="CD9" s="224"/>
      <c r="CE9" s="224"/>
      <c r="CF9" s="224"/>
      <c r="CG9" s="224"/>
      <c r="CH9" s="224"/>
      <c r="CI9" s="224"/>
      <c r="CJ9" s="224"/>
      <c r="CK9" s="224"/>
      <c r="CL9" s="224"/>
      <c r="CM9" s="224"/>
      <c r="CN9" s="224"/>
      <c r="CO9" s="224"/>
      <c r="CP9" s="224"/>
      <c r="CQ9" s="224"/>
      <c r="CR9" s="224"/>
      <c r="CS9" s="224"/>
      <c r="CT9" s="224"/>
      <c r="CU9" s="224"/>
      <c r="CV9" s="224"/>
      <c r="CW9" s="224"/>
      <c r="CX9" s="224"/>
      <c r="CY9" s="224"/>
      <c r="CZ9" s="224"/>
      <c r="DA9" s="224"/>
      <c r="DB9" s="224"/>
      <c r="DC9" s="224"/>
      <c r="DD9" s="224"/>
      <c r="DE9" s="224"/>
      <c r="DF9" s="224"/>
      <c r="DG9" s="224"/>
      <c r="DH9" s="224"/>
      <c r="DI9" s="224"/>
      <c r="DJ9" s="224"/>
      <c r="DK9" s="224"/>
      <c r="DL9" s="224"/>
      <c r="DM9" s="224"/>
      <c r="DN9" s="224"/>
      <c r="DO9" s="224"/>
      <c r="DP9" s="224"/>
      <c r="DQ9" s="224"/>
      <c r="DR9" s="224"/>
      <c r="DS9" s="224"/>
      <c r="DT9" s="224"/>
      <c r="DU9" s="224"/>
      <c r="DV9" s="224"/>
      <c r="DW9" s="224"/>
      <c r="DX9" s="224"/>
      <c r="DY9" s="224"/>
      <c r="DZ9" s="224"/>
      <c r="EA9" s="224"/>
      <c r="EB9" s="224"/>
      <c r="EC9" s="224"/>
      <c r="ED9" s="224"/>
      <c r="EE9" s="224"/>
      <c r="EF9" s="224"/>
      <c r="EG9" s="224"/>
      <c r="EH9" s="224"/>
      <c r="EI9" s="224"/>
      <c r="EJ9" s="224"/>
      <c r="EK9" s="224"/>
      <c r="EL9" s="224"/>
      <c r="EM9" s="224"/>
      <c r="EN9" s="224"/>
      <c r="EO9" s="224"/>
      <c r="EP9" s="224"/>
      <c r="EQ9" s="224"/>
      <c r="ER9" s="224"/>
      <c r="ES9" s="224"/>
      <c r="ET9" s="224"/>
      <c r="EU9" s="224"/>
      <c r="EV9" s="224"/>
      <c r="EW9" s="224"/>
      <c r="EX9" s="224"/>
      <c r="EY9" s="224"/>
      <c r="EZ9" s="224"/>
      <c r="FA9" s="224"/>
      <c r="FB9" s="224"/>
      <c r="FC9" s="224"/>
      <c r="FD9" s="224"/>
      <c r="FE9" s="224"/>
      <c r="FF9" s="224"/>
      <c r="FG9" s="224"/>
    </row>
    <row r="10" spans="1:163" s="226" customFormat="1" ht="18" customHeight="1">
      <c r="A10" s="144" t="s">
        <v>193</v>
      </c>
      <c r="B10" s="147">
        <v>729.48</v>
      </c>
      <c r="C10" s="147">
        <v>964.45</v>
      </c>
      <c r="D10" s="147">
        <v>757.08</v>
      </c>
      <c r="E10" s="147">
        <v>1061.55</v>
      </c>
      <c r="F10" s="147">
        <v>586.06</v>
      </c>
      <c r="G10" s="147">
        <v>515.74</v>
      </c>
      <c r="H10" s="224"/>
      <c r="I10" s="232"/>
      <c r="J10" s="224"/>
      <c r="K10" s="224"/>
      <c r="L10" s="224"/>
      <c r="M10" s="224"/>
      <c r="N10" s="224"/>
      <c r="O10" s="224"/>
      <c r="P10" s="224"/>
      <c r="Q10" s="224"/>
      <c r="R10" s="224"/>
      <c r="S10" s="224"/>
      <c r="T10" s="224"/>
      <c r="U10" s="224"/>
      <c r="V10" s="224"/>
      <c r="W10" s="224"/>
      <c r="X10" s="224"/>
      <c r="Y10" s="224"/>
      <c r="Z10" s="224"/>
      <c r="AA10" s="224"/>
      <c r="AB10" s="224"/>
      <c r="AC10" s="224"/>
      <c r="AD10" s="224"/>
      <c r="AE10" s="224"/>
      <c r="AF10" s="224"/>
      <c r="AG10" s="224"/>
      <c r="AH10" s="224"/>
      <c r="AI10" s="224"/>
      <c r="AJ10" s="224"/>
      <c r="AK10" s="224"/>
      <c r="AL10" s="224"/>
      <c r="AM10" s="224"/>
      <c r="AN10" s="224"/>
      <c r="AO10" s="224"/>
      <c r="AP10" s="224"/>
      <c r="AQ10" s="224"/>
      <c r="AR10" s="224"/>
      <c r="AS10" s="224"/>
      <c r="AT10" s="224"/>
      <c r="AU10" s="224"/>
      <c r="AV10" s="224"/>
      <c r="AW10" s="224"/>
      <c r="AX10" s="224"/>
      <c r="AY10" s="224"/>
      <c r="AZ10" s="224"/>
      <c r="BA10" s="224"/>
      <c r="BB10" s="224"/>
      <c r="BC10" s="224"/>
      <c r="BD10" s="224"/>
      <c r="BE10" s="224"/>
      <c r="BF10" s="224"/>
      <c r="BG10" s="224"/>
      <c r="BH10" s="224"/>
      <c r="BI10" s="224"/>
      <c r="BJ10" s="224"/>
      <c r="BK10" s="224"/>
      <c r="BL10" s="224"/>
      <c r="BM10" s="224"/>
      <c r="BN10" s="224"/>
      <c r="BO10" s="224"/>
      <c r="BP10" s="224"/>
      <c r="BQ10" s="224"/>
      <c r="BR10" s="224"/>
      <c r="BS10" s="224"/>
      <c r="BT10" s="224"/>
      <c r="BU10" s="224"/>
      <c r="BV10" s="224"/>
      <c r="BW10" s="224"/>
      <c r="BX10" s="224"/>
      <c r="BY10" s="224"/>
      <c r="BZ10" s="224"/>
      <c r="CA10" s="224"/>
      <c r="CB10" s="224"/>
      <c r="CC10" s="224"/>
      <c r="CD10" s="224"/>
      <c r="CE10" s="224"/>
      <c r="CF10" s="224"/>
      <c r="CG10" s="224"/>
      <c r="CH10" s="224"/>
      <c r="CI10" s="224"/>
      <c r="CJ10" s="224"/>
      <c r="CK10" s="224"/>
      <c r="CL10" s="224"/>
      <c r="CM10" s="224"/>
      <c r="CN10" s="224"/>
      <c r="CO10" s="224"/>
      <c r="CP10" s="224"/>
      <c r="CQ10" s="224"/>
      <c r="CR10" s="224"/>
      <c r="CS10" s="224"/>
      <c r="CT10" s="224"/>
      <c r="CU10" s="224"/>
      <c r="CV10" s="224"/>
      <c r="CW10" s="224"/>
      <c r="CX10" s="224"/>
      <c r="CY10" s="224"/>
      <c r="CZ10" s="224"/>
      <c r="DA10" s="224"/>
      <c r="DB10" s="224"/>
      <c r="DC10" s="224"/>
      <c r="DD10" s="224"/>
      <c r="DE10" s="224"/>
      <c r="DF10" s="224"/>
      <c r="DG10" s="224"/>
      <c r="DH10" s="224"/>
      <c r="DI10" s="224"/>
      <c r="DJ10" s="224"/>
      <c r="DK10" s="224"/>
      <c r="DL10" s="224"/>
      <c r="DM10" s="224"/>
      <c r="DN10" s="224"/>
      <c r="DO10" s="224"/>
      <c r="DP10" s="224"/>
      <c r="DQ10" s="224"/>
      <c r="DR10" s="224"/>
      <c r="DS10" s="224"/>
      <c r="DT10" s="224"/>
      <c r="DU10" s="224"/>
      <c r="DV10" s="224"/>
      <c r="DW10" s="224"/>
      <c r="DX10" s="224"/>
      <c r="DY10" s="224"/>
      <c r="DZ10" s="224"/>
      <c r="EA10" s="224"/>
      <c r="EB10" s="224"/>
      <c r="EC10" s="224"/>
      <c r="ED10" s="224"/>
      <c r="EE10" s="224"/>
      <c r="EF10" s="224"/>
      <c r="EG10" s="224"/>
      <c r="EH10" s="224"/>
      <c r="EI10" s="224"/>
      <c r="EJ10" s="224"/>
      <c r="EK10" s="224"/>
      <c r="EL10" s="224"/>
      <c r="EM10" s="224"/>
      <c r="EN10" s="224"/>
      <c r="EO10" s="224"/>
      <c r="EP10" s="224"/>
      <c r="EQ10" s="224"/>
      <c r="ER10" s="224"/>
      <c r="ES10" s="224"/>
      <c r="ET10" s="224"/>
      <c r="EU10" s="224"/>
      <c r="EV10" s="224"/>
      <c r="EW10" s="224"/>
      <c r="EX10" s="224"/>
      <c r="EY10" s="224"/>
      <c r="EZ10" s="224"/>
      <c r="FA10" s="224"/>
      <c r="FB10" s="224"/>
      <c r="FC10" s="224"/>
      <c r="FD10" s="224"/>
      <c r="FE10" s="224"/>
      <c r="FF10" s="224"/>
      <c r="FG10" s="224"/>
    </row>
    <row r="11" spans="1:163" s="226" customFormat="1" ht="18" customHeight="1">
      <c r="A11" s="144" t="s">
        <v>194</v>
      </c>
      <c r="B11" s="147">
        <v>708.31</v>
      </c>
      <c r="C11" s="147">
        <v>919.06</v>
      </c>
      <c r="D11" s="147" t="s">
        <v>150</v>
      </c>
      <c r="E11" s="147">
        <v>1031.76</v>
      </c>
      <c r="F11" s="147">
        <v>565.24</v>
      </c>
      <c r="G11" s="147">
        <v>501.38</v>
      </c>
      <c r="H11" s="224"/>
      <c r="I11" s="232"/>
      <c r="J11" s="224"/>
      <c r="K11" s="224"/>
      <c r="L11" s="224"/>
      <c r="M11" s="224"/>
      <c r="N11" s="224"/>
      <c r="O11" s="224"/>
      <c r="P11" s="224"/>
      <c r="Q11" s="224"/>
      <c r="R11" s="224"/>
      <c r="S11" s="224"/>
      <c r="T11" s="224"/>
      <c r="U11" s="224"/>
      <c r="V11" s="224"/>
      <c r="W11" s="224"/>
      <c r="X11" s="224"/>
      <c r="Y11" s="224"/>
      <c r="Z11" s="224"/>
      <c r="AA11" s="224"/>
      <c r="AB11" s="224"/>
      <c r="AC11" s="224"/>
      <c r="AD11" s="224"/>
      <c r="AE11" s="224"/>
      <c r="AF11" s="224"/>
      <c r="AG11" s="224"/>
      <c r="AH11" s="224"/>
      <c r="AI11" s="224"/>
      <c r="AJ11" s="224"/>
      <c r="AK11" s="224"/>
      <c r="AL11" s="224"/>
      <c r="AM11" s="224"/>
      <c r="AN11" s="224"/>
      <c r="AO11" s="224"/>
      <c r="AP11" s="224"/>
      <c r="AQ11" s="224"/>
      <c r="AR11" s="224"/>
      <c r="AS11" s="224"/>
      <c r="AT11" s="224"/>
      <c r="AU11" s="224"/>
      <c r="AV11" s="224"/>
      <c r="AW11" s="224"/>
      <c r="AX11" s="224"/>
      <c r="AY11" s="224"/>
      <c r="AZ11" s="224"/>
      <c r="BA11" s="224"/>
      <c r="BB11" s="224"/>
      <c r="BC11" s="224"/>
      <c r="BD11" s="224"/>
      <c r="BE11" s="224"/>
      <c r="BF11" s="224"/>
      <c r="BG11" s="224"/>
      <c r="BH11" s="224"/>
      <c r="BI11" s="224"/>
      <c r="BJ11" s="224"/>
      <c r="BK11" s="224"/>
      <c r="BL11" s="224"/>
      <c r="BM11" s="224"/>
      <c r="BN11" s="224"/>
      <c r="BO11" s="224"/>
      <c r="BP11" s="224"/>
      <c r="BQ11" s="224"/>
      <c r="BR11" s="224"/>
      <c r="BS11" s="224"/>
      <c r="BT11" s="224"/>
      <c r="BU11" s="224"/>
      <c r="BV11" s="224"/>
      <c r="BW11" s="224"/>
      <c r="BX11" s="224"/>
      <c r="BY11" s="224"/>
      <c r="BZ11" s="224"/>
      <c r="CA11" s="224"/>
      <c r="CB11" s="224"/>
      <c r="CC11" s="224"/>
      <c r="CD11" s="224"/>
      <c r="CE11" s="224"/>
      <c r="CF11" s="224"/>
      <c r="CG11" s="224"/>
      <c r="CH11" s="224"/>
      <c r="CI11" s="224"/>
      <c r="CJ11" s="224"/>
      <c r="CK11" s="224"/>
      <c r="CL11" s="224"/>
      <c r="CM11" s="224"/>
      <c r="CN11" s="224"/>
      <c r="CO11" s="224"/>
      <c r="CP11" s="224"/>
      <c r="CQ11" s="224"/>
      <c r="CR11" s="224"/>
      <c r="CS11" s="224"/>
      <c r="CT11" s="224"/>
      <c r="CU11" s="224"/>
      <c r="CV11" s="224"/>
      <c r="CW11" s="224"/>
      <c r="CX11" s="224"/>
      <c r="CY11" s="224"/>
      <c r="CZ11" s="224"/>
      <c r="DA11" s="224"/>
      <c r="DB11" s="224"/>
      <c r="DC11" s="224"/>
      <c r="DD11" s="224"/>
      <c r="DE11" s="224"/>
      <c r="DF11" s="224"/>
      <c r="DG11" s="224"/>
      <c r="DH11" s="224"/>
      <c r="DI11" s="224"/>
      <c r="DJ11" s="224"/>
      <c r="DK11" s="224"/>
      <c r="DL11" s="224"/>
      <c r="DM11" s="224"/>
      <c r="DN11" s="224"/>
      <c r="DO11" s="224"/>
      <c r="DP11" s="224"/>
      <c r="DQ11" s="224"/>
      <c r="DR11" s="224"/>
      <c r="DS11" s="224"/>
      <c r="DT11" s="224"/>
      <c r="DU11" s="224"/>
      <c r="DV11" s="224"/>
      <c r="DW11" s="224"/>
      <c r="DX11" s="224"/>
      <c r="DY11" s="224"/>
      <c r="DZ11" s="224"/>
      <c r="EA11" s="224"/>
      <c r="EB11" s="224"/>
      <c r="EC11" s="224"/>
      <c r="ED11" s="224"/>
      <c r="EE11" s="224"/>
      <c r="EF11" s="224"/>
      <c r="EG11" s="224"/>
      <c r="EH11" s="224"/>
      <c r="EI11" s="224"/>
      <c r="EJ11" s="224"/>
      <c r="EK11" s="224"/>
      <c r="EL11" s="224"/>
      <c r="EM11" s="224"/>
      <c r="EN11" s="224"/>
      <c r="EO11" s="224"/>
      <c r="EP11" s="224"/>
      <c r="EQ11" s="224"/>
      <c r="ER11" s="224"/>
      <c r="ES11" s="224"/>
      <c r="ET11" s="224"/>
      <c r="EU11" s="224"/>
      <c r="EV11" s="224"/>
      <c r="EW11" s="224"/>
      <c r="EX11" s="224"/>
      <c r="EY11" s="224"/>
      <c r="EZ11" s="224"/>
      <c r="FA11" s="224"/>
      <c r="FB11" s="224"/>
      <c r="FC11" s="224"/>
      <c r="FD11" s="224"/>
      <c r="FE11" s="224"/>
      <c r="FF11" s="224"/>
      <c r="FG11" s="224"/>
    </row>
    <row r="12" spans="1:163" s="226" customFormat="1" ht="18" customHeight="1">
      <c r="A12" s="144" t="s">
        <v>196</v>
      </c>
      <c r="B12" s="147">
        <v>686.36</v>
      </c>
      <c r="C12" s="147">
        <v>892.12</v>
      </c>
      <c r="D12" s="147">
        <v>955.18</v>
      </c>
      <c r="E12" s="147">
        <v>999.78</v>
      </c>
      <c r="F12" s="147">
        <v>552.24</v>
      </c>
      <c r="G12" s="147">
        <v>469.13</v>
      </c>
      <c r="H12" s="224"/>
      <c r="I12" s="232"/>
      <c r="J12" s="224"/>
      <c r="K12" s="224"/>
      <c r="L12" s="224"/>
      <c r="M12" s="224"/>
      <c r="N12" s="224"/>
      <c r="O12" s="224"/>
      <c r="P12" s="224"/>
      <c r="Q12" s="224"/>
      <c r="R12" s="224"/>
      <c r="S12" s="224"/>
      <c r="T12" s="224"/>
      <c r="U12" s="224"/>
      <c r="V12" s="224"/>
      <c r="W12" s="224"/>
      <c r="X12" s="224"/>
      <c r="Y12" s="224"/>
      <c r="Z12" s="224"/>
      <c r="AA12" s="224"/>
      <c r="AB12" s="224"/>
      <c r="AC12" s="224"/>
      <c r="AD12" s="224"/>
      <c r="AE12" s="224"/>
      <c r="AF12" s="224"/>
      <c r="AG12" s="224"/>
      <c r="AH12" s="224"/>
      <c r="AI12" s="224"/>
      <c r="AJ12" s="224"/>
      <c r="AK12" s="224"/>
      <c r="AL12" s="224"/>
      <c r="AM12" s="224"/>
      <c r="AN12" s="224"/>
      <c r="AO12" s="224"/>
      <c r="AP12" s="224"/>
      <c r="AQ12" s="224"/>
      <c r="AR12" s="224"/>
      <c r="AS12" s="224"/>
      <c r="AT12" s="224"/>
      <c r="AU12" s="224"/>
      <c r="AV12" s="224"/>
      <c r="AW12" s="224"/>
      <c r="AX12" s="224"/>
      <c r="AY12" s="224"/>
      <c r="AZ12" s="224"/>
      <c r="BA12" s="224"/>
      <c r="BB12" s="224"/>
      <c r="BC12" s="224"/>
      <c r="BD12" s="224"/>
      <c r="BE12" s="224"/>
      <c r="BF12" s="224"/>
      <c r="BG12" s="224"/>
      <c r="BH12" s="224"/>
      <c r="BI12" s="224"/>
      <c r="BJ12" s="224"/>
      <c r="BK12" s="224"/>
      <c r="BL12" s="224"/>
      <c r="BM12" s="224"/>
      <c r="BN12" s="224"/>
      <c r="BO12" s="224"/>
      <c r="BP12" s="224"/>
      <c r="BQ12" s="224"/>
      <c r="BR12" s="224"/>
      <c r="BS12" s="224"/>
      <c r="BT12" s="224"/>
      <c r="BU12" s="224"/>
      <c r="BV12" s="224"/>
      <c r="BW12" s="224"/>
      <c r="BX12" s="224"/>
      <c r="BY12" s="224"/>
      <c r="BZ12" s="224"/>
      <c r="CA12" s="224"/>
      <c r="CB12" s="224"/>
      <c r="CC12" s="224"/>
      <c r="CD12" s="224"/>
      <c r="CE12" s="224"/>
      <c r="CF12" s="224"/>
      <c r="CG12" s="224"/>
      <c r="CH12" s="224"/>
      <c r="CI12" s="224"/>
      <c r="CJ12" s="224"/>
      <c r="CK12" s="224"/>
      <c r="CL12" s="224"/>
      <c r="CM12" s="224"/>
      <c r="CN12" s="224"/>
      <c r="CO12" s="224"/>
      <c r="CP12" s="224"/>
      <c r="CQ12" s="224"/>
      <c r="CR12" s="224"/>
      <c r="CS12" s="224"/>
      <c r="CT12" s="224"/>
      <c r="CU12" s="224"/>
      <c r="CV12" s="224"/>
      <c r="CW12" s="224"/>
      <c r="CX12" s="224"/>
      <c r="CY12" s="224"/>
      <c r="CZ12" s="224"/>
      <c r="DA12" s="224"/>
      <c r="DB12" s="224"/>
      <c r="DC12" s="224"/>
      <c r="DD12" s="224"/>
      <c r="DE12" s="224"/>
      <c r="DF12" s="224"/>
      <c r="DG12" s="224"/>
      <c r="DH12" s="224"/>
      <c r="DI12" s="224"/>
      <c r="DJ12" s="224"/>
      <c r="DK12" s="224"/>
      <c r="DL12" s="224"/>
      <c r="DM12" s="224"/>
      <c r="DN12" s="224"/>
      <c r="DO12" s="224"/>
      <c r="DP12" s="224"/>
      <c r="DQ12" s="224"/>
      <c r="DR12" s="224"/>
      <c r="DS12" s="224"/>
      <c r="DT12" s="224"/>
      <c r="DU12" s="224"/>
      <c r="DV12" s="224"/>
      <c r="DW12" s="224"/>
      <c r="DX12" s="224"/>
      <c r="DY12" s="224"/>
      <c r="DZ12" s="224"/>
      <c r="EA12" s="224"/>
      <c r="EB12" s="224"/>
      <c r="EC12" s="224"/>
      <c r="ED12" s="224"/>
      <c r="EE12" s="224"/>
      <c r="EF12" s="224"/>
      <c r="EG12" s="224"/>
      <c r="EH12" s="224"/>
      <c r="EI12" s="224"/>
      <c r="EJ12" s="224"/>
      <c r="EK12" s="224"/>
      <c r="EL12" s="224"/>
      <c r="EM12" s="224"/>
      <c r="EN12" s="224"/>
      <c r="EO12" s="224"/>
      <c r="EP12" s="224"/>
      <c r="EQ12" s="224"/>
      <c r="ER12" s="224"/>
      <c r="ES12" s="224"/>
      <c r="ET12" s="224"/>
      <c r="EU12" s="224"/>
      <c r="EV12" s="224"/>
      <c r="EW12" s="224"/>
      <c r="EX12" s="224"/>
      <c r="EY12" s="224"/>
      <c r="EZ12" s="224"/>
      <c r="FA12" s="224"/>
      <c r="FB12" s="224"/>
      <c r="FC12" s="224"/>
      <c r="FD12" s="224"/>
      <c r="FE12" s="224"/>
      <c r="FF12" s="224"/>
      <c r="FG12" s="224"/>
    </row>
    <row r="13" spans="1:163" s="226" customFormat="1" ht="18" customHeight="1">
      <c r="A13" s="144" t="s">
        <v>198</v>
      </c>
      <c r="B13" s="147">
        <v>649.93</v>
      </c>
      <c r="C13" s="147">
        <v>870.49</v>
      </c>
      <c r="D13" s="147">
        <v>915.54</v>
      </c>
      <c r="E13" s="147">
        <v>988.2</v>
      </c>
      <c r="F13" s="147">
        <v>513.77</v>
      </c>
      <c r="G13" s="147">
        <v>465.04</v>
      </c>
      <c r="H13" s="224"/>
      <c r="I13" s="232"/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24"/>
      <c r="V13" s="224"/>
      <c r="W13" s="224"/>
      <c r="X13" s="224"/>
      <c r="Y13" s="224"/>
      <c r="Z13" s="224"/>
      <c r="AA13" s="224"/>
      <c r="AB13" s="224"/>
      <c r="AC13" s="224"/>
      <c r="AD13" s="224"/>
      <c r="AE13" s="224"/>
      <c r="AF13" s="224"/>
      <c r="AG13" s="224"/>
      <c r="AH13" s="224"/>
      <c r="AI13" s="224"/>
      <c r="AJ13" s="224"/>
      <c r="AK13" s="224"/>
      <c r="AL13" s="224"/>
      <c r="AM13" s="224"/>
      <c r="AN13" s="224"/>
      <c r="AO13" s="224"/>
      <c r="AP13" s="224"/>
      <c r="AQ13" s="224"/>
      <c r="AR13" s="224"/>
      <c r="AS13" s="224"/>
      <c r="AT13" s="224"/>
      <c r="AU13" s="224"/>
      <c r="AV13" s="224"/>
      <c r="AW13" s="224"/>
      <c r="AX13" s="224"/>
      <c r="AY13" s="224"/>
      <c r="AZ13" s="224"/>
      <c r="BA13" s="224"/>
      <c r="BB13" s="224"/>
      <c r="BC13" s="224"/>
      <c r="BD13" s="224"/>
      <c r="BE13" s="224"/>
      <c r="BF13" s="224"/>
      <c r="BG13" s="224"/>
      <c r="BH13" s="224"/>
      <c r="BI13" s="224"/>
      <c r="BJ13" s="224"/>
      <c r="BK13" s="224"/>
      <c r="BL13" s="224"/>
      <c r="BM13" s="224"/>
      <c r="BN13" s="224"/>
      <c r="BO13" s="224"/>
      <c r="BP13" s="224"/>
      <c r="BQ13" s="224"/>
      <c r="BR13" s="224"/>
      <c r="BS13" s="224"/>
      <c r="BT13" s="224"/>
      <c r="BU13" s="224"/>
      <c r="BV13" s="224"/>
      <c r="BW13" s="224"/>
      <c r="BX13" s="224"/>
      <c r="BY13" s="224"/>
      <c r="BZ13" s="224"/>
      <c r="CA13" s="224"/>
      <c r="CB13" s="224"/>
      <c r="CC13" s="224"/>
      <c r="CD13" s="224"/>
      <c r="CE13" s="224"/>
      <c r="CF13" s="224"/>
      <c r="CG13" s="224"/>
      <c r="CH13" s="224"/>
      <c r="CI13" s="224"/>
      <c r="CJ13" s="224"/>
      <c r="CK13" s="224"/>
      <c r="CL13" s="224"/>
      <c r="CM13" s="224"/>
      <c r="CN13" s="224"/>
      <c r="CO13" s="224"/>
      <c r="CP13" s="224"/>
      <c r="CQ13" s="224"/>
      <c r="CR13" s="224"/>
      <c r="CS13" s="224"/>
      <c r="CT13" s="224"/>
      <c r="CU13" s="224"/>
      <c r="CV13" s="224"/>
      <c r="CW13" s="224"/>
      <c r="CX13" s="224"/>
      <c r="CY13" s="224"/>
      <c r="CZ13" s="224"/>
      <c r="DA13" s="224"/>
      <c r="DB13" s="224"/>
      <c r="DC13" s="224"/>
      <c r="DD13" s="224"/>
      <c r="DE13" s="224"/>
      <c r="DF13" s="224"/>
      <c r="DG13" s="224"/>
      <c r="DH13" s="224"/>
      <c r="DI13" s="224"/>
      <c r="DJ13" s="224"/>
      <c r="DK13" s="224"/>
      <c r="DL13" s="224"/>
      <c r="DM13" s="224"/>
      <c r="DN13" s="224"/>
      <c r="DO13" s="224"/>
      <c r="DP13" s="224"/>
      <c r="DQ13" s="224"/>
      <c r="DR13" s="224"/>
      <c r="DS13" s="224"/>
      <c r="DT13" s="224"/>
      <c r="DU13" s="224"/>
      <c r="DV13" s="224"/>
      <c r="DW13" s="224"/>
      <c r="DX13" s="224"/>
      <c r="DY13" s="224"/>
      <c r="DZ13" s="224"/>
      <c r="EA13" s="224"/>
      <c r="EB13" s="224"/>
      <c r="EC13" s="224"/>
      <c r="ED13" s="224"/>
      <c r="EE13" s="224"/>
      <c r="EF13" s="224"/>
      <c r="EG13" s="224"/>
      <c r="EH13" s="224"/>
      <c r="EI13" s="224"/>
      <c r="EJ13" s="224"/>
      <c r="EK13" s="224"/>
      <c r="EL13" s="224"/>
      <c r="EM13" s="224"/>
      <c r="EN13" s="224"/>
      <c r="EO13" s="224"/>
      <c r="EP13" s="224"/>
      <c r="EQ13" s="224"/>
      <c r="ER13" s="224"/>
      <c r="ES13" s="224"/>
      <c r="ET13" s="224"/>
      <c r="EU13" s="224"/>
      <c r="EV13" s="224"/>
      <c r="EW13" s="224"/>
      <c r="EX13" s="224"/>
      <c r="EY13" s="224"/>
      <c r="EZ13" s="224"/>
      <c r="FA13" s="224"/>
      <c r="FB13" s="224"/>
      <c r="FC13" s="224"/>
      <c r="FD13" s="224"/>
      <c r="FE13" s="224"/>
      <c r="FF13" s="224"/>
      <c r="FG13" s="224"/>
    </row>
    <row r="14" spans="1:163" s="226" customFormat="1" ht="18" customHeight="1">
      <c r="A14" s="144" t="s">
        <v>203</v>
      </c>
      <c r="B14" s="147">
        <v>669.52</v>
      </c>
      <c r="C14" s="147">
        <v>865.94</v>
      </c>
      <c r="D14" s="147">
        <v>910.76</v>
      </c>
      <c r="E14" s="147">
        <v>1001.84</v>
      </c>
      <c r="F14" s="147">
        <v>543.93</v>
      </c>
      <c r="G14" s="147">
        <v>507.11</v>
      </c>
      <c r="H14" s="224"/>
      <c r="I14" s="232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24"/>
      <c r="AB14" s="224"/>
      <c r="AC14" s="224"/>
      <c r="AD14" s="224"/>
      <c r="AE14" s="224"/>
      <c r="AF14" s="224"/>
      <c r="AG14" s="224"/>
      <c r="AH14" s="224"/>
      <c r="AI14" s="224"/>
      <c r="AJ14" s="224"/>
      <c r="AK14" s="224"/>
      <c r="AL14" s="224"/>
      <c r="AM14" s="224"/>
      <c r="AN14" s="224"/>
      <c r="AO14" s="224"/>
      <c r="AP14" s="224"/>
      <c r="AQ14" s="224"/>
      <c r="AR14" s="224"/>
      <c r="AS14" s="224"/>
      <c r="AT14" s="224"/>
      <c r="AU14" s="224"/>
      <c r="AV14" s="224"/>
      <c r="AW14" s="224"/>
      <c r="AX14" s="224"/>
      <c r="AY14" s="224"/>
      <c r="AZ14" s="224"/>
      <c r="BA14" s="224"/>
      <c r="BB14" s="224"/>
      <c r="BC14" s="224"/>
      <c r="BD14" s="224"/>
      <c r="BE14" s="224"/>
      <c r="BF14" s="224"/>
      <c r="BG14" s="224"/>
      <c r="BH14" s="224"/>
      <c r="BI14" s="224"/>
      <c r="BJ14" s="224"/>
      <c r="BK14" s="224"/>
      <c r="BL14" s="224"/>
      <c r="BM14" s="224"/>
      <c r="BN14" s="224"/>
      <c r="BO14" s="224"/>
      <c r="BP14" s="224"/>
      <c r="BQ14" s="224"/>
      <c r="BR14" s="224"/>
      <c r="BS14" s="224"/>
      <c r="BT14" s="224"/>
      <c r="BU14" s="224"/>
      <c r="BV14" s="224"/>
      <c r="BW14" s="224"/>
      <c r="BX14" s="224"/>
      <c r="BY14" s="224"/>
      <c r="BZ14" s="224"/>
      <c r="CA14" s="224"/>
      <c r="CB14" s="224"/>
      <c r="CC14" s="224"/>
      <c r="CD14" s="224"/>
      <c r="CE14" s="224"/>
      <c r="CF14" s="224"/>
      <c r="CG14" s="224"/>
      <c r="CH14" s="224"/>
      <c r="CI14" s="224"/>
      <c r="CJ14" s="224"/>
      <c r="CK14" s="224"/>
      <c r="CL14" s="224"/>
      <c r="CM14" s="224"/>
      <c r="CN14" s="224"/>
      <c r="CO14" s="224"/>
      <c r="CP14" s="224"/>
      <c r="CQ14" s="224"/>
      <c r="CR14" s="224"/>
      <c r="CS14" s="224"/>
      <c r="CT14" s="224"/>
      <c r="CU14" s="224"/>
      <c r="CV14" s="224"/>
      <c r="CW14" s="224"/>
      <c r="CX14" s="224"/>
      <c r="CY14" s="224"/>
      <c r="CZ14" s="224"/>
      <c r="DA14" s="224"/>
      <c r="DB14" s="224"/>
      <c r="DC14" s="224"/>
      <c r="DD14" s="224"/>
      <c r="DE14" s="224"/>
      <c r="DF14" s="224"/>
      <c r="DG14" s="224"/>
      <c r="DH14" s="224"/>
      <c r="DI14" s="224"/>
      <c r="DJ14" s="224"/>
      <c r="DK14" s="224"/>
      <c r="DL14" s="224"/>
      <c r="DM14" s="224"/>
      <c r="DN14" s="224"/>
      <c r="DO14" s="224"/>
      <c r="DP14" s="224"/>
      <c r="DQ14" s="224"/>
      <c r="DR14" s="224"/>
      <c r="DS14" s="224"/>
      <c r="DT14" s="224"/>
      <c r="DU14" s="224"/>
      <c r="DV14" s="224"/>
      <c r="DW14" s="224"/>
      <c r="DX14" s="224"/>
      <c r="DY14" s="224"/>
      <c r="DZ14" s="224"/>
      <c r="EA14" s="224"/>
      <c r="EB14" s="224"/>
      <c r="EC14" s="224"/>
      <c r="ED14" s="224"/>
      <c r="EE14" s="224"/>
      <c r="EF14" s="224"/>
      <c r="EG14" s="224"/>
      <c r="EH14" s="224"/>
      <c r="EI14" s="224"/>
      <c r="EJ14" s="224"/>
      <c r="EK14" s="224"/>
      <c r="EL14" s="224"/>
      <c r="EM14" s="224"/>
      <c r="EN14" s="224"/>
      <c r="EO14" s="224"/>
      <c r="EP14" s="224"/>
      <c r="EQ14" s="224"/>
      <c r="ER14" s="224"/>
      <c r="ES14" s="224"/>
      <c r="ET14" s="224"/>
      <c r="EU14" s="224"/>
      <c r="EV14" s="224"/>
      <c r="EW14" s="224"/>
      <c r="EX14" s="224"/>
      <c r="EY14" s="224"/>
      <c r="EZ14" s="224"/>
      <c r="FA14" s="224"/>
      <c r="FB14" s="224"/>
      <c r="FC14" s="224"/>
      <c r="FD14" s="224"/>
      <c r="FE14" s="224"/>
      <c r="FF14" s="224"/>
      <c r="FG14" s="224"/>
    </row>
    <row r="15" spans="1:163" s="226" customFormat="1" ht="18" customHeight="1">
      <c r="A15" s="144" t="s">
        <v>204</v>
      </c>
      <c r="B15" s="147">
        <v>655.18</v>
      </c>
      <c r="C15" s="147">
        <v>874.06</v>
      </c>
      <c r="D15" s="147">
        <v>919.29</v>
      </c>
      <c r="E15" s="147">
        <v>1011.22</v>
      </c>
      <c r="F15" s="147">
        <v>551.54</v>
      </c>
      <c r="G15" s="147">
        <v>492</v>
      </c>
      <c r="H15" s="224"/>
      <c r="I15" s="232"/>
      <c r="J15" s="224"/>
      <c r="K15" s="224"/>
      <c r="L15" s="224"/>
      <c r="M15" s="224"/>
      <c r="N15" s="224"/>
      <c r="O15" s="224"/>
      <c r="P15" s="224"/>
      <c r="Q15" s="224"/>
      <c r="R15" s="224"/>
      <c r="S15" s="224"/>
      <c r="T15" s="224"/>
      <c r="U15" s="224"/>
      <c r="V15" s="224"/>
      <c r="W15" s="224"/>
      <c r="X15" s="224"/>
      <c r="Y15" s="224"/>
      <c r="Z15" s="224"/>
      <c r="AA15" s="224"/>
      <c r="AB15" s="224"/>
      <c r="AC15" s="224"/>
      <c r="AD15" s="224"/>
      <c r="AE15" s="224"/>
      <c r="AF15" s="224"/>
      <c r="AG15" s="224"/>
      <c r="AH15" s="224"/>
      <c r="AI15" s="224"/>
      <c r="AJ15" s="224"/>
      <c r="AK15" s="224"/>
      <c r="AL15" s="224"/>
      <c r="AM15" s="224"/>
      <c r="AN15" s="224"/>
      <c r="AO15" s="224"/>
      <c r="AP15" s="224"/>
      <c r="AQ15" s="224"/>
      <c r="AR15" s="224"/>
      <c r="AS15" s="224"/>
      <c r="AT15" s="224"/>
      <c r="AU15" s="224"/>
      <c r="AV15" s="224"/>
      <c r="AW15" s="224"/>
      <c r="AX15" s="224"/>
      <c r="AY15" s="224"/>
      <c r="AZ15" s="224"/>
      <c r="BA15" s="224"/>
      <c r="BB15" s="224"/>
      <c r="BC15" s="224"/>
      <c r="BD15" s="224"/>
      <c r="BE15" s="224"/>
      <c r="BF15" s="224"/>
      <c r="BG15" s="224"/>
      <c r="BH15" s="224"/>
      <c r="BI15" s="224"/>
      <c r="BJ15" s="224"/>
      <c r="BK15" s="224"/>
      <c r="BL15" s="224"/>
      <c r="BM15" s="224"/>
      <c r="BN15" s="224"/>
      <c r="BO15" s="224"/>
      <c r="BP15" s="224"/>
      <c r="BQ15" s="224"/>
      <c r="BR15" s="224"/>
      <c r="BS15" s="224"/>
      <c r="BT15" s="224"/>
      <c r="BU15" s="224"/>
      <c r="BV15" s="224"/>
      <c r="BW15" s="224"/>
      <c r="BX15" s="224"/>
      <c r="BY15" s="224"/>
      <c r="BZ15" s="224"/>
      <c r="CA15" s="224"/>
      <c r="CB15" s="224"/>
      <c r="CC15" s="224"/>
      <c r="CD15" s="224"/>
      <c r="CE15" s="224"/>
      <c r="CF15" s="224"/>
      <c r="CG15" s="224"/>
      <c r="CH15" s="224"/>
      <c r="CI15" s="224"/>
      <c r="CJ15" s="224"/>
      <c r="CK15" s="224"/>
      <c r="CL15" s="224"/>
      <c r="CM15" s="224"/>
      <c r="CN15" s="224"/>
      <c r="CO15" s="224"/>
      <c r="CP15" s="224"/>
      <c r="CQ15" s="224"/>
      <c r="CR15" s="224"/>
      <c r="CS15" s="224"/>
      <c r="CT15" s="224"/>
      <c r="CU15" s="224"/>
      <c r="CV15" s="224"/>
      <c r="CW15" s="224"/>
      <c r="CX15" s="224"/>
      <c r="CY15" s="224"/>
      <c r="CZ15" s="224"/>
      <c r="DA15" s="224"/>
      <c r="DB15" s="224"/>
      <c r="DC15" s="224"/>
      <c r="DD15" s="224"/>
      <c r="DE15" s="224"/>
      <c r="DF15" s="224"/>
      <c r="DG15" s="224"/>
      <c r="DH15" s="224"/>
      <c r="DI15" s="224"/>
      <c r="DJ15" s="224"/>
      <c r="DK15" s="224"/>
      <c r="DL15" s="224"/>
      <c r="DM15" s="224"/>
      <c r="DN15" s="224"/>
      <c r="DO15" s="224"/>
      <c r="DP15" s="224"/>
      <c r="DQ15" s="224"/>
      <c r="DR15" s="224"/>
      <c r="DS15" s="224"/>
      <c r="DT15" s="224"/>
      <c r="DU15" s="224"/>
      <c r="DV15" s="224"/>
      <c r="DW15" s="224"/>
      <c r="DX15" s="224"/>
      <c r="DY15" s="224"/>
      <c r="DZ15" s="224"/>
      <c r="EA15" s="224"/>
      <c r="EB15" s="224"/>
      <c r="EC15" s="224"/>
      <c r="ED15" s="224"/>
      <c r="EE15" s="224"/>
      <c r="EF15" s="224"/>
      <c r="EG15" s="224"/>
      <c r="EH15" s="224"/>
      <c r="EI15" s="224"/>
      <c r="EJ15" s="224"/>
      <c r="EK15" s="224"/>
      <c r="EL15" s="224"/>
      <c r="EM15" s="224"/>
      <c r="EN15" s="224"/>
      <c r="EO15" s="224"/>
      <c r="EP15" s="224"/>
      <c r="EQ15" s="224"/>
      <c r="ER15" s="224"/>
      <c r="ES15" s="224"/>
      <c r="ET15" s="224"/>
      <c r="EU15" s="224"/>
      <c r="EV15" s="224"/>
      <c r="EW15" s="224"/>
      <c r="EX15" s="224"/>
      <c r="EY15" s="224"/>
      <c r="EZ15" s="224"/>
      <c r="FA15" s="224"/>
      <c r="FB15" s="224"/>
      <c r="FC15" s="224"/>
      <c r="FD15" s="224"/>
      <c r="FE15" s="224"/>
      <c r="FF15" s="224"/>
      <c r="FG15" s="224"/>
    </row>
    <row r="16" spans="1:163" s="226" customFormat="1" ht="18" customHeight="1">
      <c r="A16" s="144" t="s">
        <v>181</v>
      </c>
      <c r="B16" s="147">
        <v>637.78</v>
      </c>
      <c r="C16" s="147">
        <v>850.85</v>
      </c>
      <c r="D16" s="147">
        <v>894.89</v>
      </c>
      <c r="E16" s="147">
        <v>984.38</v>
      </c>
      <c r="F16" s="147">
        <v>529.83</v>
      </c>
      <c r="G16" s="147">
        <v>478.94</v>
      </c>
      <c r="H16" s="224"/>
      <c r="I16" s="232"/>
      <c r="J16" s="224"/>
      <c r="K16" s="224"/>
      <c r="L16" s="224"/>
      <c r="M16" s="224"/>
      <c r="N16" s="224"/>
      <c r="O16" s="224"/>
      <c r="P16" s="224"/>
      <c r="Q16" s="224"/>
      <c r="R16" s="224"/>
      <c r="S16" s="224"/>
      <c r="T16" s="224"/>
      <c r="U16" s="224"/>
      <c r="V16" s="224"/>
      <c r="W16" s="224"/>
      <c r="X16" s="224"/>
      <c r="Y16" s="224"/>
      <c r="Z16" s="224"/>
      <c r="AA16" s="224"/>
      <c r="AB16" s="224"/>
      <c r="AC16" s="224"/>
      <c r="AD16" s="224"/>
      <c r="AE16" s="224"/>
      <c r="AF16" s="224"/>
      <c r="AG16" s="224"/>
      <c r="AH16" s="224"/>
      <c r="AI16" s="224"/>
      <c r="AJ16" s="224"/>
      <c r="AK16" s="224"/>
      <c r="AL16" s="224"/>
      <c r="AM16" s="224"/>
      <c r="AN16" s="224"/>
      <c r="AO16" s="224"/>
      <c r="AP16" s="224"/>
      <c r="AQ16" s="224"/>
      <c r="AR16" s="224"/>
      <c r="AS16" s="224"/>
      <c r="AT16" s="224"/>
      <c r="AU16" s="224"/>
      <c r="AV16" s="224"/>
      <c r="AW16" s="224"/>
      <c r="AX16" s="224"/>
      <c r="AY16" s="224"/>
      <c r="AZ16" s="224"/>
      <c r="BA16" s="224"/>
      <c r="BB16" s="224"/>
      <c r="BC16" s="224"/>
      <c r="BD16" s="224"/>
      <c r="BE16" s="224"/>
      <c r="BF16" s="224"/>
      <c r="BG16" s="224"/>
      <c r="BH16" s="224"/>
      <c r="BI16" s="224"/>
      <c r="BJ16" s="224"/>
      <c r="BK16" s="224"/>
      <c r="BL16" s="224"/>
      <c r="BM16" s="224"/>
      <c r="BN16" s="224"/>
      <c r="BO16" s="224"/>
      <c r="BP16" s="224"/>
      <c r="BQ16" s="224"/>
      <c r="BR16" s="224"/>
      <c r="BS16" s="224"/>
      <c r="BT16" s="224"/>
      <c r="BU16" s="224"/>
      <c r="BV16" s="224"/>
      <c r="BW16" s="224"/>
      <c r="BX16" s="224"/>
      <c r="BY16" s="224"/>
      <c r="BZ16" s="224"/>
      <c r="CA16" s="224"/>
      <c r="CB16" s="224"/>
      <c r="CC16" s="224"/>
      <c r="CD16" s="224"/>
      <c r="CE16" s="224"/>
      <c r="CF16" s="224"/>
      <c r="CG16" s="224"/>
      <c r="CH16" s="224"/>
      <c r="CI16" s="224"/>
      <c r="CJ16" s="224"/>
      <c r="CK16" s="224"/>
      <c r="CL16" s="224"/>
      <c r="CM16" s="224"/>
      <c r="CN16" s="224"/>
      <c r="CO16" s="224"/>
      <c r="CP16" s="224"/>
      <c r="CQ16" s="224"/>
      <c r="CR16" s="224"/>
      <c r="CS16" s="224"/>
      <c r="CT16" s="224"/>
      <c r="CU16" s="224"/>
      <c r="CV16" s="224"/>
      <c r="CW16" s="224"/>
      <c r="CX16" s="224"/>
      <c r="CY16" s="224"/>
      <c r="CZ16" s="224"/>
      <c r="DA16" s="224"/>
      <c r="DB16" s="224"/>
      <c r="DC16" s="224"/>
      <c r="DD16" s="224"/>
      <c r="DE16" s="224"/>
      <c r="DF16" s="224"/>
      <c r="DG16" s="224"/>
      <c r="DH16" s="224"/>
      <c r="DI16" s="224"/>
      <c r="DJ16" s="224"/>
      <c r="DK16" s="224"/>
      <c r="DL16" s="224"/>
      <c r="DM16" s="224"/>
      <c r="DN16" s="224"/>
      <c r="DO16" s="224"/>
      <c r="DP16" s="224"/>
      <c r="DQ16" s="224"/>
      <c r="DR16" s="224"/>
      <c r="DS16" s="224"/>
      <c r="DT16" s="224"/>
      <c r="DU16" s="224"/>
      <c r="DV16" s="224"/>
      <c r="DW16" s="224"/>
      <c r="DX16" s="224"/>
      <c r="DY16" s="224"/>
      <c r="DZ16" s="224"/>
      <c r="EA16" s="224"/>
      <c r="EB16" s="224"/>
      <c r="EC16" s="224"/>
      <c r="ED16" s="224"/>
      <c r="EE16" s="224"/>
      <c r="EF16" s="224"/>
      <c r="EG16" s="224"/>
      <c r="EH16" s="224"/>
      <c r="EI16" s="224"/>
      <c r="EJ16" s="224"/>
      <c r="EK16" s="224"/>
      <c r="EL16" s="224"/>
      <c r="EM16" s="224"/>
      <c r="EN16" s="224"/>
      <c r="EO16" s="224"/>
      <c r="EP16" s="224"/>
      <c r="EQ16" s="224"/>
      <c r="ER16" s="224"/>
      <c r="ES16" s="224"/>
      <c r="ET16" s="224"/>
      <c r="EU16" s="224"/>
      <c r="EV16" s="224"/>
      <c r="EW16" s="224"/>
      <c r="EX16" s="224"/>
      <c r="EY16" s="224"/>
      <c r="EZ16" s="224"/>
      <c r="FA16" s="224"/>
      <c r="FB16" s="224"/>
      <c r="FC16" s="224"/>
      <c r="FD16" s="224"/>
      <c r="FE16" s="224"/>
      <c r="FF16" s="224"/>
      <c r="FG16" s="224"/>
    </row>
    <row r="17" spans="1:163" s="226" customFormat="1" ht="18" customHeight="1">
      <c r="A17" s="144" t="s">
        <v>206</v>
      </c>
      <c r="B17" s="147">
        <v>637.57</v>
      </c>
      <c r="C17" s="147">
        <v>850.56</v>
      </c>
      <c r="D17" s="147">
        <v>894.58</v>
      </c>
      <c r="E17" s="147">
        <v>984.04</v>
      </c>
      <c r="F17" s="147">
        <v>529.65</v>
      </c>
      <c r="G17" s="147">
        <v>478.77</v>
      </c>
      <c r="H17" s="224"/>
      <c r="I17" s="232"/>
      <c r="J17" s="224"/>
      <c r="K17" s="224"/>
      <c r="L17" s="224"/>
      <c r="M17" s="224"/>
      <c r="N17" s="224"/>
      <c r="O17" s="224"/>
      <c r="P17" s="224"/>
      <c r="Q17" s="224"/>
      <c r="R17" s="224"/>
      <c r="S17" s="224"/>
      <c r="T17" s="224"/>
      <c r="U17" s="224"/>
      <c r="V17" s="224"/>
      <c r="W17" s="224"/>
      <c r="X17" s="224"/>
      <c r="Y17" s="224"/>
      <c r="Z17" s="224"/>
      <c r="AA17" s="224"/>
      <c r="AB17" s="224"/>
      <c r="AC17" s="224"/>
      <c r="AD17" s="224"/>
      <c r="AE17" s="224"/>
      <c r="AF17" s="224"/>
      <c r="AG17" s="224"/>
      <c r="AH17" s="224"/>
      <c r="AI17" s="224"/>
      <c r="AJ17" s="224"/>
      <c r="AK17" s="224"/>
      <c r="AL17" s="224"/>
      <c r="AM17" s="224"/>
      <c r="AN17" s="224"/>
      <c r="AO17" s="224"/>
      <c r="AP17" s="224"/>
      <c r="AQ17" s="224"/>
      <c r="AR17" s="224"/>
      <c r="AS17" s="224"/>
      <c r="AT17" s="224"/>
      <c r="AU17" s="224"/>
      <c r="AV17" s="224"/>
      <c r="AW17" s="224"/>
      <c r="AX17" s="224"/>
      <c r="AY17" s="224"/>
      <c r="AZ17" s="224"/>
      <c r="BA17" s="224"/>
      <c r="BB17" s="224"/>
      <c r="BC17" s="224"/>
      <c r="BD17" s="224"/>
      <c r="BE17" s="224"/>
      <c r="BF17" s="224"/>
      <c r="BG17" s="224"/>
      <c r="BH17" s="224"/>
      <c r="BI17" s="224"/>
      <c r="BJ17" s="224"/>
      <c r="BK17" s="224"/>
      <c r="BL17" s="224"/>
      <c r="BM17" s="224"/>
      <c r="BN17" s="224"/>
      <c r="BO17" s="224"/>
      <c r="BP17" s="224"/>
      <c r="BQ17" s="224"/>
      <c r="BR17" s="224"/>
      <c r="BS17" s="224"/>
      <c r="BT17" s="224"/>
      <c r="BU17" s="224"/>
      <c r="BV17" s="224"/>
      <c r="BW17" s="224"/>
      <c r="BX17" s="224"/>
      <c r="BY17" s="224"/>
      <c r="BZ17" s="224"/>
      <c r="CA17" s="224"/>
      <c r="CB17" s="224"/>
      <c r="CC17" s="224"/>
      <c r="CD17" s="224"/>
      <c r="CE17" s="224"/>
      <c r="CF17" s="224"/>
      <c r="CG17" s="224"/>
      <c r="CH17" s="224"/>
      <c r="CI17" s="224"/>
      <c r="CJ17" s="224"/>
      <c r="CK17" s="224"/>
      <c r="CL17" s="224"/>
      <c r="CM17" s="224"/>
      <c r="CN17" s="224"/>
      <c r="CO17" s="224"/>
      <c r="CP17" s="224"/>
      <c r="CQ17" s="224"/>
      <c r="CR17" s="224"/>
      <c r="CS17" s="224"/>
      <c r="CT17" s="224"/>
      <c r="CU17" s="224"/>
      <c r="CV17" s="224"/>
      <c r="CW17" s="224"/>
      <c r="CX17" s="224"/>
      <c r="CY17" s="224"/>
      <c r="CZ17" s="224"/>
      <c r="DA17" s="224"/>
      <c r="DB17" s="224"/>
      <c r="DC17" s="224"/>
      <c r="DD17" s="224"/>
      <c r="DE17" s="224"/>
      <c r="DF17" s="224"/>
      <c r="DG17" s="224"/>
      <c r="DH17" s="224"/>
      <c r="DI17" s="224"/>
      <c r="DJ17" s="224"/>
      <c r="DK17" s="224"/>
      <c r="DL17" s="224"/>
      <c r="DM17" s="224"/>
      <c r="DN17" s="224"/>
      <c r="DO17" s="224"/>
      <c r="DP17" s="224"/>
      <c r="DQ17" s="224"/>
      <c r="DR17" s="224"/>
      <c r="DS17" s="224"/>
      <c r="DT17" s="224"/>
      <c r="DU17" s="224"/>
      <c r="DV17" s="224"/>
      <c r="DW17" s="224"/>
      <c r="DX17" s="224"/>
      <c r="DY17" s="224"/>
      <c r="DZ17" s="224"/>
      <c r="EA17" s="224"/>
      <c r="EB17" s="224"/>
      <c r="EC17" s="224"/>
      <c r="ED17" s="224"/>
      <c r="EE17" s="224"/>
      <c r="EF17" s="224"/>
      <c r="EG17" s="224"/>
      <c r="EH17" s="224"/>
      <c r="EI17" s="224"/>
      <c r="EJ17" s="224"/>
      <c r="EK17" s="224"/>
      <c r="EL17" s="224"/>
      <c r="EM17" s="224"/>
      <c r="EN17" s="224"/>
      <c r="EO17" s="224"/>
      <c r="EP17" s="224"/>
      <c r="EQ17" s="224"/>
      <c r="ER17" s="224"/>
      <c r="ES17" s="224"/>
      <c r="ET17" s="224"/>
      <c r="EU17" s="224"/>
      <c r="EV17" s="224"/>
      <c r="EW17" s="224"/>
      <c r="EX17" s="224"/>
      <c r="EY17" s="224"/>
      <c r="EZ17" s="224"/>
      <c r="FA17" s="224"/>
      <c r="FB17" s="224"/>
      <c r="FC17" s="224"/>
      <c r="FD17" s="224"/>
      <c r="FE17" s="224"/>
      <c r="FF17" s="224"/>
      <c r="FG17" s="224"/>
    </row>
    <row r="18" spans="1:163" s="226" customFormat="1" ht="18" customHeight="1">
      <c r="A18" s="144" t="s">
        <v>214</v>
      </c>
      <c r="B18" s="233">
        <f>(455*1000)/D21</f>
        <v>630.6306306306307</v>
      </c>
      <c r="C18" s="233">
        <f>((605*1000)/D21)</f>
        <v>838.5308385308385</v>
      </c>
      <c r="D18" s="233">
        <f>(630*1000)/D21</f>
        <v>873.1808731808732</v>
      </c>
      <c r="E18" s="233">
        <f>((665*1000)/D21)</f>
        <v>921.6909216909216</v>
      </c>
      <c r="F18" s="233">
        <f>((373*1000)/D21)</f>
        <v>516.978516978517</v>
      </c>
      <c r="G18" s="233">
        <f>((299*1000)/D21)</f>
        <v>414.4144144144144</v>
      </c>
      <c r="H18" s="224"/>
      <c r="I18" s="232"/>
      <c r="J18" s="224"/>
      <c r="K18" s="224"/>
      <c r="L18" s="224"/>
      <c r="M18" s="224"/>
      <c r="N18" s="224"/>
      <c r="O18" s="224"/>
      <c r="P18" s="224"/>
      <c r="Q18" s="224"/>
      <c r="R18" s="224"/>
      <c r="S18" s="224"/>
      <c r="T18" s="224"/>
      <c r="U18" s="224"/>
      <c r="V18" s="224"/>
      <c r="W18" s="224"/>
      <c r="X18" s="224"/>
      <c r="Y18" s="224"/>
      <c r="Z18" s="224"/>
      <c r="AA18" s="224"/>
      <c r="AB18" s="224"/>
      <c r="AC18" s="224"/>
      <c r="AD18" s="224"/>
      <c r="AE18" s="224"/>
      <c r="AF18" s="224"/>
      <c r="AG18" s="224"/>
      <c r="AH18" s="224"/>
      <c r="AI18" s="224"/>
      <c r="AJ18" s="224"/>
      <c r="AK18" s="224"/>
      <c r="AL18" s="224"/>
      <c r="AM18" s="224"/>
      <c r="AN18" s="224"/>
      <c r="AO18" s="224"/>
      <c r="AP18" s="224"/>
      <c r="AQ18" s="224"/>
      <c r="AR18" s="224"/>
      <c r="AS18" s="224"/>
      <c r="AT18" s="224"/>
      <c r="AU18" s="224"/>
      <c r="AV18" s="224"/>
      <c r="AW18" s="224"/>
      <c r="AX18" s="224"/>
      <c r="AY18" s="224"/>
      <c r="AZ18" s="224"/>
      <c r="BA18" s="224"/>
      <c r="BB18" s="224"/>
      <c r="BC18" s="224"/>
      <c r="BD18" s="224"/>
      <c r="BE18" s="224"/>
      <c r="BF18" s="224"/>
      <c r="BG18" s="224"/>
      <c r="BH18" s="224"/>
      <c r="BI18" s="224"/>
      <c r="BJ18" s="224"/>
      <c r="BK18" s="224"/>
      <c r="BL18" s="224"/>
      <c r="BM18" s="224"/>
      <c r="BN18" s="224"/>
      <c r="BO18" s="224"/>
      <c r="BP18" s="224"/>
      <c r="BQ18" s="224"/>
      <c r="BR18" s="224"/>
      <c r="BS18" s="224"/>
      <c r="BT18" s="224"/>
      <c r="BU18" s="224"/>
      <c r="BV18" s="224"/>
      <c r="BW18" s="224"/>
      <c r="BX18" s="224"/>
      <c r="BY18" s="224"/>
      <c r="BZ18" s="224"/>
      <c r="CA18" s="224"/>
      <c r="CB18" s="224"/>
      <c r="CC18" s="224"/>
      <c r="CD18" s="224"/>
      <c r="CE18" s="224"/>
      <c r="CF18" s="224"/>
      <c r="CG18" s="224"/>
      <c r="CH18" s="224"/>
      <c r="CI18" s="224"/>
      <c r="CJ18" s="224"/>
      <c r="CK18" s="224"/>
      <c r="CL18" s="224"/>
      <c r="CM18" s="224"/>
      <c r="CN18" s="224"/>
      <c r="CO18" s="224"/>
      <c r="CP18" s="224"/>
      <c r="CQ18" s="224"/>
      <c r="CR18" s="224"/>
      <c r="CS18" s="224"/>
      <c r="CT18" s="224"/>
      <c r="CU18" s="224"/>
      <c r="CV18" s="224"/>
      <c r="CW18" s="224"/>
      <c r="CX18" s="224"/>
      <c r="CY18" s="224"/>
      <c r="CZ18" s="224"/>
      <c r="DA18" s="224"/>
      <c r="DB18" s="224"/>
      <c r="DC18" s="224"/>
      <c r="DD18" s="224"/>
      <c r="DE18" s="224"/>
      <c r="DF18" s="224"/>
      <c r="DG18" s="224"/>
      <c r="DH18" s="224"/>
      <c r="DI18" s="224"/>
      <c r="DJ18" s="224"/>
      <c r="DK18" s="224"/>
      <c r="DL18" s="224"/>
      <c r="DM18" s="224"/>
      <c r="DN18" s="224"/>
      <c r="DO18" s="224"/>
      <c r="DP18" s="224"/>
      <c r="DQ18" s="224"/>
      <c r="DR18" s="224"/>
      <c r="DS18" s="224"/>
      <c r="DT18" s="224"/>
      <c r="DU18" s="224"/>
      <c r="DV18" s="224"/>
      <c r="DW18" s="224"/>
      <c r="DX18" s="224"/>
      <c r="DY18" s="224"/>
      <c r="DZ18" s="224"/>
      <c r="EA18" s="224"/>
      <c r="EB18" s="224"/>
      <c r="EC18" s="224"/>
      <c r="ED18" s="224"/>
      <c r="EE18" s="224"/>
      <c r="EF18" s="224"/>
      <c r="EG18" s="224"/>
      <c r="EH18" s="224"/>
      <c r="EI18" s="224"/>
      <c r="EJ18" s="224"/>
      <c r="EK18" s="224"/>
      <c r="EL18" s="224"/>
      <c r="EM18" s="224"/>
      <c r="EN18" s="224"/>
      <c r="EO18" s="224"/>
      <c r="EP18" s="224"/>
      <c r="EQ18" s="224"/>
      <c r="ER18" s="224"/>
      <c r="ES18" s="224"/>
      <c r="ET18" s="224"/>
      <c r="EU18" s="224"/>
      <c r="EV18" s="224"/>
      <c r="EW18" s="224"/>
      <c r="EX18" s="224"/>
      <c r="EY18" s="224"/>
      <c r="EZ18" s="224"/>
      <c r="FA18" s="224"/>
      <c r="FB18" s="224"/>
      <c r="FC18" s="224"/>
      <c r="FD18" s="224"/>
      <c r="FE18" s="224"/>
      <c r="FF18" s="224"/>
      <c r="FG18" s="224"/>
    </row>
    <row r="19" spans="1:163" s="226" customFormat="1" ht="38.25">
      <c r="A19" s="145" t="s">
        <v>215</v>
      </c>
      <c r="B19" s="234">
        <f aca="true" t="shared" si="0" ref="B19:G19">(B18/B6)-1</f>
        <v>-0.09176837239053703</v>
      </c>
      <c r="C19" s="234">
        <f t="shared" si="0"/>
        <v>-0.05679192984315473</v>
      </c>
      <c r="D19" s="234">
        <f t="shared" si="0"/>
        <v>0.02295115123287883</v>
      </c>
      <c r="E19" s="234">
        <f t="shared" si="0"/>
        <v>-0.27832775714012215</v>
      </c>
      <c r="F19" s="234">
        <f t="shared" si="0"/>
        <v>-0.11943703461332489</v>
      </c>
      <c r="G19" s="234">
        <f t="shared" si="0"/>
        <v>-0.26264716400474275</v>
      </c>
      <c r="H19" s="224"/>
      <c r="I19" s="232"/>
      <c r="J19" s="224"/>
      <c r="K19" s="224"/>
      <c r="L19" s="224"/>
      <c r="M19" s="224"/>
      <c r="N19" s="224"/>
      <c r="O19" s="224"/>
      <c r="P19" s="224"/>
      <c r="Q19" s="224"/>
      <c r="R19" s="224"/>
      <c r="S19" s="224"/>
      <c r="T19" s="224"/>
      <c r="U19" s="224"/>
      <c r="V19" s="224"/>
      <c r="W19" s="224"/>
      <c r="X19" s="224"/>
      <c r="Y19" s="224"/>
      <c r="Z19" s="224"/>
      <c r="AA19" s="224"/>
      <c r="AB19" s="224"/>
      <c r="AC19" s="224"/>
      <c r="AD19" s="224"/>
      <c r="AE19" s="224"/>
      <c r="AF19" s="224"/>
      <c r="AG19" s="224"/>
      <c r="AH19" s="224"/>
      <c r="AI19" s="224"/>
      <c r="AJ19" s="224"/>
      <c r="AK19" s="224"/>
      <c r="AL19" s="224"/>
      <c r="AM19" s="224"/>
      <c r="AN19" s="224"/>
      <c r="AO19" s="224"/>
      <c r="AP19" s="224"/>
      <c r="AQ19" s="224"/>
      <c r="AR19" s="224"/>
      <c r="AS19" s="224"/>
      <c r="AT19" s="224"/>
      <c r="AU19" s="224"/>
      <c r="AV19" s="224"/>
      <c r="AW19" s="224"/>
      <c r="AX19" s="224"/>
      <c r="AY19" s="224"/>
      <c r="AZ19" s="224"/>
      <c r="BA19" s="224"/>
      <c r="BB19" s="224"/>
      <c r="BC19" s="224"/>
      <c r="BD19" s="224"/>
      <c r="BE19" s="224"/>
      <c r="BF19" s="224"/>
      <c r="BG19" s="224"/>
      <c r="BH19" s="224"/>
      <c r="BI19" s="224"/>
      <c r="BJ19" s="224"/>
      <c r="BK19" s="224"/>
      <c r="BL19" s="224"/>
      <c r="BM19" s="224"/>
      <c r="BN19" s="224"/>
      <c r="BO19" s="224"/>
      <c r="BP19" s="224"/>
      <c r="BQ19" s="224"/>
      <c r="BR19" s="224"/>
      <c r="BS19" s="224"/>
      <c r="BT19" s="224"/>
      <c r="BU19" s="224"/>
      <c r="BV19" s="224"/>
      <c r="BW19" s="224"/>
      <c r="BX19" s="224"/>
      <c r="BY19" s="224"/>
      <c r="BZ19" s="224"/>
      <c r="CA19" s="224"/>
      <c r="CB19" s="224"/>
      <c r="CC19" s="224"/>
      <c r="CD19" s="224"/>
      <c r="CE19" s="224"/>
      <c r="CF19" s="224"/>
      <c r="CG19" s="224"/>
      <c r="CH19" s="224"/>
      <c r="CI19" s="224"/>
      <c r="CJ19" s="224"/>
      <c r="CK19" s="224"/>
      <c r="CL19" s="224"/>
      <c r="CM19" s="224"/>
      <c r="CN19" s="224"/>
      <c r="CO19" s="224"/>
      <c r="CP19" s="224"/>
      <c r="CQ19" s="224"/>
      <c r="CR19" s="224"/>
      <c r="CS19" s="224"/>
      <c r="CT19" s="224"/>
      <c r="CU19" s="224"/>
      <c r="CV19" s="224"/>
      <c r="CW19" s="224"/>
      <c r="CX19" s="224"/>
      <c r="CY19" s="224"/>
      <c r="CZ19" s="224"/>
      <c r="DA19" s="224"/>
      <c r="DB19" s="224"/>
      <c r="DC19" s="224"/>
      <c r="DD19" s="224"/>
      <c r="DE19" s="224"/>
      <c r="DF19" s="224"/>
      <c r="DG19" s="224"/>
      <c r="DH19" s="224"/>
      <c r="DI19" s="224"/>
      <c r="DJ19" s="224"/>
      <c r="DK19" s="224"/>
      <c r="DL19" s="224"/>
      <c r="DM19" s="224"/>
      <c r="DN19" s="224"/>
      <c r="DO19" s="224"/>
      <c r="DP19" s="224"/>
      <c r="DQ19" s="224"/>
      <c r="DR19" s="224"/>
      <c r="DS19" s="224"/>
      <c r="DT19" s="224"/>
      <c r="DU19" s="224"/>
      <c r="DV19" s="224"/>
      <c r="DW19" s="224"/>
      <c r="DX19" s="224"/>
      <c r="DY19" s="224"/>
      <c r="DZ19" s="224"/>
      <c r="EA19" s="224"/>
      <c r="EB19" s="224"/>
      <c r="EC19" s="224"/>
      <c r="ED19" s="224"/>
      <c r="EE19" s="224"/>
      <c r="EF19" s="224"/>
      <c r="EG19" s="224"/>
      <c r="EH19" s="224"/>
      <c r="EI19" s="224"/>
      <c r="EJ19" s="224"/>
      <c r="EK19" s="224"/>
      <c r="EL19" s="224"/>
      <c r="EM19" s="224"/>
      <c r="EN19" s="224"/>
      <c r="EO19" s="224"/>
      <c r="EP19" s="224"/>
      <c r="EQ19" s="224"/>
      <c r="ER19" s="224"/>
      <c r="ES19" s="224"/>
      <c r="ET19" s="224"/>
      <c r="EU19" s="224"/>
      <c r="EV19" s="224"/>
      <c r="EW19" s="224"/>
      <c r="EX19" s="224"/>
      <c r="EY19" s="224"/>
      <c r="EZ19" s="224"/>
      <c r="FA19" s="224"/>
      <c r="FB19" s="224"/>
      <c r="FC19" s="224"/>
      <c r="FD19" s="224"/>
      <c r="FE19" s="224"/>
      <c r="FF19" s="224"/>
      <c r="FG19" s="224"/>
    </row>
    <row r="20" spans="1:10" ht="12.75">
      <c r="A20" s="296" t="s">
        <v>224</v>
      </c>
      <c r="B20" s="296"/>
      <c r="C20" s="296"/>
      <c r="D20" s="296"/>
      <c r="E20" s="296"/>
      <c r="F20" s="296"/>
      <c r="G20" s="296"/>
      <c r="H20" s="230"/>
      <c r="I20" s="230"/>
      <c r="J20" s="230"/>
    </row>
    <row r="21" spans="1:7" s="230" customFormat="1" ht="12.75">
      <c r="A21" s="236" t="s">
        <v>217</v>
      </c>
      <c r="B21" s="237"/>
      <c r="C21" s="238"/>
      <c r="D21" s="239">
        <f>721.5</f>
        <v>721.5</v>
      </c>
      <c r="E21" s="238"/>
      <c r="F21" s="238"/>
      <c r="G21" s="238"/>
    </row>
    <row r="22" spans="1:7" s="230" customFormat="1" ht="12.75">
      <c r="A22" s="238" t="s">
        <v>161</v>
      </c>
      <c r="B22" s="238"/>
      <c r="C22" s="238"/>
      <c r="D22" s="238"/>
      <c r="E22" s="238"/>
      <c r="F22" s="238"/>
      <c r="G22" s="238"/>
    </row>
    <row r="23" spans="1:7" s="230" customFormat="1" ht="12.75">
      <c r="A23" s="240"/>
      <c r="B23" s="240"/>
      <c r="C23" s="240"/>
      <c r="D23" s="240"/>
      <c r="E23" s="240"/>
      <c r="F23" s="240"/>
      <c r="G23" s="240"/>
    </row>
    <row r="24" s="230" customFormat="1" ht="12.75"/>
    <row r="25" s="230" customFormat="1" ht="12.75"/>
    <row r="26" s="230" customFormat="1" ht="12.75"/>
    <row r="27" s="230" customFormat="1" ht="12.75"/>
    <row r="28" s="230" customFormat="1" ht="12.75"/>
    <row r="29" s="230" customFormat="1" ht="12.75"/>
    <row r="30" s="230" customFormat="1" ht="12.75"/>
    <row r="31" s="230" customFormat="1" ht="12.75"/>
    <row r="32" s="230" customFormat="1" ht="12.75"/>
    <row r="33" s="230" customFormat="1" ht="12.75">
      <c r="H33" s="241"/>
    </row>
    <row r="34" s="230" customFormat="1" ht="12.75"/>
    <row r="35" s="230" customFormat="1" ht="12.75"/>
    <row r="36" s="230" customFormat="1" ht="12.75"/>
    <row r="37" s="230" customFormat="1" ht="12.75">
      <c r="D37" s="242"/>
    </row>
    <row r="38" s="230" customFormat="1" ht="12.75"/>
    <row r="39" s="230" customFormat="1" ht="12.75"/>
    <row r="40" s="230" customFormat="1" ht="12.75"/>
    <row r="41" s="230" customFormat="1" ht="12.75"/>
    <row r="42" s="230" customFormat="1" ht="12.75"/>
    <row r="43" s="230" customFormat="1" ht="12.75"/>
    <row r="44" s="230" customFormat="1" ht="12.75"/>
    <row r="45" s="230" customFormat="1" ht="12.75"/>
    <row r="46" s="230" customFormat="1" ht="12.75"/>
    <row r="47" s="230" customFormat="1" ht="12.75"/>
    <row r="48" s="230" customFormat="1" ht="12.75"/>
    <row r="49" s="230" customFormat="1" ht="12.75"/>
    <row r="50" s="230" customFormat="1" ht="12.75"/>
    <row r="51" s="230" customFormat="1" ht="12.75"/>
    <row r="52" s="230" customFormat="1" ht="12.75"/>
    <row r="53" s="230" customFormat="1" ht="12.75"/>
    <row r="54" s="230" customFormat="1" ht="12.75"/>
    <row r="55" s="230" customFormat="1" ht="12.75"/>
    <row r="56" s="230" customFormat="1" ht="12.75"/>
    <row r="57" s="230" customFormat="1" ht="12.75"/>
    <row r="58" s="230" customFormat="1" ht="12.75"/>
    <row r="59" s="230" customFormat="1" ht="12.75"/>
    <row r="60" s="230" customFormat="1" ht="12.75"/>
    <row r="61" s="230" customFormat="1" ht="12.75"/>
    <row r="62" s="230" customFormat="1" ht="12.75"/>
    <row r="63" s="230" customFormat="1" ht="12.75"/>
    <row r="64" s="230" customFormat="1" ht="12.75"/>
    <row r="65" s="230" customFormat="1" ht="12.75"/>
    <row r="66" s="230" customFormat="1" ht="12.75"/>
    <row r="67" s="230" customFormat="1" ht="12.75"/>
    <row r="68" s="230" customFormat="1" ht="12.75"/>
    <row r="69" s="230" customFormat="1" ht="12.75"/>
    <row r="70" s="230" customFormat="1" ht="12.75"/>
    <row r="71" s="230" customFormat="1" ht="12.75"/>
    <row r="72" s="230" customFormat="1" ht="12.75"/>
    <row r="73" s="230" customFormat="1" ht="12.75"/>
    <row r="74" s="230" customFormat="1" ht="12.75"/>
    <row r="75" s="230" customFormat="1" ht="12.75"/>
    <row r="76" s="230" customFormat="1" ht="12.75"/>
    <row r="77" s="230" customFormat="1" ht="12.75"/>
    <row r="78" s="230" customFormat="1" ht="12.75"/>
    <row r="79" s="230" customFormat="1" ht="12.75"/>
    <row r="80" s="230" customFormat="1" ht="12.75"/>
    <row r="81" s="230" customFormat="1" ht="12.75"/>
    <row r="82" s="230" customFormat="1" ht="12.75"/>
    <row r="83" s="230" customFormat="1" ht="12.75"/>
    <row r="84" s="230" customFormat="1" ht="12.75"/>
    <row r="85" s="230" customFormat="1" ht="12.75"/>
    <row r="86" s="230" customFormat="1" ht="12.75"/>
    <row r="87" s="230" customFormat="1" ht="12.75"/>
    <row r="88" s="230" customFormat="1" ht="12.75"/>
    <row r="89" s="230" customFormat="1" ht="12.75"/>
    <row r="90" s="230" customFormat="1" ht="12.75"/>
    <row r="91" s="230" customFormat="1" ht="12.75"/>
    <row r="92" s="230" customFormat="1" ht="12.75"/>
    <row r="93" s="230" customFormat="1" ht="12.75"/>
    <row r="94" s="230" customFormat="1" ht="12.75"/>
    <row r="95" s="230" customFormat="1" ht="12.75"/>
    <row r="96" s="230" customFormat="1" ht="12.75"/>
    <row r="97" s="230" customFormat="1" ht="12.75"/>
    <row r="98" s="230" customFormat="1" ht="12.75"/>
    <row r="99" s="230" customFormat="1" ht="12.75"/>
    <row r="100" s="230" customFormat="1" ht="12.75"/>
    <row r="101" s="230" customFormat="1" ht="12.75"/>
    <row r="102" s="230" customFormat="1" ht="12.75"/>
    <row r="103" s="230" customFormat="1" ht="12.75"/>
    <row r="104" s="230" customFormat="1" ht="12.75"/>
    <row r="105" s="230" customFormat="1" ht="12.75"/>
    <row r="106" s="230" customFormat="1" ht="12.75"/>
    <row r="107" s="230" customFormat="1" ht="12.75"/>
    <row r="108" s="230" customFormat="1" ht="12.75"/>
    <row r="109" s="230" customFormat="1" ht="12.75"/>
    <row r="110" s="230" customFormat="1" ht="12.75"/>
    <row r="111" s="230" customFormat="1" ht="12.75"/>
    <row r="112" s="230" customFormat="1" ht="12.75"/>
    <row r="113" s="230" customFormat="1" ht="12.75"/>
    <row r="114" s="230" customFormat="1" ht="12.75"/>
    <row r="115" s="230" customFormat="1" ht="12.75"/>
    <row r="116" s="230" customFormat="1" ht="12.75"/>
    <row r="117" s="230" customFormat="1" ht="12.75"/>
    <row r="118" s="230" customFormat="1" ht="12.75"/>
    <row r="119" s="230" customFormat="1" ht="12.75"/>
    <row r="120" s="230" customFormat="1" ht="12.75"/>
    <row r="121" s="230" customFormat="1" ht="12.75"/>
    <row r="122" s="230" customFormat="1" ht="12.75"/>
    <row r="123" s="230" customFormat="1" ht="12.75"/>
    <row r="124" s="230" customFormat="1" ht="12.75"/>
    <row r="125" s="230" customFormat="1" ht="12.75"/>
    <row r="126" s="230" customFormat="1" ht="12.75"/>
    <row r="127" s="230" customFormat="1" ht="12.75"/>
    <row r="128" s="230" customFormat="1" ht="12.75"/>
    <row r="129" s="230" customFormat="1" ht="12.75"/>
    <row r="130" s="230" customFormat="1" ht="12.75"/>
    <row r="131" s="230" customFormat="1" ht="12.75"/>
    <row r="132" s="230" customFormat="1" ht="12.75"/>
    <row r="133" s="230" customFormat="1" ht="12.75"/>
    <row r="134" s="230" customFormat="1" ht="12.75"/>
    <row r="135" s="230" customFormat="1" ht="12.75"/>
    <row r="136" s="230" customFormat="1" ht="12.75"/>
    <row r="137" s="230" customFormat="1" ht="12.75"/>
    <row r="138" s="230" customFormat="1" ht="12.75"/>
    <row r="139" s="230" customFormat="1" ht="12.75"/>
    <row r="140" s="230" customFormat="1" ht="12.75"/>
    <row r="141" s="230" customFormat="1" ht="12.75"/>
    <row r="142" s="230" customFormat="1" ht="12.75"/>
    <row r="143" s="230" customFormat="1" ht="12.75"/>
    <row r="144" s="230" customFormat="1" ht="12.75"/>
    <row r="145" s="230" customFormat="1" ht="12.75"/>
    <row r="146" s="230" customFormat="1" ht="12.75"/>
    <row r="147" s="230" customFormat="1" ht="12.75"/>
    <row r="148" s="230" customFormat="1" ht="12.75"/>
    <row r="149" s="230" customFormat="1" ht="12.75"/>
    <row r="150" s="230" customFormat="1" ht="12.75"/>
    <row r="151" s="230" customFormat="1" ht="12.75"/>
    <row r="152" s="230" customFormat="1" ht="12.75"/>
    <row r="153" s="230" customFormat="1" ht="12.75"/>
    <row r="154" s="230" customFormat="1" ht="12.75"/>
    <row r="155" s="230" customFormat="1" ht="12.75"/>
    <row r="156" s="230" customFormat="1" ht="12.75"/>
    <row r="157" s="230" customFormat="1" ht="12.75"/>
    <row r="158" s="230" customFormat="1" ht="12.75"/>
    <row r="159" s="230" customFormat="1" ht="12.75"/>
    <row r="160" s="230" customFormat="1" ht="12.75"/>
    <row r="161" s="230" customFormat="1" ht="12.75"/>
    <row r="162" s="230" customFormat="1" ht="12.75"/>
    <row r="163" s="230" customFormat="1" ht="12.75"/>
    <row r="164" s="230" customFormat="1" ht="12.75"/>
    <row r="165" s="230" customFormat="1" ht="12.75"/>
    <row r="166" s="230" customFormat="1" ht="12.75"/>
    <row r="167" s="230" customFormat="1" ht="12.75"/>
    <row r="168" s="230" customFormat="1" ht="12.75"/>
    <row r="169" s="230" customFormat="1" ht="12.75"/>
    <row r="170" s="230" customFormat="1" ht="12.75"/>
    <row r="171" s="230" customFormat="1" ht="12.75"/>
    <row r="172" s="230" customFormat="1" ht="12.75"/>
    <row r="173" s="230" customFormat="1" ht="12.75"/>
    <row r="174" s="230" customFormat="1" ht="12.75"/>
    <row r="175" s="230" customFormat="1" ht="12.75"/>
    <row r="176" s="230" customFormat="1" ht="12.75"/>
    <row r="177" s="230" customFormat="1" ht="12.75"/>
    <row r="178" s="230" customFormat="1" ht="12.75"/>
    <row r="179" s="230" customFormat="1" ht="12.75"/>
    <row r="180" s="230" customFormat="1" ht="12.75"/>
    <row r="181" s="230" customFormat="1" ht="12.75"/>
    <row r="182" s="230" customFormat="1" ht="12.75"/>
    <row r="183" s="230" customFormat="1" ht="12.75"/>
    <row r="184" s="230" customFormat="1" ht="12.75"/>
    <row r="185" s="230" customFormat="1" ht="12.75"/>
    <row r="186" s="230" customFormat="1" ht="12.75"/>
    <row r="187" s="230" customFormat="1" ht="12.75"/>
    <row r="188" s="230" customFormat="1" ht="12.75"/>
    <row r="189" s="230" customFormat="1" ht="12.75"/>
    <row r="190" s="230" customFormat="1" ht="12.75"/>
    <row r="191" s="230" customFormat="1" ht="12.75"/>
    <row r="192" s="230" customFormat="1" ht="12.75"/>
    <row r="193" s="230" customFormat="1" ht="12.75"/>
    <row r="194" s="230" customFormat="1" ht="12.75"/>
    <row r="195" s="230" customFormat="1" ht="12.75"/>
    <row r="196" s="230" customFormat="1" ht="12.75"/>
    <row r="197" s="230" customFormat="1" ht="12.75"/>
    <row r="198" s="230" customFormat="1" ht="12.75"/>
    <row r="199" s="230" customFormat="1" ht="12.75"/>
    <row r="200" s="230" customFormat="1" ht="12.75"/>
    <row r="201" s="230" customFormat="1" ht="12.75"/>
    <row r="202" s="230" customFormat="1" ht="12.75"/>
    <row r="203" s="230" customFormat="1" ht="12.75"/>
    <row r="204" s="230" customFormat="1" ht="12.75"/>
    <row r="205" s="230" customFormat="1" ht="12.75"/>
    <row r="206" s="230" customFormat="1" ht="12.75"/>
    <row r="207" s="230" customFormat="1" ht="12.75"/>
    <row r="208" s="230" customFormat="1" ht="12.75"/>
    <row r="209" s="230" customFormat="1" ht="12.75"/>
    <row r="210" s="230" customFormat="1" ht="12.75"/>
    <row r="211" s="230" customFormat="1" ht="12.75"/>
    <row r="212" s="230" customFormat="1" ht="12.75"/>
    <row r="213" s="230" customFormat="1" ht="12.75"/>
    <row r="214" s="230" customFormat="1" ht="12.75"/>
    <row r="215" s="230" customFormat="1" ht="12.75"/>
    <row r="216" s="230" customFormat="1" ht="12.75"/>
    <row r="217" s="230" customFormat="1" ht="12.75"/>
    <row r="218" s="230" customFormat="1" ht="12.75"/>
    <row r="219" s="230" customFormat="1" ht="12.75"/>
    <row r="220" s="230" customFormat="1" ht="12.75"/>
    <row r="221" s="230" customFormat="1" ht="12.75"/>
    <row r="222" s="230" customFormat="1" ht="12.75"/>
    <row r="223" s="230" customFormat="1" ht="12.75"/>
    <row r="224" s="230" customFormat="1" ht="12.75"/>
    <row r="225" s="230" customFormat="1" ht="12.75"/>
    <row r="226" s="230" customFormat="1" ht="12.75"/>
    <row r="227" s="230" customFormat="1" ht="12.75"/>
    <row r="228" s="230" customFormat="1" ht="12.75"/>
    <row r="229" s="230" customFormat="1" ht="12.75"/>
    <row r="230" s="230" customFormat="1" ht="12.75"/>
    <row r="231" s="230" customFormat="1" ht="12.75"/>
    <row r="232" s="230" customFormat="1" ht="12.75"/>
    <row r="233" s="230" customFormat="1" ht="12.75"/>
    <row r="234" s="230" customFormat="1" ht="12.75"/>
    <row r="235" s="230" customFormat="1" ht="12.75"/>
    <row r="236" s="230" customFormat="1" ht="12.75"/>
    <row r="237" s="230" customFormat="1" ht="12.75"/>
    <row r="238" s="230" customFormat="1" ht="12.75"/>
    <row r="239" s="230" customFormat="1" ht="12.75"/>
    <row r="240" s="230" customFormat="1" ht="12.75"/>
    <row r="241" s="230" customFormat="1" ht="12.75"/>
    <row r="242" s="230" customFormat="1" ht="12.75"/>
    <row r="243" s="230" customFormat="1" ht="12.75"/>
    <row r="244" s="230" customFormat="1" ht="12.75"/>
    <row r="245" s="230" customFormat="1" ht="12.75"/>
    <row r="246" s="230" customFormat="1" ht="12.75"/>
    <row r="247" s="230" customFormat="1" ht="12.75"/>
    <row r="248" s="230" customFormat="1" ht="12.75"/>
    <row r="249" s="230" customFormat="1" ht="12.75"/>
    <row r="250" s="230" customFormat="1" ht="12.75"/>
    <row r="251" s="230" customFormat="1" ht="12.75"/>
    <row r="252" s="230" customFormat="1" ht="12.75"/>
    <row r="253" s="230" customFormat="1" ht="12.75"/>
    <row r="254" s="230" customFormat="1" ht="12.75"/>
    <row r="255" s="230" customFormat="1" ht="12.75"/>
    <row r="256" s="230" customFormat="1" ht="12.75"/>
    <row r="257" s="230" customFormat="1" ht="12.75"/>
    <row r="258" s="230" customFormat="1" ht="12.75"/>
    <row r="259" s="230" customFormat="1" ht="12.75"/>
    <row r="260" s="230" customFormat="1" ht="12.75"/>
    <row r="261" s="230" customFormat="1" ht="12.75"/>
    <row r="262" s="230" customFormat="1" ht="12.75"/>
    <row r="263" s="230" customFormat="1" ht="12.75"/>
    <row r="264" s="230" customFormat="1" ht="12.75"/>
    <row r="265" s="230" customFormat="1" ht="12.75"/>
    <row r="266" s="230" customFormat="1" ht="12.75"/>
    <row r="267" s="230" customFormat="1" ht="12.75"/>
    <row r="268" s="230" customFormat="1" ht="12.75"/>
    <row r="269" s="230" customFormat="1" ht="12.75"/>
    <row r="270" s="230" customFormat="1" ht="12.75"/>
    <row r="271" s="230" customFormat="1" ht="12.75"/>
    <row r="272" s="230" customFormat="1" ht="12.75"/>
    <row r="273" s="230" customFormat="1" ht="12.75"/>
    <row r="274" s="230" customFormat="1" ht="12.75"/>
    <row r="275" s="230" customFormat="1" ht="12.75"/>
    <row r="276" s="230" customFormat="1" ht="12.75"/>
    <row r="277" s="230" customFormat="1" ht="12.75"/>
    <row r="278" s="230" customFormat="1" ht="12.75"/>
    <row r="279" s="230" customFormat="1" ht="12.75"/>
    <row r="280" s="230" customFormat="1" ht="12.75"/>
    <row r="281" s="230" customFormat="1" ht="12.75"/>
    <row r="282" s="230" customFormat="1" ht="12.75"/>
    <row r="283" s="230" customFormat="1" ht="12.75"/>
    <row r="284" s="230" customFormat="1" ht="12.75"/>
    <row r="285" s="230" customFormat="1" ht="12.75"/>
    <row r="286" s="230" customFormat="1" ht="12.75"/>
    <row r="287" s="230" customFormat="1" ht="12.75"/>
    <row r="288" s="230" customFormat="1" ht="12.75"/>
    <row r="289" s="230" customFormat="1" ht="12.75"/>
  </sheetData>
  <sheetProtection/>
  <mergeCells count="4">
    <mergeCell ref="A20:G20"/>
    <mergeCell ref="A1:G1"/>
    <mergeCell ref="A2:G2"/>
    <mergeCell ref="A3:G3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97" r:id="rId1"/>
  <headerFooter>
    <oddHeader>&amp;LODEPA</oddHeader>
    <oddFooter>&amp;C6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C36"/>
  <sheetViews>
    <sheetView view="pageBreakPreview" zoomScaleSheetLayoutView="100" zoomScalePageLayoutView="0" workbookViewId="0" topLeftCell="A1">
      <selection activeCell="B7" sqref="B7"/>
    </sheetView>
  </sheetViews>
  <sheetFormatPr defaultColWidth="11.421875" defaultRowHeight="12.75"/>
  <cols>
    <col min="1" max="1" width="17.140625" style="10" customWidth="1"/>
    <col min="2" max="2" width="11.421875" style="10" customWidth="1"/>
    <col min="3" max="3" width="12.7109375" style="10" customWidth="1"/>
    <col min="4" max="4" width="12.28125" style="10" customWidth="1"/>
    <col min="5" max="8" width="11.421875" style="10" customWidth="1"/>
    <col min="9" max="29" width="11.421875" style="6" customWidth="1"/>
    <col min="30" max="16384" width="11.421875" style="10" customWidth="1"/>
  </cols>
  <sheetData>
    <row r="1" spans="1:29" s="8" customFormat="1" ht="12.75">
      <c r="A1" s="300" t="s">
        <v>108</v>
      </c>
      <c r="B1" s="300"/>
      <c r="C1" s="300"/>
      <c r="D1" s="300"/>
      <c r="E1" s="300"/>
      <c r="F1" s="300"/>
      <c r="G1" s="13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</row>
    <row r="2" spans="1:29" s="8" customFormat="1" ht="17.25" customHeight="1">
      <c r="A2" s="300" t="s">
        <v>91</v>
      </c>
      <c r="B2" s="300"/>
      <c r="C2" s="300"/>
      <c r="D2" s="300"/>
      <c r="E2" s="300"/>
      <c r="F2" s="300"/>
      <c r="G2" s="14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1:29" s="8" customFormat="1" ht="12.75">
      <c r="A3" s="301" t="s">
        <v>152</v>
      </c>
      <c r="B3" s="301"/>
      <c r="C3" s="301"/>
      <c r="D3" s="301"/>
      <c r="E3" s="301"/>
      <c r="F3" s="301"/>
      <c r="G3" s="7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s="8" customFormat="1" ht="16.5" customHeight="1">
      <c r="A4" s="32"/>
      <c r="B4" s="34"/>
      <c r="C4" s="34"/>
      <c r="D4" s="34"/>
      <c r="E4" s="34"/>
      <c r="F4" s="34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s="8" customFormat="1" ht="51">
      <c r="A5" s="143" t="s">
        <v>29</v>
      </c>
      <c r="B5" s="152" t="s">
        <v>167</v>
      </c>
      <c r="C5" s="152" t="s">
        <v>77</v>
      </c>
      <c r="D5" s="152" t="s">
        <v>76</v>
      </c>
      <c r="E5" s="152" t="s">
        <v>78</v>
      </c>
      <c r="F5" s="152" t="s">
        <v>79</v>
      </c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s="8" customFormat="1" ht="12.75">
      <c r="A6" s="150" t="s">
        <v>182</v>
      </c>
      <c r="B6" s="148">
        <v>452.13</v>
      </c>
      <c r="C6" s="148">
        <v>293.5</v>
      </c>
      <c r="D6" s="148">
        <v>279.5</v>
      </c>
      <c r="E6" s="148">
        <v>119.5</v>
      </c>
      <c r="F6" s="148">
        <v>336.03</v>
      </c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s="8" customFormat="1" ht="12.75">
      <c r="A7" s="150" t="s">
        <v>185</v>
      </c>
      <c r="B7" s="146" t="s">
        <v>150</v>
      </c>
      <c r="C7" s="148">
        <v>293.5</v>
      </c>
      <c r="D7" s="148">
        <v>279.5</v>
      </c>
      <c r="E7" s="148">
        <v>121.25</v>
      </c>
      <c r="F7" s="148">
        <v>316</v>
      </c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</row>
    <row r="8" spans="1:29" s="8" customFormat="1" ht="12.75">
      <c r="A8" s="150" t="s">
        <v>187</v>
      </c>
      <c r="B8" s="148">
        <v>473.75</v>
      </c>
      <c r="C8" s="148">
        <v>297.4</v>
      </c>
      <c r="D8" s="148">
        <v>283.4</v>
      </c>
      <c r="E8" s="148">
        <v>123</v>
      </c>
      <c r="F8" s="148">
        <v>292.3</v>
      </c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29" s="8" customFormat="1" ht="12.75">
      <c r="A9" s="150" t="s">
        <v>189</v>
      </c>
      <c r="B9" s="148">
        <v>465.2</v>
      </c>
      <c r="C9" s="148">
        <v>313</v>
      </c>
      <c r="D9" s="148">
        <v>299</v>
      </c>
      <c r="E9" s="148">
        <v>123.38</v>
      </c>
      <c r="F9" s="148">
        <v>280.5</v>
      </c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</row>
    <row r="10" spans="1:29" s="8" customFormat="1" ht="12.75">
      <c r="A10" s="151" t="s">
        <v>193</v>
      </c>
      <c r="B10" s="148">
        <v>470.5</v>
      </c>
      <c r="C10" s="148">
        <v>314.88</v>
      </c>
      <c r="D10" s="148">
        <v>300.88</v>
      </c>
      <c r="E10" s="148">
        <v>117.5</v>
      </c>
      <c r="F10" s="148">
        <v>330.5</v>
      </c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spans="1:29" s="8" customFormat="1" ht="12.75">
      <c r="A11" s="151" t="s">
        <v>194</v>
      </c>
      <c r="B11" s="148">
        <v>472.63</v>
      </c>
      <c r="C11" s="148">
        <v>315.5</v>
      </c>
      <c r="D11" s="148">
        <v>301.5</v>
      </c>
      <c r="E11" s="148">
        <v>118.9</v>
      </c>
      <c r="F11" s="148">
        <v>345.4</v>
      </c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1:29" s="8" customFormat="1" ht="12.75">
      <c r="A12" s="151" t="s">
        <v>196</v>
      </c>
      <c r="B12" s="148">
        <v>469.5</v>
      </c>
      <c r="C12" s="148">
        <v>315.5</v>
      </c>
      <c r="D12" s="148">
        <v>301.5</v>
      </c>
      <c r="E12" s="148">
        <v>121</v>
      </c>
      <c r="F12" s="148">
        <v>299.13</v>
      </c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1:29" s="8" customFormat="1" ht="12.75">
      <c r="A13" s="151" t="s">
        <v>198</v>
      </c>
      <c r="B13" s="148">
        <v>464</v>
      </c>
      <c r="C13" s="148">
        <v>315.5</v>
      </c>
      <c r="D13" s="148">
        <v>301.5</v>
      </c>
      <c r="E13" s="148">
        <v>121</v>
      </c>
      <c r="F13" s="148">
        <v>281.6</v>
      </c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</row>
    <row r="14" spans="1:29" s="8" customFormat="1" ht="12.75">
      <c r="A14" s="151" t="s">
        <v>203</v>
      </c>
      <c r="B14" s="148">
        <v>461.5</v>
      </c>
      <c r="C14" s="148">
        <v>315.5</v>
      </c>
      <c r="D14" s="148">
        <v>301.5</v>
      </c>
      <c r="E14" s="148">
        <v>124</v>
      </c>
      <c r="F14" s="148">
        <v>265.75</v>
      </c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</row>
    <row r="15" spans="1:29" s="8" customFormat="1" ht="12.75">
      <c r="A15" s="151" t="s">
        <v>204</v>
      </c>
      <c r="B15" s="148">
        <v>441.5</v>
      </c>
      <c r="C15" s="148">
        <v>315.5</v>
      </c>
      <c r="D15" s="148">
        <v>301.5</v>
      </c>
      <c r="E15" s="148">
        <v>123.5</v>
      </c>
      <c r="F15" s="148">
        <v>252.38</v>
      </c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</row>
    <row r="16" spans="1:29" s="8" customFormat="1" ht="12.75">
      <c r="A16" s="151" t="s">
        <v>207</v>
      </c>
      <c r="B16" s="148">
        <v>416</v>
      </c>
      <c r="C16" s="148">
        <v>315.5</v>
      </c>
      <c r="D16" s="148">
        <v>301.5</v>
      </c>
      <c r="E16" s="148">
        <v>123.5</v>
      </c>
      <c r="F16" s="148">
        <v>239.4</v>
      </c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</row>
    <row r="17" spans="1:29" s="8" customFormat="1" ht="12.75">
      <c r="A17" s="151" t="s">
        <v>206</v>
      </c>
      <c r="B17" s="148">
        <v>403.63</v>
      </c>
      <c r="C17" s="148">
        <v>315.5</v>
      </c>
      <c r="D17" s="148">
        <v>301.5</v>
      </c>
      <c r="E17" s="148">
        <v>123.5</v>
      </c>
      <c r="F17" s="148">
        <v>229.83</v>
      </c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</row>
    <row r="18" spans="1:29" s="8" customFormat="1" ht="12.75">
      <c r="A18" s="151" t="s">
        <v>214</v>
      </c>
      <c r="B18" s="148">
        <v>388.75</v>
      </c>
      <c r="C18" s="148">
        <v>315.5</v>
      </c>
      <c r="D18" s="148">
        <v>301.5</v>
      </c>
      <c r="E18" s="148">
        <v>122.6</v>
      </c>
      <c r="F18" s="148">
        <v>203.4</v>
      </c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</row>
    <row r="19" spans="1:29" s="8" customFormat="1" ht="25.5">
      <c r="A19" s="149" t="s">
        <v>215</v>
      </c>
      <c r="B19" s="153">
        <f>(B18/B6-1)*100</f>
        <v>-14.01809214164068</v>
      </c>
      <c r="C19" s="153">
        <f>(C18/C6-1)*100</f>
        <v>7.495741056218064</v>
      </c>
      <c r="D19" s="153">
        <f>(D18/D6-1)*100</f>
        <v>7.871198568872995</v>
      </c>
      <c r="E19" s="153">
        <f>(E18/E6-1)*100</f>
        <v>2.5941422594142116</v>
      </c>
      <c r="F19" s="153">
        <f>(F18/F6-1)*100</f>
        <v>-39.469690206231576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</row>
    <row r="20" spans="1:29" s="8" customFormat="1" ht="42.75" customHeight="1">
      <c r="A20" s="302" t="s">
        <v>184</v>
      </c>
      <c r="B20" s="302"/>
      <c r="C20" s="302"/>
      <c r="D20" s="302"/>
      <c r="E20" s="302"/>
      <c r="F20" s="302"/>
      <c r="G20" s="9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</row>
    <row r="21" spans="7:8" ht="12.75">
      <c r="G21" s="6"/>
      <c r="H21" s="6"/>
    </row>
    <row r="22" spans="7:8" ht="12.75">
      <c r="G22" s="6"/>
      <c r="H22" s="6"/>
    </row>
    <row r="23" spans="7:8" ht="12.75">
      <c r="G23" s="6"/>
      <c r="H23" s="6"/>
    </row>
    <row r="24" spans="7:8" ht="12.75">
      <c r="G24" s="6"/>
      <c r="H24" s="6"/>
    </row>
    <row r="25" spans="7:8" ht="12.75">
      <c r="G25" s="6"/>
      <c r="H25" s="6"/>
    </row>
    <row r="26" spans="7:8" ht="12.75">
      <c r="G26" s="6"/>
      <c r="H26" s="6"/>
    </row>
    <row r="27" spans="7:8" ht="12.75">
      <c r="G27" s="6"/>
      <c r="H27" s="6"/>
    </row>
    <row r="28" spans="7:8" ht="12.75">
      <c r="G28" s="6"/>
      <c r="H28" s="6"/>
    </row>
    <row r="29" spans="7:8" ht="12.75">
      <c r="G29" s="6"/>
      <c r="H29" s="6"/>
    </row>
    <row r="30" spans="7:8" ht="12.75">
      <c r="G30" s="6"/>
      <c r="H30" s="6"/>
    </row>
    <row r="31" spans="7:8" ht="12.75">
      <c r="G31" s="6"/>
      <c r="H31" s="6"/>
    </row>
    <row r="32" spans="7:8" ht="12.75">
      <c r="G32" s="6"/>
      <c r="H32" s="6"/>
    </row>
    <row r="33" spans="7:8" ht="12.75">
      <c r="G33" s="6"/>
      <c r="H33" s="6"/>
    </row>
    <row r="36" ht="12.75">
      <c r="D36" s="23"/>
    </row>
  </sheetData>
  <sheetProtection/>
  <mergeCells count="4">
    <mergeCell ref="A1:F1"/>
    <mergeCell ref="A2:F2"/>
    <mergeCell ref="A3:F3"/>
    <mergeCell ref="A20:F20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r:id="rId1"/>
  <headerFooter>
    <oddHeader>&amp;LODEPA</oddHeader>
    <oddFooter>&amp;C7</oddFooter>
  </headerFooter>
  <colBreaks count="1" manualBreakCount="1">
    <brk id="7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D36"/>
  <sheetViews>
    <sheetView view="pageBreakPreview" zoomScale="90" zoomScaleSheetLayoutView="90" zoomScalePageLayoutView="0" workbookViewId="0" topLeftCell="A1">
      <selection activeCell="H47" sqref="H47"/>
    </sheetView>
  </sheetViews>
  <sheetFormatPr defaultColWidth="11.421875" defaultRowHeight="12.75" customHeight="1"/>
  <cols>
    <col min="1" max="16384" width="11.421875" style="28" customWidth="1"/>
  </cols>
  <sheetData>
    <row r="1" spans="1:3" ht="12.75" customHeight="1" thickBot="1">
      <c r="A1" s="117"/>
      <c r="B1" s="117"/>
      <c r="C1" s="117"/>
    </row>
    <row r="36" ht="12.75" customHeight="1">
      <c r="D36" s="109"/>
    </row>
  </sheetData>
  <sheetProtection/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78" r:id="rId2"/>
  <headerFooter>
    <oddHeader>&amp;LODEPA</oddHeader>
    <oddFooter>&amp;C8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35:J41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11.421875" defaultRowHeight="12.75"/>
  <cols>
    <col min="1" max="16384" width="11.421875" style="28" customWidth="1"/>
  </cols>
  <sheetData>
    <row r="35" spans="1:10" ht="12.75">
      <c r="A35" s="303"/>
      <c r="B35" s="303"/>
      <c r="C35" s="303"/>
      <c r="D35" s="303"/>
      <c r="E35" s="303"/>
      <c r="F35" s="303"/>
      <c r="G35" s="303"/>
      <c r="H35" s="303"/>
      <c r="I35" s="303"/>
      <c r="J35" s="303"/>
    </row>
    <row r="36" spans="1:10" ht="12.75">
      <c r="A36" s="303"/>
      <c r="B36" s="303"/>
      <c r="C36" s="303"/>
      <c r="D36" s="303"/>
      <c r="E36" s="303"/>
      <c r="F36" s="303"/>
      <c r="G36" s="303"/>
      <c r="H36" s="303"/>
      <c r="I36" s="303"/>
      <c r="J36" s="303"/>
    </row>
    <row r="41" ht="12.75">
      <c r="D41" s="109"/>
    </row>
  </sheetData>
  <sheetProtection/>
  <mergeCells count="1">
    <mergeCell ref="A35:J36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78" r:id="rId2"/>
  <headerFooter>
    <oddHeader>&amp;LODEPA</oddHeader>
    <oddFooter>&amp;C9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de Agricultura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Odepa</dc:creator>
  <cp:keywords/>
  <dc:description/>
  <cp:lastModifiedBy>Guillermo Pino González</cp:lastModifiedBy>
  <cp:lastPrinted>2016-02-22T18:35:39Z</cp:lastPrinted>
  <dcterms:created xsi:type="dcterms:W3CDTF">1999-11-18T22:07:59Z</dcterms:created>
  <dcterms:modified xsi:type="dcterms:W3CDTF">2018-07-18T17:03:38Z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