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</sheets>
  <definedNames>
    <definedName name="_xlnm.Print_Area" localSheetId="3">'C1'!$A$1:$J$40</definedName>
    <definedName name="_xlnm.Print_Area" localSheetId="4">'C2'!$A$1:$J$39</definedName>
    <definedName name="_xlnm.Print_Area" localSheetId="5">'C3'!$A$1:$G$22</definedName>
    <definedName name="_xlnm.Print_Area" localSheetId="6">'C4'!$A$1:$F$20</definedName>
    <definedName name="_xlnm.Print_Area" localSheetId="11">'C5'!$A$1:$D$58</definedName>
    <definedName name="_xlnm.Print_Area" localSheetId="7">'G1'!$A$1:$J$30</definedName>
    <definedName name="_xlnm.Print_Area" localSheetId="8">'G2'!$A$1:$J$30</definedName>
    <definedName name="_xlnm.Print_Area" localSheetId="9">'G3'!$A$1:$J$30</definedName>
    <definedName name="_xlnm.Print_Area" localSheetId="10">'G4'!$A$1:$J$30</definedName>
    <definedName name="_xlnm.Print_Area" localSheetId="1">'Indice'!$A$1:$C$20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<sst xmlns="http://schemas.openxmlformats.org/spreadsheetml/2006/main" count="264" uniqueCount="201">
  <si>
    <t>Página</t>
  </si>
  <si>
    <t>Se puede reproducir total o parcialmente citando la fuente</t>
  </si>
  <si>
    <t>Boletín de insumos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</si>
  <si>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</si>
  <si>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</si>
  <si>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</si>
  <si>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</si>
  <si>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</si>
  <si>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</si>
  <si>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</si>
  <si>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</si>
  <si>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</si>
  <si>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</si>
  <si>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</si>
  <si>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</si>
  <si>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</si>
  <si>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</si>
  <si>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</si>
  <si>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</si>
  <si>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</si>
  <si>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</si>
  <si>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</si>
  <si>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</si>
  <si>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</si>
  <si>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</si>
  <si>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</si>
  <si>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</si>
  <si>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</si>
  <si>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</si>
  <si>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</si>
  <si>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Producto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</si>
  <si>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</si>
  <si>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</si>
  <si>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</si>
  <si>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</si>
  <si>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</si>
  <si>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</si>
  <si>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</si>
  <si>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</si>
  <si>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</si>
  <si>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</si>
  <si>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</si>
  <si>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</si>
  <si>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</si>
  <si>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</si>
  <si>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</si>
  <si>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</si>
  <si>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</si>
  <si>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</si>
  <si>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</si>
  <si>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</si>
  <si>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</si>
  <si>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</si>
  <si>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</si>
  <si>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</si>
  <si>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</si>
  <si>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</si>
  <si>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</si>
  <si>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</si>
  <si>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</si>
  <si>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Ternero crecimiento</t>
  </si>
  <si>
    <t>Grano de avena envasado</t>
  </si>
  <si>
    <t>Conchuela fina (molida)</t>
  </si>
  <si>
    <t>Maíz entero granel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</si>
  <si>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</si>
  <si>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</si>
  <si>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</si>
  <si>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</si>
  <si>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</si>
  <si>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</si>
  <si>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</si>
  <si>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</si>
  <si>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</si>
  <si>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</si>
  <si>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</si>
  <si>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</si>
  <si>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</si>
  <si>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</si>
  <si>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</si>
  <si>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</si>
  <si>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</si>
  <si>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</si>
  <si>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</si>
  <si>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</si>
  <si>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</si>
  <si>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</si>
  <si>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</si>
  <si>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</si>
  <si>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</si>
  <si>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</si>
  <si>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</si>
  <si>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</si>
  <si>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</si>
  <si>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</si>
  <si>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</si>
  <si>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4</t>
  </si>
  <si>
    <t>Cuadro 5</t>
  </si>
  <si>
    <t>Cuadro 6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</si>
  <si>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</si>
  <si>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</si>
  <si>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</si>
  <si>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</si>
  <si>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</si>
  <si>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</si>
  <si>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</si>
  <si>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</si>
  <si>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</si>
  <si>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Ciko INIA</t>
  </si>
  <si>
    <t>Dollinco INIA</t>
  </si>
  <si>
    <t>Kumpa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</si>
  <si>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</si>
  <si>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</si>
  <si>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</si>
  <si>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</si>
  <si>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</si>
  <si>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</si>
  <si>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</si>
  <si>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</si>
  <si>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</si>
  <si>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</si>
  <si>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</si>
  <si>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</si>
  <si>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</si>
  <si>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</si>
  <si>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</si>
  <si>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</si>
  <si>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</si>
  <si>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</si>
  <si>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</si>
  <si>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</si>
  <si>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</si>
  <si>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</si>
  <si>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</si>
  <si>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</si>
  <si>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</si>
  <si>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</si>
  <si>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</si>
  <si>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</si>
  <si>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semillas INIA</t>
  </si>
  <si>
    <t>Precio de lista de semillas INIA</t>
  </si>
  <si>
    <t>Precio de lista de alimentos para animales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</si>
  <si>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</si>
  <si>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</si>
  <si>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</si>
  <si>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</si>
  <si>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</si>
  <si>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Cuadro 3</t>
  </si>
  <si>
    <t>Maquinaria (unidades)</t>
  </si>
  <si>
    <t>Millán INIA</t>
  </si>
  <si>
    <t>DAP FOB Tampa</t>
  </si>
  <si>
    <t>Claudia Carbonell Piccardo</t>
  </si>
  <si>
    <t>Directora y Representante Legal</t>
  </si>
  <si>
    <t>Tabla de contenido</t>
  </si>
  <si>
    <t>Precios nominales sin IVA, en $ y USD por kg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</si>
  <si>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</si>
  <si>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</si>
  <si>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Conchuela gruesa</t>
  </si>
  <si>
    <t>Trigo de grano forrajero</t>
  </si>
  <si>
    <t>Pionero INIA</t>
  </si>
  <si>
    <t>Importaciones de insumos y maquinaria</t>
  </si>
  <si>
    <t>Bicentenario INIA</t>
  </si>
  <si>
    <t>Nitrato de amonio</t>
  </si>
  <si>
    <t>Fosfato monoamónico</t>
  </si>
  <si>
    <t>Otros insumos veterinarios</t>
  </si>
  <si>
    <t>Otros insumos</t>
  </si>
  <si>
    <t>09/2015</t>
  </si>
  <si>
    <t>10/2015</t>
  </si>
  <si>
    <t>12/2015</t>
  </si>
  <si>
    <t>11/2015</t>
  </si>
  <si>
    <t>Var % 16/15</t>
  </si>
  <si>
    <t>Total insumos y maquinaria</t>
  </si>
  <si>
    <t>Exportaciones de insumos y maquinaria</t>
  </si>
  <si>
    <t>01/2016</t>
  </si>
  <si>
    <t>Patricio Riveros Villegas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</si>
  <si>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>: elaborado por Odepa con información de distribuidores.</t>
    </r>
  </si>
  <si>
    <t>02/2016</t>
  </si>
  <si>
    <r>
      <t>Plaguicidas y productos químicos</t>
    </r>
    <r>
      <rPr>
        <b/>
        <vertAlign val="superscript"/>
        <sz val="10"/>
        <rFont val="Arial"/>
        <family val="2"/>
      </rPr>
      <t>1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</si>
  <si>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 * Cifras sujetas a revisión por informes de variación de valor (IVV).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 Industria, domésticos y agrícolas</t>
    </r>
  </si>
  <si>
    <t>Cuadro N° 2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</si>
  <si>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  <r>
      <rPr>
        <vertAlign val="superscript"/>
        <sz val="10"/>
        <rFont val="Arial"/>
        <family val="2"/>
      </rPr>
      <t xml:space="preserve"> 1</t>
    </r>
    <r>
      <rPr>
        <sz val="10"/>
        <rFont val="Arial"/>
        <family val="2"/>
      </rPr>
      <t>/ Industria, domésticos y agrícolas</t>
    </r>
  </si>
  <si>
    <t>Cuadro N° 1</t>
  </si>
  <si>
    <t>03/2016</t>
  </si>
  <si>
    <t>Valor (miles de USD FOB)</t>
  </si>
  <si>
    <t>Valor (miles de USD CIF)</t>
  </si>
  <si>
    <t>04/2016</t>
  </si>
  <si>
    <t>Nota 1: los precios publicados al 21 de marzo del 2016.</t>
  </si>
  <si>
    <t>05/2016</t>
  </si>
  <si>
    <t>06/2016</t>
  </si>
  <si>
    <t>07/2016</t>
  </si>
  <si>
    <t>Septiembre 2016</t>
  </si>
  <si>
    <t>08/2016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</si>
  <si>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 y Fertecon. </t>
    </r>
  </si>
  <si>
    <t>enero - septiembre</t>
  </si>
  <si>
    <t xml:space="preserve">        Octubre 2016</t>
  </si>
  <si>
    <t>con información de septiembre 2016</t>
  </si>
  <si>
    <t>% variación septiembre 2016/2015</t>
  </si>
  <si>
    <t>09/2016</t>
  </si>
  <si>
    <t xml:space="preserve">Nota: dólar observado promedio de septiembre 2016 USD   </t>
  </si>
  <si>
    <t>Septiembre 2016*</t>
  </si>
  <si>
    <t>Octubre 2016</t>
  </si>
  <si>
    <t xml:space="preserve">Nota 2: dólar observado promedio de septiembre USD   </t>
  </si>
</sst>
</file>

<file path=xl/styles.xml><?xml version="1.0" encoding="utf-8"?>
<styleSheet xmlns="http://schemas.openxmlformats.org/spreadsheetml/2006/main">
  <numFmts count="4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a_-;\-* #,##0.00\ _p_t_a_-;_-* &quot;-&quot;??\ _p_t_a_-;_-@_-"/>
    <numFmt numFmtId="181" formatCode="#,##0.0"/>
    <numFmt numFmtId="182" formatCode="#,##0.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[$-C0A]dddd\,\ d&quot; de &quot;mmmm&quot; de &quot;yyyy"/>
    <numFmt numFmtId="189" formatCode="000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340A]dddd\,\ d\ &quot;de&quot;\ mmmm\ &quot;de&quot;\ yyyy"/>
    <numFmt numFmtId="195" formatCode="0.0"/>
    <numFmt numFmtId="196" formatCode="0.0%"/>
    <numFmt numFmtId="197" formatCode="&quot;$&quot;#,##0.000;[Red]&quot;$&quot;\-#,##0.000"/>
    <numFmt numFmtId="198" formatCode="&quot;$&quot;#,##0.0000;[Red]&quot;$&quot;\-#,##0.0000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0"/>
    </font>
    <font>
      <sz val="7.1"/>
      <color indexed="8"/>
      <name val="Arial"/>
      <family val="0"/>
    </font>
    <font>
      <sz val="7.75"/>
      <color indexed="8"/>
      <name val="Arial"/>
      <family val="0"/>
    </font>
    <font>
      <sz val="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23"/>
      <name val="Arial"/>
      <family val="2"/>
    </font>
    <font>
      <b/>
      <sz val="10"/>
      <color indexed="10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Verdana"/>
      <family val="0"/>
    </font>
    <font>
      <i/>
      <sz val="9"/>
      <color indexed="8"/>
      <name val="Arial"/>
      <family val="0"/>
    </font>
    <font>
      <sz val="8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9"/>
      <color rgb="FF666666"/>
      <name val="Arial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0000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/>
      <top/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indexed="55"/>
      </top>
      <bottom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/>
    </border>
  </borders>
  <cellStyleXfs count="2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9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9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9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9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9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9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9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9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9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9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9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9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70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0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0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0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0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0" fillId="33" borderId="0" applyNumberFormat="0" applyBorder="0" applyAlignment="0" applyProtection="0"/>
    <xf numFmtId="0" fontId="7" fillId="32" borderId="0" applyNumberFormat="0" applyBorder="0" applyAlignment="0" applyProtection="0"/>
    <xf numFmtId="0" fontId="71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2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3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4" fillId="0" borderId="6" applyNumberFormat="0" applyFill="0" applyAlignment="0" applyProtection="0"/>
    <xf numFmtId="0" fontId="11" fillId="0" borderId="5" applyNumberFormat="0" applyFill="0" applyAlignment="0" applyProtection="0"/>
    <xf numFmtId="0" fontId="75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70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0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0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70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0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70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7" fillId="49" borderId="2" applyNumberFormat="0" applyAlignment="0" applyProtection="0"/>
    <xf numFmtId="0" fontId="13" fillId="12" borderId="1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0" fillId="50" borderId="0" applyNumberFormat="0" applyBorder="0" applyAlignment="0" applyProtection="0"/>
    <xf numFmtId="0" fontId="14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1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0" fillId="53" borderId="8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0" fontId="69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Border="0" applyProtection="0">
      <alignment horizontal="left" vertical="top"/>
    </xf>
    <xf numFmtId="0" fontId="16" fillId="35" borderId="10" applyNumberFormat="0" applyAlignment="0" applyProtection="0"/>
    <xf numFmtId="0" fontId="82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85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6" fillId="0" borderId="16" applyNumberFormat="0" applyFill="0" applyAlignment="0" applyProtection="0"/>
    <xf numFmtId="0" fontId="12" fillId="0" borderId="15" applyNumberFormat="0" applyFill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7" fillId="0" borderId="18" applyNumberFormat="0" applyFill="0" applyAlignment="0" applyProtection="0"/>
    <xf numFmtId="0" fontId="22" fillId="0" borderId="17" applyNumberFormat="0" applyFill="0" applyAlignment="0" applyProtection="0"/>
  </cellStyleXfs>
  <cellXfs count="252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2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4" fillId="0" borderId="0" xfId="129" applyFont="1">
      <alignment/>
      <protection/>
    </xf>
    <xf numFmtId="0" fontId="0" fillId="0" borderId="0" xfId="0" applyFill="1" applyAlignment="1">
      <alignment/>
    </xf>
    <xf numFmtId="0" fontId="88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" fillId="57" borderId="0" xfId="0" applyFont="1" applyFill="1" applyAlignment="1" quotePrefix="1">
      <alignment/>
    </xf>
    <xf numFmtId="171" fontId="3" fillId="0" borderId="0" xfId="119" applyFont="1" applyAlignment="1">
      <alignment/>
    </xf>
    <xf numFmtId="171" fontId="3" fillId="0" borderId="0" xfId="119" applyFont="1" applyFill="1" applyAlignment="1">
      <alignment/>
    </xf>
    <xf numFmtId="171" fontId="3" fillId="0" borderId="0" xfId="119" applyFont="1" applyFill="1" applyBorder="1" applyAlignment="1">
      <alignment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55" borderId="0" xfId="0" applyFont="1" applyFill="1" applyBorder="1" applyAlignment="1">
      <alignment/>
    </xf>
    <xf numFmtId="0" fontId="0" fillId="55" borderId="0" xfId="0" applyFont="1" applyFill="1" applyAlignment="1">
      <alignment vertical="center"/>
    </xf>
    <xf numFmtId="0" fontId="0" fillId="5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4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5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29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4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4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89" fillId="55" borderId="0" xfId="0" applyFont="1" applyFill="1" applyAlignment="1">
      <alignment/>
    </xf>
    <xf numFmtId="0" fontId="5" fillId="55" borderId="0" xfId="107" applyFont="1" applyFill="1" applyAlignment="1" applyProtection="1">
      <alignment/>
      <protection/>
    </xf>
    <xf numFmtId="0" fontId="89" fillId="55" borderId="0" xfId="0" applyFont="1" applyFill="1" applyBorder="1" applyAlignment="1">
      <alignment vertical="center"/>
    </xf>
    <xf numFmtId="0" fontId="90" fillId="0" borderId="0" xfId="129" applyFont="1">
      <alignment/>
      <protection/>
    </xf>
    <xf numFmtId="0" fontId="91" fillId="0" borderId="0" xfId="129" applyFont="1">
      <alignment/>
      <protection/>
    </xf>
    <xf numFmtId="0" fontId="92" fillId="0" borderId="0" xfId="129" applyFont="1" applyAlignment="1">
      <alignment horizontal="center"/>
      <protection/>
    </xf>
    <xf numFmtId="17" fontId="92" fillId="0" borderId="0" xfId="129" applyNumberFormat="1" applyFont="1" applyAlignment="1" quotePrefix="1">
      <alignment horizontal="center"/>
      <protection/>
    </xf>
    <xf numFmtId="0" fontId="93" fillId="0" borderId="0" xfId="129" applyFont="1" applyAlignment="1">
      <alignment horizontal="left" indent="15"/>
      <protection/>
    </xf>
    <xf numFmtId="0" fontId="94" fillId="0" borderId="0" xfId="129" applyFont="1" applyAlignment="1">
      <alignment horizontal="center"/>
      <protection/>
    </xf>
    <xf numFmtId="0" fontId="95" fillId="0" borderId="0" xfId="129" applyFont="1">
      <alignment/>
      <protection/>
    </xf>
    <xf numFmtId="0" fontId="90" fillId="0" borderId="0" xfId="129" applyFont="1" quotePrefix="1">
      <alignment/>
      <protection/>
    </xf>
    <xf numFmtId="0" fontId="94" fillId="0" borderId="0" xfId="129" applyFont="1">
      <alignment/>
      <protection/>
    </xf>
    <xf numFmtId="0" fontId="96" fillId="0" borderId="0" xfId="129" applyFont="1">
      <alignment/>
      <protection/>
    </xf>
    <xf numFmtId="0" fontId="2" fillId="0" borderId="0" xfId="140" applyFont="1" applyBorder="1" applyAlignment="1" applyProtection="1">
      <alignment horizontal="left"/>
      <protection/>
    </xf>
    <xf numFmtId="0" fontId="2" fillId="0" borderId="0" xfId="129" applyFont="1">
      <alignment/>
      <protection/>
    </xf>
    <xf numFmtId="0" fontId="2" fillId="0" borderId="0" xfId="140" applyFont="1" applyBorder="1" applyProtection="1">
      <alignment/>
      <protection/>
    </xf>
    <xf numFmtId="0" fontId="2" fillId="0" borderId="0" xfId="140" applyFont="1" applyBorder="1" applyAlignment="1" applyProtection="1">
      <alignment horizontal="center"/>
      <protection/>
    </xf>
    <xf numFmtId="0" fontId="97" fillId="0" borderId="0" xfId="129" applyFont="1">
      <alignment/>
      <protection/>
    </xf>
    <xf numFmtId="0" fontId="2" fillId="0" borderId="0" xfId="129" applyFont="1" applyBorder="1">
      <alignment/>
      <protection/>
    </xf>
    <xf numFmtId="0" fontId="91" fillId="0" borderId="0" xfId="129" applyFont="1" applyBorder="1">
      <alignment/>
      <protection/>
    </xf>
    <xf numFmtId="0" fontId="2" fillId="0" borderId="0" xfId="140" applyFont="1" applyBorder="1" applyAlignment="1" applyProtection="1">
      <alignment horizontal="right"/>
      <protection/>
    </xf>
    <xf numFmtId="0" fontId="30" fillId="0" borderId="0" xfId="140" applyFont="1" applyBorder="1" applyAlignment="1" applyProtection="1">
      <alignment horizontal="left"/>
      <protection/>
    </xf>
    <xf numFmtId="0" fontId="30" fillId="0" borderId="0" xfId="140" applyFont="1" applyBorder="1" applyProtection="1">
      <alignment/>
      <protection/>
    </xf>
    <xf numFmtId="0" fontId="30" fillId="0" borderId="0" xfId="140" applyFont="1" applyBorder="1" applyAlignment="1" applyProtection="1">
      <alignment horizontal="center"/>
      <protection/>
    </xf>
    <xf numFmtId="0" fontId="31" fillId="0" borderId="0" xfId="140" applyFont="1" applyBorder="1" applyProtection="1">
      <alignment/>
      <protection/>
    </xf>
    <xf numFmtId="0" fontId="31" fillId="0" borderId="0" xfId="140" applyFont="1" applyBorder="1" applyAlignment="1" applyProtection="1">
      <alignment horizontal="right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31" fillId="0" borderId="0" xfId="129" applyFont="1" applyBorder="1" applyAlignment="1">
      <alignment horizontal="justify" vertical="top" wrapText="1"/>
      <protection/>
    </xf>
    <xf numFmtId="0" fontId="3" fillId="0" borderId="0" xfId="129" applyFont="1">
      <alignment/>
      <protection/>
    </xf>
    <xf numFmtId="0" fontId="4" fillId="0" borderId="20" xfId="0" applyFont="1" applyFill="1" applyBorder="1" applyAlignment="1">
      <alignment horizontal="left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 vertical="center"/>
    </xf>
    <xf numFmtId="0" fontId="78" fillId="0" borderId="0" xfId="111" applyFont="1" applyAlignment="1">
      <alignment horizontal="center" vertical="center"/>
    </xf>
    <xf numFmtId="4" fontId="31" fillId="0" borderId="0" xfId="0" applyNumberFormat="1" applyFont="1" applyFill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0" fillId="0" borderId="19" xfId="0" applyFont="1" applyFill="1" applyBorder="1" applyAlignment="1">
      <alignment/>
    </xf>
    <xf numFmtId="0" fontId="88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8" fillId="58" borderId="21" xfId="0" applyFont="1" applyFill="1" applyBorder="1" applyAlignment="1">
      <alignment horizontal="right" vertical="top" wrapText="1"/>
    </xf>
    <xf numFmtId="3" fontId="0" fillId="0" borderId="19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17" fontId="0" fillId="0" borderId="23" xfId="0" applyNumberFormat="1" applyFont="1" applyBorder="1" applyAlignment="1" quotePrefix="1">
      <alignment horizontal="center" vertical="center" wrapText="1"/>
    </xf>
    <xf numFmtId="0" fontId="0" fillId="59" borderId="23" xfId="0" applyFont="1" applyFill="1" applyBorder="1" applyAlignment="1">
      <alignment horizontal="center" wrapText="1"/>
    </xf>
    <xf numFmtId="4" fontId="0" fillId="59" borderId="23" xfId="0" applyNumberFormat="1" applyFont="1" applyFill="1" applyBorder="1" applyAlignment="1">
      <alignment horizontal="right" vertical="center" wrapText="1"/>
    </xf>
    <xf numFmtId="4" fontId="0" fillId="59" borderId="23" xfId="0" applyNumberFormat="1" applyFont="1" applyFill="1" applyBorder="1" applyAlignment="1">
      <alignment vertical="center" wrapText="1"/>
    </xf>
    <xf numFmtId="17" fontId="0" fillId="0" borderId="24" xfId="0" applyNumberFormat="1" applyFont="1" applyBorder="1" applyAlignment="1" quotePrefix="1">
      <alignment horizont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99" fillId="0" borderId="0" xfId="0" applyFont="1" applyBorder="1" applyAlignment="1">
      <alignment horizontal="right" vertical="center"/>
    </xf>
    <xf numFmtId="0" fontId="99" fillId="0" borderId="19" xfId="0" applyFont="1" applyBorder="1" applyAlignment="1">
      <alignment horizontal="right" vertical="center"/>
    </xf>
    <xf numFmtId="0" fontId="99" fillId="0" borderId="22" xfId="0" applyFont="1" applyBorder="1" applyAlignment="1">
      <alignment horizontal="right" vertical="center"/>
    </xf>
    <xf numFmtId="0" fontId="4" fillId="55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0" fontId="100" fillId="55" borderId="0" xfId="0" applyFont="1" applyFill="1" applyBorder="1" applyAlignment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/>
    </xf>
    <xf numFmtId="0" fontId="0" fillId="56" borderId="0" xfId="0" applyFont="1" applyFill="1" applyAlignment="1">
      <alignment horizontal="center"/>
    </xf>
    <xf numFmtId="0" fontId="0" fillId="0" borderId="23" xfId="0" applyFont="1" applyBorder="1" applyAlignment="1">
      <alignment horizontal="left"/>
    </xf>
    <xf numFmtId="0" fontId="0" fillId="55" borderId="23" xfId="0" applyFont="1" applyFill="1" applyBorder="1" applyAlignment="1">
      <alignment horizontal="center"/>
    </xf>
    <xf numFmtId="0" fontId="0" fillId="55" borderId="23" xfId="0" applyFont="1" applyFill="1" applyBorder="1" applyAlignment="1">
      <alignment horizontal="center" vertical="top"/>
    </xf>
    <xf numFmtId="8" fontId="0" fillId="0" borderId="23" xfId="0" applyNumberFormat="1" applyFont="1" applyFill="1" applyBorder="1" applyAlignment="1">
      <alignment horizontal="left"/>
    </xf>
    <xf numFmtId="8" fontId="0" fillId="55" borderId="0" xfId="0" applyNumberFormat="1" applyFont="1" applyFill="1" applyAlignment="1">
      <alignment horizontal="center"/>
    </xf>
    <xf numFmtId="0" fontId="0" fillId="55" borderId="0" xfId="0" applyFont="1" applyFill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171" fontId="0" fillId="0" borderId="0" xfId="119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19" xfId="0" applyFont="1" applyBorder="1" applyAlignment="1">
      <alignment/>
    </xf>
    <xf numFmtId="4" fontId="0" fillId="0" borderId="27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29" xfId="0" applyNumberFormat="1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22" xfId="0" applyFont="1" applyFill="1" applyBorder="1" applyAlignment="1">
      <alignment/>
    </xf>
    <xf numFmtId="4" fontId="0" fillId="0" borderId="31" xfId="0" applyNumberFormat="1" applyFont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8" fontId="0" fillId="0" borderId="0" xfId="0" applyNumberFormat="1" applyFont="1" applyFill="1" applyBorder="1" applyAlignment="1">
      <alignment horizontal="left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55" borderId="0" xfId="0" applyFont="1" applyFill="1" applyAlignment="1">
      <alignment vertical="center"/>
    </xf>
    <xf numFmtId="0" fontId="4" fillId="57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2" xfId="0" applyFont="1" applyFill="1" applyBorder="1" applyAlignment="1" quotePrefix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right"/>
    </xf>
    <xf numFmtId="3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181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4" fillId="0" borderId="0" xfId="0" applyFont="1" applyFill="1" applyBorder="1" applyAlignment="1" quotePrefix="1">
      <alignment/>
    </xf>
    <xf numFmtId="3" fontId="4" fillId="0" borderId="0" xfId="0" applyNumberFormat="1" applyFont="1" applyFill="1" applyBorder="1" applyAlignment="1">
      <alignment horizontal="right"/>
    </xf>
    <xf numFmtId="0" fontId="4" fillId="55" borderId="0" xfId="0" applyFont="1" applyFill="1" applyBorder="1" applyAlignment="1">
      <alignment vertical="center"/>
    </xf>
    <xf numFmtId="0" fontId="4" fillId="56" borderId="0" xfId="0" applyFont="1" applyFill="1" applyAlignment="1">
      <alignment vertical="center"/>
    </xf>
    <xf numFmtId="0" fontId="101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0" fontId="0" fillId="0" borderId="0" xfId="0" applyFont="1" applyFill="1" applyAlignment="1">
      <alignment horizontal="center"/>
    </xf>
    <xf numFmtId="0" fontId="102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" fontId="0" fillId="59" borderId="34" xfId="0" applyNumberFormat="1" applyFont="1" applyFill="1" applyBorder="1" applyAlignment="1">
      <alignment vertical="center" wrapText="1"/>
    </xf>
    <xf numFmtId="1" fontId="0" fillId="0" borderId="0" xfId="0" applyNumberFormat="1" applyFont="1" applyBorder="1" applyAlignment="1">
      <alignment horizontal="center"/>
    </xf>
    <xf numFmtId="3" fontId="103" fillId="0" borderId="0" xfId="0" applyNumberFormat="1" applyFont="1" applyBorder="1" applyAlignment="1">
      <alignment horizontal="center" vertical="center"/>
    </xf>
    <xf numFmtId="0" fontId="0" fillId="59" borderId="34" xfId="0" applyFont="1" applyFill="1" applyBorder="1" applyAlignment="1">
      <alignment horizontal="center" vertical="center" wrapText="1"/>
    </xf>
    <xf numFmtId="17" fontId="0" fillId="0" borderId="23" xfId="0" applyNumberFormat="1" applyFont="1" applyBorder="1" applyAlignment="1" quotePrefix="1">
      <alignment horizontal="center" wrapText="1"/>
    </xf>
    <xf numFmtId="4" fontId="0" fillId="0" borderId="23" xfId="0" applyNumberFormat="1" applyBorder="1" applyAlignment="1">
      <alignment/>
    </xf>
    <xf numFmtId="2" fontId="0" fillId="0" borderId="23" xfId="0" applyNumberFormat="1" applyFont="1" applyFill="1" applyBorder="1" applyAlignment="1">
      <alignment horizontal="right"/>
    </xf>
    <xf numFmtId="10" fontId="0" fillId="59" borderId="23" xfId="171" applyNumberFormat="1" applyFont="1" applyFill="1" applyBorder="1" applyAlignment="1" quotePrefix="1">
      <alignment horizontal="right" vertical="center" wrapText="1"/>
    </xf>
    <xf numFmtId="10" fontId="0" fillId="59" borderId="34" xfId="171" applyNumberFormat="1" applyFont="1" applyFill="1" applyBorder="1" applyAlignment="1">
      <alignment horizontal="right" vertical="center" wrapText="1"/>
    </xf>
    <xf numFmtId="0" fontId="4" fillId="0" borderId="33" xfId="0" applyFont="1" applyFill="1" applyBorder="1" applyAlignment="1">
      <alignment/>
    </xf>
    <xf numFmtId="9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9" fontId="0" fillId="0" borderId="0" xfId="17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" fontId="0" fillId="0" borderId="23" xfId="0" applyNumberFormat="1" applyFont="1" applyFill="1" applyBorder="1" applyAlignment="1" quotePrefix="1">
      <alignment horizontal="center" vertical="center" wrapText="1"/>
    </xf>
    <xf numFmtId="4" fontId="0" fillId="0" borderId="34" xfId="0" applyNumberFormat="1" applyBorder="1" applyAlignment="1">
      <alignment/>
    </xf>
    <xf numFmtId="0" fontId="104" fillId="0" borderId="0" xfId="129" applyFont="1" applyAlignment="1">
      <alignment horizontal="center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105" fillId="0" borderId="0" xfId="129" applyFont="1" applyAlignment="1">
      <alignment horizontal="left"/>
      <protection/>
    </xf>
    <xf numFmtId="0" fontId="92" fillId="0" borderId="0" xfId="129" applyFont="1" applyAlignment="1">
      <alignment horizontal="center"/>
      <protection/>
    </xf>
    <xf numFmtId="0" fontId="90" fillId="0" borderId="0" xfId="129" applyFont="1" applyAlignment="1">
      <alignment horizontal="center"/>
      <protection/>
    </xf>
    <xf numFmtId="0" fontId="94" fillId="0" borderId="0" xfId="129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35" xfId="0" applyFont="1" applyFill="1" applyBorder="1" applyAlignment="1" quotePrefix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0" fillId="0" borderId="0" xfId="0" applyFont="1" applyFill="1" applyAlignment="1">
      <alignment horizontal="justify" vertical="top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/>
    </xf>
    <xf numFmtId="0" fontId="0" fillId="0" borderId="0" xfId="0" applyFont="1" applyFill="1" applyAlignment="1">
      <alignment horizontal="justify"/>
    </xf>
    <xf numFmtId="0" fontId="4" fillId="0" borderId="3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4" fillId="55" borderId="0" xfId="0" applyFont="1" applyFill="1" applyBorder="1" applyAlignment="1">
      <alignment horizontal="center" vertic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89" fillId="55" borderId="0" xfId="0" applyFont="1" applyFill="1" applyAlignment="1">
      <alignment horizontal="justify" vertical="top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55" borderId="0" xfId="0" applyFont="1" applyFill="1" applyBorder="1" applyAlignment="1">
      <alignment horizontal="center" vertical="center" wrapText="1"/>
    </xf>
    <xf numFmtId="17" fontId="0" fillId="0" borderId="0" xfId="0" applyNumberFormat="1" applyFont="1" applyAlignment="1" quotePrefix="1">
      <alignment horizontal="center"/>
    </xf>
  </cellXfs>
  <cellStyles count="186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Followed Hyperlink" xfId="113"/>
    <cellStyle name="Incorrecto" xfId="114"/>
    <cellStyle name="Incorrecto 2" xfId="115"/>
    <cellStyle name="Incorrecto 3" xfId="116"/>
    <cellStyle name="Comma" xfId="117"/>
    <cellStyle name="Comma [0]" xfId="118"/>
    <cellStyle name="Millares 12" xfId="119"/>
    <cellStyle name="Millares 2" xfId="120"/>
    <cellStyle name="Currency" xfId="121"/>
    <cellStyle name="Currency [0]" xfId="122"/>
    <cellStyle name="Neutral" xfId="123"/>
    <cellStyle name="Neutral 2" xfId="124"/>
    <cellStyle name="Neutral 3" xfId="125"/>
    <cellStyle name="Normal 2" xfId="126"/>
    <cellStyle name="Normal 2 2" xfId="127"/>
    <cellStyle name="Normal 2 2 2" xfId="128"/>
    <cellStyle name="Normal 3" xfId="129"/>
    <cellStyle name="Normal 3 2" xfId="130"/>
    <cellStyle name="Normal 3 2 2" xfId="131"/>
    <cellStyle name="Normal 3 3" xfId="132"/>
    <cellStyle name="Normal 3 4" xfId="133"/>
    <cellStyle name="Normal 4 2" xfId="134"/>
    <cellStyle name="Normal 4 2 2" xfId="135"/>
    <cellStyle name="Normal 4 3" xfId="136"/>
    <cellStyle name="Normal 5 2" xfId="137"/>
    <cellStyle name="Normal 5 2 2" xfId="138"/>
    <cellStyle name="Normal 7" xfId="139"/>
    <cellStyle name="Normal_indice" xfId="140"/>
    <cellStyle name="Notas" xfId="141"/>
    <cellStyle name="Notas 10" xfId="142"/>
    <cellStyle name="Notas 10 2" xfId="143"/>
    <cellStyle name="Notas 11" xfId="144"/>
    <cellStyle name="Notas 11 2" xfId="145"/>
    <cellStyle name="Notas 12" xfId="146"/>
    <cellStyle name="Notas 12 2" xfId="147"/>
    <cellStyle name="Notas 13" xfId="148"/>
    <cellStyle name="Notas 13 2" xfId="149"/>
    <cellStyle name="Notas 14" xfId="150"/>
    <cellStyle name="Notas 14 2" xfId="151"/>
    <cellStyle name="Notas 15" xfId="152"/>
    <cellStyle name="Notas 15 2" xfId="153"/>
    <cellStyle name="Notas 16" xfId="154"/>
    <cellStyle name="Notas 2" xfId="155"/>
    <cellStyle name="Notas 2 2" xfId="156"/>
    <cellStyle name="Notas 3" xfId="157"/>
    <cellStyle name="Notas 3 2" xfId="158"/>
    <cellStyle name="Notas 4" xfId="159"/>
    <cellStyle name="Notas 4 2" xfId="160"/>
    <cellStyle name="Notas 5" xfId="161"/>
    <cellStyle name="Notas 5 2" xfId="162"/>
    <cellStyle name="Notas 6" xfId="163"/>
    <cellStyle name="Notas 6 2" xfId="164"/>
    <cellStyle name="Notas 7" xfId="165"/>
    <cellStyle name="Notas 7 2" xfId="166"/>
    <cellStyle name="Notas 8" xfId="167"/>
    <cellStyle name="Notas 8 2" xfId="168"/>
    <cellStyle name="Notas 9" xfId="169"/>
    <cellStyle name="Notas 9 2" xfId="170"/>
    <cellStyle name="Percent" xfId="171"/>
    <cellStyle name="Porcentaje 2" xfId="172"/>
    <cellStyle name="Porcentaje 3" xfId="173"/>
    <cellStyle name="Porcentual 2" xfId="174"/>
    <cellStyle name="Porcentual 2 2" xfId="175"/>
    <cellStyle name="Porcentual_Productos Sice" xfId="176"/>
    <cellStyle name="Salida" xfId="177"/>
    <cellStyle name="Salida 2" xfId="178"/>
    <cellStyle name="Salida 3" xfId="179"/>
    <cellStyle name="Texto de advertencia" xfId="180"/>
    <cellStyle name="Texto de advertencia 2" xfId="181"/>
    <cellStyle name="Texto de advertencia 3" xfId="182"/>
    <cellStyle name="Texto explicativo" xfId="183"/>
    <cellStyle name="Texto explicativo 2" xfId="184"/>
    <cellStyle name="Texto explicativo 3" xfId="185"/>
    <cellStyle name="Título" xfId="186"/>
    <cellStyle name="Título 1 2" xfId="187"/>
    <cellStyle name="Título 1 3" xfId="188"/>
    <cellStyle name="Título 2" xfId="189"/>
    <cellStyle name="Título 2 2" xfId="190"/>
    <cellStyle name="Título 2 3" xfId="191"/>
    <cellStyle name="Título 3" xfId="192"/>
    <cellStyle name="Título 3 2" xfId="193"/>
    <cellStyle name="Título 3 3" xfId="194"/>
    <cellStyle name="Título 4" xfId="195"/>
    <cellStyle name="Título 5" xfId="196"/>
    <cellStyle name="Total" xfId="197"/>
    <cellStyle name="Total 2" xfId="198"/>
    <cellStyle name="Total 3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septiembre 2016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25"/>
          <c:y val="0.18875"/>
          <c:w val="0.696"/>
          <c:h val="0.731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5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</c:numLit>
          </c:cat>
          <c:val>
            <c:numLit>
              <c:ptCount val="45"/>
              <c:pt idx="0">
                <c:v>812.41</c:v>
              </c:pt>
              <c:pt idx="1">
                <c:v>804.51</c:v>
              </c:pt>
              <c:pt idx="2">
                <c:v>804.27</c:v>
              </c:pt>
              <c:pt idx="3">
                <c:v>804.85</c:v>
              </c:pt>
              <c:pt idx="4">
                <c:v>771.9</c:v>
              </c:pt>
              <c:pt idx="5">
                <c:v>743.7</c:v>
              </c:pt>
              <c:pt idx="6">
                <c:v>740.65</c:v>
              </c:pt>
              <c:pt idx="7">
                <c:v>747.19</c:v>
              </c:pt>
              <c:pt idx="8">
                <c:v>726.36</c:v>
              </c:pt>
              <c:pt idx="9">
                <c:v>737.8</c:v>
              </c:pt>
              <c:pt idx="10">
                <c:v>711.6</c:v>
              </c:pt>
              <c:pt idx="11">
                <c:v>697.89</c:v>
              </c:pt>
              <c:pt idx="12">
                <c:v>688.04</c:v>
              </c:pt>
              <c:pt idx="13">
                <c:v>685.41</c:v>
              </c:pt>
              <c:pt idx="14">
                <c:v>727.41</c:v>
              </c:pt>
              <c:pt idx="15">
                <c:v>731.34</c:v>
              </c:pt>
              <c:pt idx="16">
                <c:v>724.01</c:v>
              </c:pt>
              <c:pt idx="17">
                <c:v>707.19</c:v>
              </c:pt>
              <c:pt idx="18">
                <c:v>719.47</c:v>
              </c:pt>
              <c:pt idx="19">
                <c:v>693.58</c:v>
              </c:pt>
              <c:pt idx="20">
                <c:v>695.23</c:v>
              </c:pt>
              <c:pt idx="21">
                <c:v>699.35</c:v>
              </c:pt>
              <c:pt idx="22">
                <c:v>708.53</c:v>
              </c:pt>
              <c:pt idx="23">
                <c:v>703.4</c:v>
              </c:pt>
              <c:pt idx="24">
                <c:v>694.35</c:v>
              </c:pt>
              <c:pt idx="25">
                <c:v>705.56</c:v>
              </c:pt>
              <c:pt idx="26">
                <c:v>712.38</c:v>
              </c:pt>
              <c:pt idx="27">
                <c:v>728.34</c:v>
              </c:pt>
              <c:pt idx="28">
                <c:v>729.48</c:v>
              </c:pt>
              <c:pt idx="29">
                <c:v>708.31</c:v>
              </c:pt>
              <c:pt idx="30">
                <c:v>686.36</c:v>
              </c:pt>
              <c:pt idx="31">
                <c:v>649.93</c:v>
              </c:pt>
              <c:pt idx="32">
                <c:v>669.52</c:v>
              </c:pt>
              <c:pt idx="33">
                <c:v>655.18</c:v>
              </c:pt>
              <c:pt idx="34">
                <c:v>637.78</c:v>
              </c:pt>
              <c:pt idx="35">
                <c:v>637.57</c:v>
              </c:pt>
              <c:pt idx="36">
                <c:v>630.63</c:v>
              </c:pt>
              <c:pt idx="37">
                <c:v>646.23</c:v>
              </c:pt>
              <c:pt idx="38">
                <c:v>609.91</c:v>
              </c:pt>
              <c:pt idx="39">
                <c:v>620.9603988476408</c:v>
              </c:pt>
              <c:pt idx="40">
                <c:v>583.6889729713876</c:v>
              </c:pt>
              <c:pt idx="41">
                <c:v>606.1806052667652</c:v>
              </c:pt>
              <c:pt idx="42">
                <c:v>605.2587557218243</c:v>
              </c:pt>
              <c:pt idx="43">
                <c:v>558.9514429615459</c:v>
              </c:pt>
              <c:pt idx="44">
                <c:v>559.3527062800053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5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</c:numLit>
          </c:cat>
          <c:val>
            <c:numLit>
              <c:ptCount val="45"/>
              <c:pt idx="0">
                <c:v>596.977329974811</c:v>
              </c:pt>
              <c:pt idx="1">
                <c:v>532.8579022803613</c:v>
              </c:pt>
              <c:pt idx="2">
                <c:v>519.55</c:v>
              </c:pt>
              <c:pt idx="3">
                <c:v>526.2039511401806</c:v>
              </c:pt>
              <c:pt idx="4">
                <c:v>546.9916219859983</c:v>
              </c:pt>
              <c:pt idx="5">
                <c:v>546.1616429978956</c:v>
              </c:pt>
              <c:pt idx="6">
                <c:v>507.0761238167361</c:v>
              </c:pt>
              <c:pt idx="7">
                <c:v>515.23</c:v>
              </c:pt>
              <c:pt idx="8">
                <c:v>505.9748766196022</c:v>
              </c:pt>
              <c:pt idx="9">
                <c:v>483.47765106741736</c:v>
              </c:pt>
              <c:pt idx="10">
                <c:v>478.53255368098166</c:v>
              </c:pt>
              <c:pt idx="12">
                <c:v>423.97464184644514</c:v>
              </c:pt>
              <c:pt idx="13">
                <c:v>440.02304013134284</c:v>
              </c:pt>
              <c:pt idx="14">
                <c:v>442.8904026902126</c:v>
              </c:pt>
              <c:pt idx="15">
                <c:v>489.34450650763824</c:v>
              </c:pt>
              <c:pt idx="16">
                <c:v>533.9585738207898</c:v>
              </c:pt>
              <c:pt idx="17">
                <c:v>501.7346977044816</c:v>
              </c:pt>
              <c:pt idx="18">
                <c:v>488.8007726314007</c:v>
              </c:pt>
              <c:pt idx="19">
                <c:v>497.37326996193474</c:v>
              </c:pt>
              <c:pt idx="20">
                <c:v>497.13726405291675</c:v>
              </c:pt>
              <c:pt idx="21">
                <c:v>498.8942251124064</c:v>
              </c:pt>
              <c:pt idx="22">
                <c:v>516.848437032209</c:v>
              </c:pt>
              <c:pt idx="23">
                <c:v>510</c:v>
              </c:pt>
              <c:pt idx="24">
                <c:v>509.98</c:v>
              </c:pt>
              <c:pt idx="25">
                <c:v>516.37</c:v>
              </c:pt>
              <c:pt idx="26">
                <c:v>516.8589546886842</c:v>
              </c:pt>
              <c:pt idx="27">
                <c:v>521.1236047543274</c:v>
              </c:pt>
              <c:pt idx="28">
                <c:v>510.8499544547272</c:v>
              </c:pt>
              <c:pt idx="29">
                <c:v>502.4353483263598</c:v>
              </c:pt>
              <c:pt idx="30">
                <c:v>504.51121224504936</c:v>
              </c:pt>
              <c:pt idx="31">
                <c:v>505.16245307615</c:v>
              </c:pt>
              <c:pt idx="32">
                <c:v>503.67096719898035</c:v>
              </c:pt>
              <c:pt idx="33">
                <c:v>502.0925567679301</c:v>
              </c:pt>
              <c:pt idx="34">
                <c:v>501.90936209459795</c:v>
              </c:pt>
              <c:pt idx="37">
                <c:v>430.2795454545454</c:v>
              </c:pt>
              <c:pt idx="39">
                <c:v>369.5331360616381</c:v>
              </c:pt>
              <c:pt idx="40">
                <c:v>378.7392929150239</c:v>
              </c:pt>
              <c:pt idx="41">
                <c:v>370.26241499062644</c:v>
              </c:pt>
              <c:pt idx="42">
                <c:v>367.8809409038802</c:v>
              </c:pt>
              <c:pt idx="43">
                <c:v>367.18927886022834</c:v>
              </c:pt>
              <c:pt idx="44">
                <c:v>358.8434474448596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5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</c:numLit>
          </c:cat>
          <c:val>
            <c:numLit>
              <c:ptCount val="45"/>
              <c:pt idx="0">
                <c:v>457</c:v>
              </c:pt>
              <c:pt idx="1">
                <c:v>414.5</c:v>
              </c:pt>
              <c:pt idx="2">
                <c:v>468.29</c:v>
              </c:pt>
              <c:pt idx="3">
                <c:v>452.6</c:v>
              </c:pt>
              <c:pt idx="4">
                <c:v>420.6</c:v>
              </c:pt>
              <c:pt idx="5">
                <c:v>435.8</c:v>
              </c:pt>
              <c:pt idx="6">
                <c:v>449.8</c:v>
              </c:pt>
              <c:pt idx="7">
                <c:v>389.75</c:v>
              </c:pt>
              <c:pt idx="8">
                <c:v>406.97</c:v>
              </c:pt>
              <c:pt idx="9">
                <c:v>396.39</c:v>
              </c:pt>
              <c:pt idx="10">
                <c:v>368.49</c:v>
              </c:pt>
              <c:pt idx="11">
                <c:v>385.15</c:v>
              </c:pt>
              <c:pt idx="12">
                <c:v>454.89</c:v>
              </c:pt>
              <c:pt idx="13">
                <c:v>513.04</c:v>
              </c:pt>
              <c:pt idx="14">
                <c:v>527.46</c:v>
              </c:pt>
              <c:pt idx="15">
                <c:v>518.78</c:v>
              </c:pt>
              <c:pt idx="16">
                <c:v>472.82</c:v>
              </c:pt>
              <c:pt idx="17">
                <c:v>476.2</c:v>
              </c:pt>
              <c:pt idx="18">
                <c:v>485.2</c:v>
              </c:pt>
              <c:pt idx="19">
                <c:v>491.63</c:v>
              </c:pt>
              <c:pt idx="20">
                <c:v>479.51</c:v>
              </c:pt>
              <c:pt idx="21">
                <c:v>454.4</c:v>
              </c:pt>
              <c:pt idx="22">
                <c:v>448.09</c:v>
              </c:pt>
              <c:pt idx="23">
                <c:v>465.46</c:v>
              </c:pt>
              <c:pt idx="24">
                <c:v>487.38</c:v>
              </c:pt>
              <c:pt idx="25">
                <c:v>487.23</c:v>
              </c:pt>
              <c:pt idx="26">
                <c:v>470.76</c:v>
              </c:pt>
              <c:pt idx="27">
                <c:v>447.73</c:v>
              </c:pt>
              <c:pt idx="28">
                <c:v>461.79</c:v>
              </c:pt>
              <c:pt idx="29">
                <c:v>465.27</c:v>
              </c:pt>
              <c:pt idx="30">
                <c:v>475.99</c:v>
              </c:pt>
              <c:pt idx="31">
                <c:v>469.86</c:v>
              </c:pt>
              <c:pt idx="32">
                <c:v>469.72</c:v>
              </c:pt>
              <c:pt idx="33">
                <c:v>454.34</c:v>
              </c:pt>
              <c:pt idx="34">
                <c:v>418.33</c:v>
              </c:pt>
              <c:pt idx="35">
                <c:v>383.45</c:v>
              </c:pt>
              <c:pt idx="36">
                <c:v>361.48</c:v>
              </c:pt>
              <c:pt idx="37">
                <c:v>356.91</c:v>
              </c:pt>
              <c:pt idx="38">
                <c:v>374.51</c:v>
              </c:pt>
              <c:pt idx="39">
                <c:v>363.1</c:v>
              </c:pt>
              <c:pt idx="40">
                <c:v>351.09</c:v>
              </c:pt>
              <c:pt idx="41">
                <c:v>338.96</c:v>
              </c:pt>
              <c:pt idx="42">
                <c:v>331.98</c:v>
              </c:pt>
              <c:pt idx="43">
                <c:v>333.45</c:v>
              </c:pt>
              <c:pt idx="44">
                <c:v>350.32000000000005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5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</c:numLit>
          </c:cat>
          <c:val>
            <c:numLit>
              <c:ptCount val="45"/>
              <c:pt idx="0">
                <c:v>477.5</c:v>
              </c:pt>
              <c:pt idx="1">
                <c:v>590.83</c:v>
              </c:pt>
              <c:pt idx="2">
                <c:v>504.88</c:v>
              </c:pt>
              <c:pt idx="3">
                <c:v>505.6</c:v>
              </c:pt>
              <c:pt idx="4">
                <c:v>478.8</c:v>
              </c:pt>
              <c:pt idx="5">
                <c:v>470.4</c:v>
              </c:pt>
              <c:pt idx="6">
                <c:v>452.8</c:v>
              </c:pt>
              <c:pt idx="7">
                <c:v>433.5</c:v>
              </c:pt>
              <c:pt idx="8">
                <c:v>390.63</c:v>
              </c:pt>
              <c:pt idx="9">
                <c:v>367.7</c:v>
              </c:pt>
              <c:pt idx="10">
                <c:v>349.13</c:v>
              </c:pt>
              <c:pt idx="11">
                <c:v>368.5</c:v>
              </c:pt>
              <c:pt idx="12">
                <c:v>438.3</c:v>
              </c:pt>
              <c:pt idx="13">
                <c:v>487.5</c:v>
              </c:pt>
              <c:pt idx="14">
                <c:v>497.5</c:v>
              </c:pt>
              <c:pt idx="15">
                <c:v>470.38</c:v>
              </c:pt>
              <c:pt idx="16">
                <c:v>440.6</c:v>
              </c:pt>
              <c:pt idx="17">
                <c:v>462.75</c:v>
              </c:pt>
              <c:pt idx="18">
                <c:v>506.4</c:v>
              </c:pt>
              <c:pt idx="19">
                <c:v>503.88</c:v>
              </c:pt>
              <c:pt idx="20">
                <c:v>478.75</c:v>
              </c:pt>
              <c:pt idx="21">
                <c:v>463.75</c:v>
              </c:pt>
              <c:pt idx="22">
                <c:v>452.13</c:v>
              </c:pt>
              <c:pt idx="23">
                <c:v>460.83</c:v>
              </c:pt>
              <c:pt idx="24">
                <c:v>460.83</c:v>
              </c:pt>
              <c:pt idx="26">
                <c:v>473.75</c:v>
              </c:pt>
              <c:pt idx="27">
                <c:v>465.2</c:v>
              </c:pt>
              <c:pt idx="28">
                <c:v>470.5</c:v>
              </c:pt>
              <c:pt idx="29">
                <c:v>472.63</c:v>
              </c:pt>
              <c:pt idx="30">
                <c:v>469.5</c:v>
              </c:pt>
              <c:pt idx="31">
                <c:v>464</c:v>
              </c:pt>
              <c:pt idx="32">
                <c:v>461.5</c:v>
              </c:pt>
              <c:pt idx="33">
                <c:v>441.5</c:v>
              </c:pt>
              <c:pt idx="34">
                <c:v>416</c:v>
              </c:pt>
              <c:pt idx="35">
                <c:v>403.63</c:v>
              </c:pt>
              <c:pt idx="36">
                <c:v>388.75</c:v>
              </c:pt>
              <c:pt idx="37">
                <c:v>362.5</c:v>
              </c:pt>
              <c:pt idx="38">
                <c:v>360</c:v>
              </c:pt>
              <c:pt idx="39">
                <c:v>356.125</c:v>
              </c:pt>
              <c:pt idx="40">
                <c:v>351</c:v>
              </c:pt>
              <c:pt idx="41">
                <c:v>347</c:v>
              </c:pt>
              <c:pt idx="42">
                <c:v>340.625</c:v>
              </c:pt>
              <c:pt idx="43">
                <c:v>337</c:v>
              </c:pt>
              <c:pt idx="44">
                <c:v>338.9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45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</c:numLit>
          </c:cat>
          <c:val>
            <c:numLit>
              <c:ptCount val="45"/>
              <c:pt idx="0">
                <c:v>492.4</c:v>
              </c:pt>
              <c:pt idx="1">
                <c:v>598.83</c:v>
              </c:pt>
              <c:pt idx="2">
                <c:v>495</c:v>
              </c:pt>
              <c:pt idx="3">
                <c:v>514.6</c:v>
              </c:pt>
              <c:pt idx="4">
                <c:v>484.8</c:v>
              </c:pt>
              <c:pt idx="5">
                <c:v>479</c:v>
              </c:pt>
              <c:pt idx="6">
                <c:v>462.9</c:v>
              </c:pt>
              <c:pt idx="7">
                <c:v>451.25</c:v>
              </c:pt>
              <c:pt idx="8">
                <c:v>404</c:v>
              </c:pt>
              <c:pt idx="9">
                <c:v>368.13</c:v>
              </c:pt>
              <c:pt idx="10">
                <c:v>354.38</c:v>
              </c:pt>
              <c:pt idx="11">
                <c:v>358.13</c:v>
              </c:pt>
              <c:pt idx="12">
                <c:v>430.38</c:v>
              </c:pt>
              <c:pt idx="13">
                <c:v>478.13</c:v>
              </c:pt>
              <c:pt idx="14">
                <c:v>500</c:v>
              </c:pt>
              <c:pt idx="15">
                <c:v>490</c:v>
              </c:pt>
              <c:pt idx="16">
                <c:v>445.63</c:v>
              </c:pt>
              <c:pt idx="17">
                <c:v>459.6</c:v>
              </c:pt>
              <c:pt idx="18">
                <c:v>501.63</c:v>
              </c:pt>
              <c:pt idx="19">
                <c:v>445.63</c:v>
              </c:pt>
              <c:pt idx="20">
                <c:v>489</c:v>
              </c:pt>
              <c:pt idx="21">
                <c:v>470</c:v>
              </c:pt>
              <c:pt idx="22">
                <c:v>458.75</c:v>
              </c:pt>
              <c:pt idx="23">
                <c:v>458.13</c:v>
              </c:pt>
              <c:pt idx="24">
                <c:v>440.25</c:v>
              </c:pt>
              <c:pt idx="25">
                <c:v>444.13</c:v>
              </c:pt>
              <c:pt idx="26">
                <c:v>480.5</c:v>
              </c:pt>
              <c:pt idx="27">
                <c:v>466</c:v>
              </c:pt>
              <c:pt idx="28">
                <c:v>467.75</c:v>
              </c:pt>
              <c:pt idx="29">
                <c:v>472</c:v>
              </c:pt>
              <c:pt idx="30">
                <c:v>469.38</c:v>
              </c:pt>
              <c:pt idx="31">
                <c:v>464.5</c:v>
              </c:pt>
              <c:pt idx="32">
                <c:v>461.25</c:v>
              </c:pt>
              <c:pt idx="33">
                <c:v>448</c:v>
              </c:pt>
              <c:pt idx="34">
                <c:v>423.5</c:v>
              </c:pt>
              <c:pt idx="35">
                <c:v>406.67</c:v>
              </c:pt>
              <c:pt idx="36">
                <c:v>325</c:v>
              </c:pt>
              <c:pt idx="37">
                <c:v>326</c:v>
              </c:pt>
              <c:pt idx="38">
                <c:v>338.13</c:v>
              </c:pt>
              <c:pt idx="39">
                <c:v>327.625</c:v>
              </c:pt>
              <c:pt idx="40">
                <c:v>313.5</c:v>
              </c:pt>
              <c:pt idx="41">
                <c:v>306.625</c:v>
              </c:pt>
              <c:pt idx="42">
                <c:v>305.2</c:v>
              </c:pt>
              <c:pt idx="43">
                <c:v>318.0625</c:v>
              </c:pt>
              <c:pt idx="44">
                <c:v>320</c:v>
              </c:pt>
            </c:numLit>
          </c:val>
          <c:smooth val="0"/>
        </c:ser>
        <c:marker val="1"/>
        <c:axId val="42407570"/>
        <c:axId val="46123811"/>
      </c:lineChart>
      <c:catAx>
        <c:axId val="42407570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23811"/>
        <c:crosses val="autoZero"/>
        <c:auto val="1"/>
        <c:lblOffset val="100"/>
        <c:tickLblSkip val="2"/>
        <c:noMultiLvlLbl val="0"/>
      </c:catAx>
      <c:valAx>
        <c:axId val="46123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4075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"/>
          <c:y val="0.306"/>
          <c:w val="0.172"/>
          <c:h val="0.4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septiembre 2016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25"/>
          <c:y val="0.19925"/>
          <c:w val="0.65325"/>
          <c:h val="0.6807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5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</c:numLit>
          </c:cat>
          <c:val>
            <c:numLit>
              <c:ptCount val="45"/>
              <c:pt idx="0">
                <c:v>690.76</c:v>
              </c:pt>
              <c:pt idx="1">
                <c:v>684.89</c:v>
              </c:pt>
              <c:pt idx="2">
                <c:v>693.15</c:v>
              </c:pt>
              <c:pt idx="3">
                <c:v>693.65</c:v>
              </c:pt>
              <c:pt idx="4">
                <c:v>675.93</c:v>
              </c:pt>
              <c:pt idx="5">
                <c:v>651.24</c:v>
              </c:pt>
              <c:pt idx="6">
                <c:v>641.64</c:v>
              </c:pt>
              <c:pt idx="7">
                <c:v>632.08</c:v>
              </c:pt>
              <c:pt idx="8">
                <c:v>642.13</c:v>
              </c:pt>
              <c:pt idx="9">
                <c:v>638.96</c:v>
              </c:pt>
              <c:pt idx="10">
                <c:v>616.27</c:v>
              </c:pt>
              <c:pt idx="11">
                <c:v>600.62</c:v>
              </c:pt>
              <c:pt idx="12">
                <c:v>592.15</c:v>
              </c:pt>
              <c:pt idx="13">
                <c:v>594.33</c:v>
              </c:pt>
              <c:pt idx="14">
                <c:v>654.93</c:v>
              </c:pt>
              <c:pt idx="15">
                <c:v>655.77</c:v>
              </c:pt>
              <c:pt idx="16">
                <c:v>638.22</c:v>
              </c:pt>
              <c:pt idx="17">
                <c:v>635.5</c:v>
              </c:pt>
              <c:pt idx="18">
                <c:v>629.64</c:v>
              </c:pt>
              <c:pt idx="19">
                <c:v>606.98</c:v>
              </c:pt>
              <c:pt idx="20">
                <c:v>608.46</c:v>
              </c:pt>
              <c:pt idx="21">
                <c:v>612.05</c:v>
              </c:pt>
              <c:pt idx="22">
                <c:v>610.32</c:v>
              </c:pt>
              <c:pt idx="23">
                <c:v>594.75</c:v>
              </c:pt>
              <c:pt idx="24">
                <c:v>587.1</c:v>
              </c:pt>
              <c:pt idx="25">
                <c:v>578.88</c:v>
              </c:pt>
              <c:pt idx="26">
                <c:v>580.01</c:v>
              </c:pt>
              <c:pt idx="27">
                <c:v>593</c:v>
              </c:pt>
              <c:pt idx="28">
                <c:v>586.06</c:v>
              </c:pt>
              <c:pt idx="29">
                <c:v>565.24</c:v>
              </c:pt>
              <c:pt idx="30">
                <c:v>552.24</c:v>
              </c:pt>
              <c:pt idx="31">
                <c:v>513.77</c:v>
              </c:pt>
              <c:pt idx="32">
                <c:v>543.93</c:v>
              </c:pt>
              <c:pt idx="33">
                <c:v>551.54</c:v>
              </c:pt>
              <c:pt idx="34">
                <c:v>529.83</c:v>
              </c:pt>
              <c:pt idx="35">
                <c:v>529.65</c:v>
              </c:pt>
              <c:pt idx="36">
                <c:v>516.98</c:v>
              </c:pt>
              <c:pt idx="37">
                <c:v>529.7693443926826</c:v>
              </c:pt>
              <c:pt idx="38">
                <c:v>514.61</c:v>
              </c:pt>
              <c:pt idx="39">
                <c:v>523.935336527697</c:v>
              </c:pt>
              <c:pt idx="40">
                <c:v>483.9632187953716</c:v>
              </c:pt>
              <c:pt idx="41">
                <c:v>484.5316927775412</c:v>
              </c:pt>
              <c:pt idx="42">
                <c:v>501.8477120306583</c:v>
              </c:pt>
              <c:pt idx="43">
                <c:v>446.862249854284</c:v>
              </c:pt>
              <c:pt idx="44">
                <c:v>447.1830459297369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45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</c:numLit>
          </c:cat>
          <c:val>
            <c:numLit>
              <c:ptCount val="45"/>
              <c:pt idx="0">
                <c:v>480.3035860260771</c:v>
              </c:pt>
              <c:pt idx="1">
                <c:v>472.478</c:v>
              </c:pt>
              <c:pt idx="2">
                <c:v>473.28160679374395</c:v>
              </c:pt>
              <c:pt idx="3">
                <c:v>442.33</c:v>
              </c:pt>
              <c:pt idx="4">
                <c:v>456.1587392626771</c:v>
              </c:pt>
              <c:pt idx="5">
                <c:v>458.0769294595016</c:v>
              </c:pt>
              <c:pt idx="6">
                <c:v>443.98856459543725</c:v>
              </c:pt>
              <c:pt idx="7">
                <c:v>427.03</c:v>
              </c:pt>
              <c:pt idx="8">
                <c:v>441.240468867694</c:v>
              </c:pt>
              <c:pt idx="9">
                <c:v>415.48264986714815</c:v>
              </c:pt>
              <c:pt idx="10">
                <c:v>418.3863430127042</c:v>
              </c:pt>
              <c:pt idx="11">
                <c:v>410.48</c:v>
              </c:pt>
              <c:pt idx="12">
                <c:v>410.6893646944974</c:v>
              </c:pt>
              <c:pt idx="13">
                <c:v>367.38153692663747</c:v>
              </c:pt>
              <c:pt idx="14">
                <c:v>371.9222150712478</c:v>
              </c:pt>
              <c:pt idx="15">
                <c:v>435.6014921114623</c:v>
              </c:pt>
              <c:pt idx="16">
                <c:v>439.63464749449287</c:v>
              </c:pt>
              <c:pt idx="17">
                <c:v>403.20611644856393</c:v>
              </c:pt>
              <c:pt idx="18">
                <c:v>390.1428643112182</c:v>
              </c:pt>
              <c:pt idx="19">
                <c:v>411.9953757147466</c:v>
              </c:pt>
              <c:pt idx="20">
                <c:v>429.16934201445684</c:v>
              </c:pt>
              <c:pt idx="21">
                <c:v>405.93135554401596</c:v>
              </c:pt>
              <c:pt idx="22">
                <c:v>428.9594751395696</c:v>
              </c:pt>
              <c:pt idx="23">
                <c:v>411.7583333333333</c:v>
              </c:pt>
              <c:pt idx="25">
                <c:v>424.0083319291975</c:v>
              </c:pt>
              <c:pt idx="26">
                <c:v>416.7054544618023</c:v>
              </c:pt>
              <c:pt idx="27">
                <c:v>398.7752443071801</c:v>
              </c:pt>
              <c:pt idx="28">
                <c:v>398.1843475098939</c:v>
              </c:pt>
              <c:pt idx="29">
                <c:v>404.06059893640435</c:v>
              </c:pt>
              <c:pt idx="30">
                <c:v>399.4788887621687</c:v>
              </c:pt>
              <c:pt idx="31">
                <c:v>392.2327664178014</c:v>
              </c:pt>
              <c:pt idx="32">
                <c:v>381.7389544048959</c:v>
              </c:pt>
              <c:pt idx="33">
                <c:v>399.4564546149579</c:v>
              </c:pt>
              <c:pt idx="34">
                <c:v>400.35507946596283</c:v>
              </c:pt>
              <c:pt idx="35">
                <c:v>387.9898862199747</c:v>
              </c:pt>
              <c:pt idx="37">
                <c:v>351.1649667716608</c:v>
              </c:pt>
              <c:pt idx="38">
                <c:v>326.5</c:v>
              </c:pt>
              <c:pt idx="39">
                <c:v>337.2650822462217</c:v>
              </c:pt>
              <c:pt idx="40">
                <c:v>307.4889080189411</c:v>
              </c:pt>
              <c:pt idx="41">
                <c:v>311.07046776638475</c:v>
              </c:pt>
              <c:pt idx="42">
                <c:v>300.38979428422977</c:v>
              </c:pt>
              <c:pt idx="43">
                <c:v>303.23487261574087</c:v>
              </c:pt>
              <c:pt idx="44">
                <c:v>296.7932677365588</c:v>
              </c:pt>
            </c:numLit>
          </c:val>
          <c:smooth val="0"/>
        </c:ser>
        <c:marker val="1"/>
        <c:axId val="12461116"/>
        <c:axId val="45041181"/>
      </c:lineChart>
      <c:dateAx>
        <c:axId val="12461116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4118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5041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3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61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"/>
          <c:y val="0.2995"/>
          <c:w val="0.1775"/>
          <c:h val="0.3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septiembre 2016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"/>
          <c:y val="0.179"/>
          <c:w val="0.6865"/>
          <c:h val="0.724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5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</c:numLit>
          </c:cat>
          <c:val>
            <c:numLit>
              <c:ptCount val="45"/>
              <c:pt idx="0">
                <c:v>1026.09</c:v>
              </c:pt>
              <c:pt idx="1">
                <c:v>1026.8</c:v>
              </c:pt>
              <c:pt idx="2">
                <c:v>1026.5</c:v>
              </c:pt>
              <c:pt idx="3">
                <c:v>1027.24</c:v>
              </c:pt>
              <c:pt idx="4">
                <c:v>992.74</c:v>
              </c:pt>
              <c:pt idx="5">
                <c:v>956.47</c:v>
              </c:pt>
              <c:pt idx="6">
                <c:v>956.51</c:v>
              </c:pt>
              <c:pt idx="7">
                <c:v>942.27</c:v>
              </c:pt>
              <c:pt idx="8">
                <c:v>957.25</c:v>
              </c:pt>
              <c:pt idx="9">
                <c:v>986.4</c:v>
              </c:pt>
              <c:pt idx="10">
                <c:v>951.37</c:v>
              </c:pt>
              <c:pt idx="11">
                <c:v>955.71</c:v>
              </c:pt>
              <c:pt idx="12">
                <c:v>942.22</c:v>
              </c:pt>
              <c:pt idx="13">
                <c:v>946.95</c:v>
              </c:pt>
              <c:pt idx="14">
                <c:v>930.01</c:v>
              </c:pt>
              <c:pt idx="15">
                <c:v>946.56</c:v>
              </c:pt>
              <c:pt idx="16">
                <c:v>985.1</c:v>
              </c:pt>
              <c:pt idx="17">
                <c:v>1159.23</c:v>
              </c:pt>
              <c:pt idx="18">
                <c:v>1148.53</c:v>
              </c:pt>
              <c:pt idx="19">
                <c:v>1107.2</c:v>
              </c:pt>
              <c:pt idx="21">
                <c:v>1344.11</c:v>
              </c:pt>
              <c:pt idx="22">
                <c:v>1348.49</c:v>
              </c:pt>
              <c:pt idx="23">
                <c:v>1293.81</c:v>
              </c:pt>
              <c:pt idx="24">
                <c:v>1277.16</c:v>
              </c:pt>
              <c:pt idx="25">
                <c:v>1271.61</c:v>
              </c:pt>
              <c:pt idx="26">
                <c:v>1261.73</c:v>
              </c:pt>
              <c:pt idx="27">
                <c:v>1290</c:v>
              </c:pt>
              <c:pt idx="28">
                <c:v>1061.55</c:v>
              </c:pt>
              <c:pt idx="29">
                <c:v>1031.76</c:v>
              </c:pt>
              <c:pt idx="30">
                <c:v>999.78</c:v>
              </c:pt>
              <c:pt idx="31">
                <c:v>988.2</c:v>
              </c:pt>
              <c:pt idx="32">
                <c:v>1001.84</c:v>
              </c:pt>
              <c:pt idx="33">
                <c:v>1011.22</c:v>
              </c:pt>
              <c:pt idx="34">
                <c:v>984.38</c:v>
              </c:pt>
              <c:pt idx="35">
                <c:v>984.04</c:v>
              </c:pt>
              <c:pt idx="36">
                <c:v>921.69</c:v>
              </c:pt>
              <c:pt idx="37">
                <c:v>944.4949437563913</c:v>
              </c:pt>
              <c:pt idx="38">
                <c:v>1045.35</c:v>
              </c:pt>
              <c:pt idx="39">
                <c:v>1064.2902989864613</c:v>
              </c:pt>
              <c:pt idx="40">
                <c:v>962.0602167568599</c:v>
              </c:pt>
              <c:pt idx="41">
                <c:v>997.612421491248</c:v>
              </c:pt>
              <c:pt idx="42">
                <c:v>963.1902741274758</c:v>
              </c:pt>
              <c:pt idx="43">
                <c:v>971.4396735962697</c:v>
              </c:pt>
              <c:pt idx="44">
                <c:v>972.1370563689933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5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</c:numLit>
          </c:cat>
          <c:val>
            <c:numLit>
              <c:ptCount val="45"/>
              <c:pt idx="1">
                <c:v>672.1158777229862</c:v>
              </c:pt>
              <c:pt idx="3">
                <c:v>610</c:v>
              </c:pt>
              <c:pt idx="5">
                <c:v>609.9996163916485</c:v>
              </c:pt>
              <c:pt idx="6">
                <c:v>691.7024864664669</c:v>
              </c:pt>
              <c:pt idx="7">
                <c:v>698.1396472729556</c:v>
              </c:pt>
              <c:pt idx="8">
                <c:v>721.1490673953008</c:v>
              </c:pt>
              <c:pt idx="9">
                <c:v>622.5964259418653</c:v>
              </c:pt>
              <c:pt idx="11">
                <c:v>622.5964259418653</c:v>
              </c:pt>
              <c:pt idx="12">
                <c:v>701.5769230769231</c:v>
              </c:pt>
              <c:pt idx="13">
                <c:v>695</c:v>
              </c:pt>
              <c:pt idx="14">
                <c:v>658.3333333333334</c:v>
              </c:pt>
              <c:pt idx="15">
                <c:v>670.62894788788</c:v>
              </c:pt>
              <c:pt idx="16">
                <c:v>688.429384757449</c:v>
              </c:pt>
              <c:pt idx="17">
                <c:v>713.5294117647059</c:v>
              </c:pt>
              <c:pt idx="18">
                <c:v>709.4976539034374</c:v>
              </c:pt>
              <c:pt idx="19">
                <c:v>878.7464522548975</c:v>
              </c:pt>
              <c:pt idx="20">
                <c:v>765.0192551660427</c:v>
              </c:pt>
              <c:pt idx="21">
                <c:v>723.5007664793051</c:v>
              </c:pt>
              <c:pt idx="22">
                <c:v>720.0002111424619</c:v>
              </c:pt>
              <c:pt idx="23">
                <c:v>762.4998503889886</c:v>
              </c:pt>
              <c:pt idx="24">
                <c:v>852.87</c:v>
              </c:pt>
              <c:pt idx="25">
                <c:v>761.2007168458781</c:v>
              </c:pt>
              <c:pt idx="26">
                <c:v>766</c:v>
              </c:pt>
              <c:pt idx="27">
                <c:v>734.3337330135892</c:v>
              </c:pt>
              <c:pt idx="28">
                <c:v>725.5</c:v>
              </c:pt>
              <c:pt idx="29">
                <c:v>751.8367346938776</c:v>
              </c:pt>
              <c:pt idx="30">
                <c:v>696.483304195808</c:v>
              </c:pt>
              <c:pt idx="31">
                <c:v>716.9579443858386</c:v>
              </c:pt>
              <c:pt idx="32">
                <c:v>731.4830388284224</c:v>
              </c:pt>
              <c:pt idx="33">
                <c:v>720.7279737878663</c:v>
              </c:pt>
              <c:pt idx="34">
                <c:v>709.7107299051369</c:v>
              </c:pt>
              <c:pt idx="35">
                <c:v>615.5510204081633</c:v>
              </c:pt>
              <c:pt idx="37">
                <c:v>561.6707818930041</c:v>
              </c:pt>
              <c:pt idx="38">
                <c:v>542.5</c:v>
              </c:pt>
              <c:pt idx="39">
                <c:v>545.0211412215627</c:v>
              </c:pt>
              <c:pt idx="40">
                <c:v>474.4989106753813</c:v>
              </c:pt>
              <c:pt idx="41">
                <c:v>520</c:v>
              </c:pt>
              <c:pt idx="43">
                <c:v>517.9534150112705</c:v>
              </c:pt>
              <c:pt idx="44">
                <c:v>498.4220189996363</c:v>
              </c:pt>
            </c:numLit>
          </c:val>
          <c:smooth val="0"/>
        </c:ser>
        <c:marker val="1"/>
        <c:axId val="2717446"/>
        <c:axId val="24457015"/>
      </c:lineChart>
      <c:dateAx>
        <c:axId val="2717446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5701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4457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17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25"/>
          <c:y val="0.328"/>
          <c:w val="0.1875"/>
          <c:h val="0.3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septiembre 2016
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74"/>
          <c:w val="0.74125"/>
          <c:h val="0.699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5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</c:numLit>
          </c:cat>
          <c:val>
            <c:numLit>
              <c:ptCount val="45"/>
              <c:pt idx="0">
                <c:v>687.72</c:v>
              </c:pt>
              <c:pt idx="1">
                <c:v>697.73</c:v>
              </c:pt>
              <c:pt idx="2">
                <c:v>697.52</c:v>
              </c:pt>
              <c:pt idx="3">
                <c:v>698.02</c:v>
              </c:pt>
              <c:pt idx="4">
                <c:v>657.49</c:v>
              </c:pt>
              <c:pt idx="5">
                <c:v>633.47</c:v>
              </c:pt>
              <c:pt idx="6">
                <c:v>606.12</c:v>
              </c:pt>
              <c:pt idx="7">
                <c:v>597.12</c:v>
              </c:pt>
              <c:pt idx="8">
                <c:v>606.59</c:v>
              </c:pt>
              <c:pt idx="9">
                <c:v>651.08</c:v>
              </c:pt>
              <c:pt idx="10">
                <c:v>627.95</c:v>
              </c:pt>
              <c:pt idx="11">
                <c:v>586.61</c:v>
              </c:pt>
              <c:pt idx="12">
                <c:v>593.98</c:v>
              </c:pt>
              <c:pt idx="13">
                <c:v>578.06</c:v>
              </c:pt>
              <c:pt idx="14">
                <c:v>585.58</c:v>
              </c:pt>
              <c:pt idx="15">
                <c:v>581.58</c:v>
              </c:pt>
              <c:pt idx="16">
                <c:v>560.81</c:v>
              </c:pt>
              <c:pt idx="17">
                <c:v>541.49</c:v>
              </c:pt>
              <c:pt idx="18">
                <c:v>558.88</c:v>
              </c:pt>
              <c:pt idx="19">
                <c:v>538.77</c:v>
              </c:pt>
              <c:pt idx="20">
                <c:v>599.86</c:v>
              </c:pt>
              <c:pt idx="21">
                <c:v>603.41</c:v>
              </c:pt>
              <c:pt idx="22">
                <c:v>555.42</c:v>
              </c:pt>
              <c:pt idx="23">
                <c:v>569.36</c:v>
              </c:pt>
              <c:pt idx="24">
                <c:v>562.03</c:v>
              </c:pt>
              <c:pt idx="25">
                <c:v>549.97</c:v>
              </c:pt>
              <c:pt idx="26">
                <c:v>528.19</c:v>
              </c:pt>
              <c:pt idx="27">
                <c:v>540.03</c:v>
              </c:pt>
              <c:pt idx="28">
                <c:v>515.74</c:v>
              </c:pt>
              <c:pt idx="29">
                <c:v>501.38</c:v>
              </c:pt>
              <c:pt idx="30">
                <c:v>469.13</c:v>
              </c:pt>
              <c:pt idx="31">
                <c:v>465.04</c:v>
              </c:pt>
              <c:pt idx="32">
                <c:v>507.11</c:v>
              </c:pt>
              <c:pt idx="33">
                <c:v>492</c:v>
              </c:pt>
              <c:pt idx="34">
                <c:v>478.94</c:v>
              </c:pt>
              <c:pt idx="35">
                <c:v>478.77</c:v>
              </c:pt>
              <c:pt idx="36">
                <c:v>414.41</c:v>
              </c:pt>
              <c:pt idx="37">
                <c:v>424.67</c:v>
              </c:pt>
              <c:pt idx="38">
                <c:v>395.85</c:v>
              </c:pt>
              <c:pt idx="39">
                <c:v>403.0271819443823</c:v>
              </c:pt>
              <c:pt idx="40">
                <c:v>369.57191253464737</c:v>
              </c:pt>
              <c:pt idx="41">
                <c:v>370.0223188065312</c:v>
              </c:pt>
              <c:pt idx="42">
                <c:v>383.22916191432085</c:v>
              </c:pt>
              <c:pt idx="43">
                <c:v>328.7949664479682</c:v>
              </c:pt>
              <c:pt idx="44">
                <c:v>329.03100369412084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45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</c:numLit>
          </c:cat>
          <c:val>
            <c:numLit>
              <c:ptCount val="45"/>
              <c:pt idx="0">
                <c:v>458.5887274833168</c:v>
              </c:pt>
              <c:pt idx="1">
                <c:v>466.4636378354672</c:v>
              </c:pt>
              <c:pt idx="2">
                <c:v>476.4556224870168</c:v>
              </c:pt>
              <c:pt idx="3">
                <c:v>488.3209059605616</c:v>
              </c:pt>
              <c:pt idx="4">
                <c:v>471.50323520802135</c:v>
              </c:pt>
              <c:pt idx="5">
                <c:v>436.35961823130873</c:v>
              </c:pt>
              <c:pt idx="6">
                <c:v>418.23815068737133</c:v>
              </c:pt>
              <c:pt idx="7">
                <c:v>390.56</c:v>
              </c:pt>
              <c:pt idx="8">
                <c:v>368.7301160373724</c:v>
              </c:pt>
              <c:pt idx="9">
                <c:v>359.44988785506695</c:v>
              </c:pt>
              <c:pt idx="10">
                <c:v>351.5825520104257</c:v>
              </c:pt>
              <c:pt idx="11">
                <c:v>361.41359760976724</c:v>
              </c:pt>
              <c:pt idx="12">
                <c:v>407.54792286293576</c:v>
              </c:pt>
              <c:pt idx="13">
                <c:v>405.24230582362543</c:v>
              </c:pt>
              <c:pt idx="14">
                <c:v>392.18428726967943</c:v>
              </c:pt>
              <c:pt idx="15">
                <c:v>413.86129176195703</c:v>
              </c:pt>
              <c:pt idx="16">
                <c:v>399.4164245443729</c:v>
              </c:pt>
              <c:pt idx="17">
                <c:v>382.11999622091236</c:v>
              </c:pt>
              <c:pt idx="18">
                <c:v>364.29406297595824</c:v>
              </c:pt>
              <c:pt idx="19">
                <c:v>334.3638746499138</c:v>
              </c:pt>
              <c:pt idx="20">
                <c:v>331.19240043688967</c:v>
              </c:pt>
              <c:pt idx="21">
                <c:v>353.3363572339134</c:v>
              </c:pt>
              <c:pt idx="22">
                <c:v>400.50189725876686</c:v>
              </c:pt>
              <c:pt idx="23">
                <c:v>329.0780141843972</c:v>
              </c:pt>
              <c:pt idx="24">
                <c:v>366.4420555664612</c:v>
              </c:pt>
              <c:pt idx="25">
                <c:v>358.577901705186</c:v>
              </c:pt>
              <c:pt idx="26">
                <c:v>365.975155060848</c:v>
              </c:pt>
              <c:pt idx="27">
                <c:v>361.8901670329649</c:v>
              </c:pt>
              <c:pt idx="28">
                <c:v>345.11012136548743</c:v>
              </c:pt>
              <c:pt idx="29">
                <c:v>346.18190153475274</c:v>
              </c:pt>
              <c:pt idx="30">
                <c:v>344.9448504719097</c:v>
              </c:pt>
              <c:pt idx="31">
                <c:v>330.0606140104009</c:v>
              </c:pt>
              <c:pt idx="32">
                <c:v>341.7650787830297</c:v>
              </c:pt>
              <c:pt idx="33">
                <c:v>323.5284070974079</c:v>
              </c:pt>
              <c:pt idx="34">
                <c:v>309.348426846843</c:v>
              </c:pt>
              <c:pt idx="35">
                <c:v>306.49532255676826</c:v>
              </c:pt>
              <c:pt idx="36">
                <c:v>319.53799458208925</c:v>
              </c:pt>
              <c:pt idx="37">
                <c:v>261.340144468488</c:v>
              </c:pt>
              <c:pt idx="38">
                <c:v>241.2</c:v>
              </c:pt>
              <c:pt idx="39">
                <c:v>291.40989623453714</c:v>
              </c:pt>
              <c:pt idx="40">
                <c:v>247.70930109919848</c:v>
              </c:pt>
              <c:pt idx="41">
                <c:v>247.17676985852563</c:v>
              </c:pt>
              <c:pt idx="42">
                <c:v>243.40351856281023</c:v>
              </c:pt>
              <c:pt idx="43">
                <c:v>236.4260168715572</c:v>
              </c:pt>
              <c:pt idx="44">
                <c:v>223.86211035294212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5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</c:numLit>
          </c:cat>
          <c:val>
            <c:numLit>
              <c:ptCount val="45"/>
              <c:pt idx="0">
                <c:v>409.1</c:v>
              </c:pt>
              <c:pt idx="1">
                <c:v>397.5</c:v>
              </c:pt>
              <c:pt idx="2">
                <c:v>401.9</c:v>
              </c:pt>
              <c:pt idx="3">
                <c:v>379.9</c:v>
              </c:pt>
              <c:pt idx="4">
                <c:v>333</c:v>
              </c:pt>
              <c:pt idx="5">
                <c:v>326.5</c:v>
              </c:pt>
              <c:pt idx="6">
                <c:v>314.8</c:v>
              </c:pt>
              <c:pt idx="7">
                <c:v>305.3</c:v>
              </c:pt>
              <c:pt idx="8">
                <c:v>291.7</c:v>
              </c:pt>
              <c:pt idx="9">
                <c:v>287.6</c:v>
              </c:pt>
              <c:pt idx="10">
                <c:v>306.25</c:v>
              </c:pt>
              <c:pt idx="11">
                <c:v>327.5</c:v>
              </c:pt>
              <c:pt idx="12">
                <c:v>377</c:v>
              </c:pt>
              <c:pt idx="13">
                <c:v>409.75</c:v>
              </c:pt>
              <c:pt idx="14">
                <c:v>410.8</c:v>
              </c:pt>
              <c:pt idx="15">
                <c:v>401.75</c:v>
              </c:pt>
              <c:pt idx="16">
                <c:v>339.8</c:v>
              </c:pt>
              <c:pt idx="17">
                <c:v>341.1</c:v>
              </c:pt>
              <c:pt idx="18">
                <c:v>363.13</c:v>
              </c:pt>
              <c:pt idx="19">
                <c:v>343.75</c:v>
              </c:pt>
              <c:pt idx="20">
                <c:v>344.1</c:v>
              </c:pt>
              <c:pt idx="21">
                <c:v>313.6</c:v>
              </c:pt>
              <c:pt idx="22">
                <c:v>309.13</c:v>
              </c:pt>
              <c:pt idx="23">
                <c:v>316</c:v>
              </c:pt>
              <c:pt idx="24">
                <c:v>336.03</c:v>
              </c:pt>
              <c:pt idx="25">
                <c:v>316</c:v>
              </c:pt>
              <c:pt idx="26">
                <c:v>292.3</c:v>
              </c:pt>
              <c:pt idx="27">
                <c:v>280.5</c:v>
              </c:pt>
              <c:pt idx="28">
                <c:v>330.5</c:v>
              </c:pt>
              <c:pt idx="29">
                <c:v>345.4</c:v>
              </c:pt>
              <c:pt idx="30">
                <c:v>299.13</c:v>
              </c:pt>
              <c:pt idx="31">
                <c:v>281.6</c:v>
              </c:pt>
              <c:pt idx="32">
                <c:v>265.75</c:v>
              </c:pt>
              <c:pt idx="33">
                <c:v>252.38</c:v>
              </c:pt>
              <c:pt idx="34">
                <c:v>239.4</c:v>
              </c:pt>
              <c:pt idx="35">
                <c:v>229.83</c:v>
              </c:pt>
              <c:pt idx="36">
                <c:v>203.4</c:v>
              </c:pt>
              <c:pt idx="37">
                <c:v>233.125</c:v>
              </c:pt>
              <c:pt idx="38">
                <c:v>256.38</c:v>
              </c:pt>
              <c:pt idx="39">
                <c:v>238.25</c:v>
              </c:pt>
              <c:pt idx="40">
                <c:v>200.38</c:v>
              </c:pt>
              <c:pt idx="41">
                <c:v>178.375</c:v>
              </c:pt>
              <c:pt idx="42">
                <c:v>170.2</c:v>
              </c:pt>
              <c:pt idx="43">
                <c:v>188</c:v>
              </c:pt>
              <c:pt idx="44">
                <c:v>183.1</c:v>
              </c:pt>
            </c:numLit>
          </c:val>
          <c:smooth val="0"/>
        </c:ser>
        <c:marker val="1"/>
        <c:axId val="18786544"/>
        <c:axId val="34861169"/>
      </c:lineChart>
      <c:dateAx>
        <c:axId val="18786544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6116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4861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7865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5"/>
          <c:y val="0.33325"/>
          <c:w val="0.19125"/>
          <c:h val="0.3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9712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6282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77</xdr:row>
      <xdr:rowOff>9525</xdr:rowOff>
    </xdr:from>
    <xdr:to>
      <xdr:col>7</xdr:col>
      <xdr:colOff>257175</xdr:colOff>
      <xdr:row>83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4249400"/>
          <a:ext cx="3905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133350</xdr:rowOff>
    </xdr:from>
    <xdr:to>
      <xdr:col>9</xdr:col>
      <xdr:colOff>219075</xdr:colOff>
      <xdr:row>29</xdr:row>
      <xdr:rowOff>57150</xdr:rowOff>
    </xdr:to>
    <xdr:sp fLocksText="0">
      <xdr:nvSpPr>
        <xdr:cNvPr id="1" name="CuadroTexto 2"/>
        <xdr:cNvSpPr txBox="1">
          <a:spLocks noChangeArrowheads="1"/>
        </xdr:cNvSpPr>
      </xdr:nvSpPr>
      <xdr:spPr>
        <a:xfrm>
          <a:off x="76200" y="4505325"/>
          <a:ext cx="7000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752475</xdr:colOff>
      <xdr:row>30</xdr:row>
      <xdr:rowOff>0</xdr:rowOff>
    </xdr:to>
    <xdr:graphicFrame>
      <xdr:nvGraphicFramePr>
        <xdr:cNvPr id="2" name="2 Gráfico"/>
        <xdr:cNvGraphicFramePr/>
      </xdr:nvGraphicFramePr>
      <xdr:xfrm>
        <a:off x="0" y="0"/>
        <a:ext cx="76104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 productos para la alimentación animal, fertilizantes, agroquímicos y semillas. La información corresponde al mes de septiembre de 2016.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0.95175</cdr:y>
    </cdr:from>
    <cdr:to>
      <cdr:x>0.98825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4610100"/>
          <a:ext cx="7534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elaborado por Odepa con información de Servicio Nacional de Aduanas, distribuidores,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Fertecon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29</xdr:row>
      <xdr:rowOff>152400</xdr:rowOff>
    </xdr:to>
    <xdr:graphicFrame>
      <xdr:nvGraphicFramePr>
        <xdr:cNvPr id="1" name="4 Gráfico"/>
        <xdr:cNvGraphicFramePr/>
      </xdr:nvGraphicFramePr>
      <xdr:xfrm>
        <a:off x="0" y="0"/>
        <a:ext cx="76200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0.952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619625"/>
          <a:ext cx="76866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752475</xdr:colOff>
      <xdr:row>30</xdr:row>
      <xdr:rowOff>0</xdr:rowOff>
    </xdr:to>
    <xdr:graphicFrame>
      <xdr:nvGraphicFramePr>
        <xdr:cNvPr id="1" name="3 Gráfico"/>
        <xdr:cNvGraphicFramePr/>
      </xdr:nvGraphicFramePr>
      <xdr:xfrm>
        <a:off x="9525" y="0"/>
        <a:ext cx="76009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0.956</cdr:y>
    </cdr:from>
    <cdr:to>
      <cdr:x>-0.00675</cdr:x>
      <cdr:y>0.95625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657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  <cdr:relSizeAnchor xmlns:cdr="http://schemas.openxmlformats.org/drawingml/2006/chartDrawing">
    <cdr:from>
      <cdr:x>0.0045</cdr:x>
      <cdr:y>0.944</cdr:y>
    </cdr:from>
    <cdr:to>
      <cdr:x>0.67425</cdr:x>
      <cdr:y>0.99375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4600575"/>
          <a:ext cx="50863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142875</xdr:rowOff>
    </xdr:from>
    <xdr:to>
      <xdr:col>9</xdr:col>
      <xdr:colOff>723900</xdr:colOff>
      <xdr:row>30</xdr:row>
      <xdr:rowOff>28575</xdr:rowOff>
    </xdr:to>
    <xdr:sp fLocksText="0">
      <xdr:nvSpPr>
        <xdr:cNvPr id="1" name="CuadroTexto 1"/>
        <xdr:cNvSpPr txBox="1">
          <a:spLocks noChangeArrowheads="1"/>
        </xdr:cNvSpPr>
      </xdr:nvSpPr>
      <xdr:spPr>
        <a:xfrm>
          <a:off x="0" y="4838700"/>
          <a:ext cx="758190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742950</xdr:colOff>
      <xdr:row>30</xdr:row>
      <xdr:rowOff>19050</xdr:rowOff>
    </xdr:to>
    <xdr:graphicFrame>
      <xdr:nvGraphicFramePr>
        <xdr:cNvPr id="2" name="3 Gráfico"/>
        <xdr:cNvGraphicFramePr/>
      </xdr:nvGraphicFramePr>
      <xdr:xfrm>
        <a:off x="0" y="0"/>
        <a:ext cx="76009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0.92225</cdr:y>
    </cdr:from>
    <cdr:to>
      <cdr:x>-0.0045</cdr:x>
      <cdr:y>0.9225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476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  <cdr:relSizeAnchor xmlns:cdr="http://schemas.openxmlformats.org/drawingml/2006/chartDrawing">
    <cdr:from>
      <cdr:x>-0.0045</cdr:x>
      <cdr:y>0.921</cdr:y>
    </cdr:from>
    <cdr:to>
      <cdr:x>0.846</cdr:x>
      <cdr:y>0.981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28574" y="4467225"/>
          <a:ext cx="6477000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0"/>
  <sheetViews>
    <sheetView tabSelected="1" view="pageBreakPreview" zoomScaleSheetLayoutView="100" zoomScalePageLayoutView="0" workbookViewId="0" topLeftCell="A1">
      <selection activeCell="F50" sqref="F50"/>
    </sheetView>
  </sheetViews>
  <sheetFormatPr defaultColWidth="11.421875" defaultRowHeight="12.75"/>
  <cols>
    <col min="1" max="2" width="11.421875" style="49" customWidth="1"/>
    <col min="3" max="3" width="10.7109375" style="49" customWidth="1"/>
    <col min="4" max="6" width="11.421875" style="49" customWidth="1"/>
    <col min="7" max="7" width="11.140625" style="49" customWidth="1"/>
    <col min="8" max="8" width="4.421875" style="49" customWidth="1"/>
    <col min="9" max="16384" width="11.421875" style="49" customWidth="1"/>
  </cols>
  <sheetData>
    <row r="1" spans="1:9" ht="15">
      <c r="A1" s="48"/>
      <c r="I1" s="49" t="s">
        <v>121</v>
      </c>
    </row>
    <row r="3" ht="15">
      <c r="A3" s="48"/>
    </row>
    <row r="4" ht="14.25">
      <c r="D4" s="50"/>
    </row>
    <row r="5" spans="1:4" ht="15">
      <c r="A5" s="48"/>
      <c r="D5" s="51"/>
    </row>
    <row r="6" ht="15">
      <c r="A6" s="48"/>
    </row>
    <row r="7" ht="15">
      <c r="A7" s="48"/>
    </row>
    <row r="8" ht="14.25">
      <c r="D8" s="50"/>
    </row>
    <row r="9" ht="15">
      <c r="A9" s="52"/>
    </row>
    <row r="10" ht="15">
      <c r="A10" s="48"/>
    </row>
    <row r="11" ht="15">
      <c r="A11" s="48"/>
    </row>
    <row r="12" ht="15">
      <c r="A12" s="48"/>
    </row>
    <row r="13" spans="1:8" ht="25.5">
      <c r="A13" s="215" t="s">
        <v>2</v>
      </c>
      <c r="B13" s="215"/>
      <c r="C13" s="215"/>
      <c r="D13" s="215"/>
      <c r="E13" s="215"/>
      <c r="F13" s="215"/>
      <c r="G13" s="215"/>
      <c r="H13" s="215"/>
    </row>
    <row r="15" spans="3:8" ht="15.75">
      <c r="C15" s="217"/>
      <c r="D15" s="217"/>
      <c r="E15" s="217"/>
      <c r="F15" s="217"/>
      <c r="G15" s="217"/>
      <c r="H15" s="217"/>
    </row>
    <row r="20" ht="15">
      <c r="A20" s="48"/>
    </row>
    <row r="21" spans="1:4" ht="15">
      <c r="A21" s="48"/>
      <c r="D21" s="50"/>
    </row>
    <row r="22" spans="1:4" ht="15">
      <c r="A22" s="48"/>
      <c r="D22" s="53"/>
    </row>
    <row r="23" ht="15">
      <c r="A23" s="48"/>
    </row>
    <row r="24" ht="15">
      <c r="A24" s="48"/>
    </row>
    <row r="25" ht="15">
      <c r="A25" s="48"/>
    </row>
    <row r="26" spans="1:4" ht="15">
      <c r="A26" s="48"/>
      <c r="D26" s="50"/>
    </row>
    <row r="27" ht="15">
      <c r="A27" s="48"/>
    </row>
    <row r="28" ht="15">
      <c r="A28" s="48"/>
    </row>
    <row r="29" ht="15">
      <c r="A29" s="48"/>
    </row>
    <row r="30" ht="15">
      <c r="A30" s="48"/>
    </row>
    <row r="34" ht="15">
      <c r="A34" s="48"/>
    </row>
    <row r="35" ht="15">
      <c r="A35" s="48"/>
    </row>
    <row r="36" ht="15">
      <c r="A36" s="48"/>
    </row>
    <row r="37" ht="15">
      <c r="A37" s="48"/>
    </row>
    <row r="38" spans="1:4" ht="15">
      <c r="A38" s="54"/>
      <c r="C38" s="54"/>
      <c r="D38" s="55"/>
    </row>
    <row r="39" ht="15">
      <c r="A39" s="48"/>
    </row>
    <row r="40" spans="3:5" ht="15">
      <c r="C40" s="219" t="s">
        <v>193</v>
      </c>
      <c r="D40" s="219"/>
      <c r="E40" s="219"/>
    </row>
    <row r="44" ht="14.25">
      <c r="D44" s="50" t="s">
        <v>2</v>
      </c>
    </row>
    <row r="45" spans="1:4" ht="15">
      <c r="A45" s="48"/>
      <c r="D45" s="51" t="s">
        <v>199</v>
      </c>
    </row>
    <row r="46" spans="1:5" ht="15">
      <c r="A46" s="48"/>
      <c r="C46" s="220" t="s">
        <v>194</v>
      </c>
      <c r="D46" s="220"/>
      <c r="E46" s="220"/>
    </row>
    <row r="47" ht="15">
      <c r="A47" s="48"/>
    </row>
    <row r="49" spans="1:4" ht="15">
      <c r="A49" s="52"/>
      <c r="D49" s="50" t="s">
        <v>173</v>
      </c>
    </row>
    <row r="50" ht="15">
      <c r="A50" s="48"/>
    </row>
    <row r="53" ht="14.25">
      <c r="D53" s="53" t="s">
        <v>113</v>
      </c>
    </row>
    <row r="54" ht="14.25">
      <c r="D54" s="53" t="s">
        <v>79</v>
      </c>
    </row>
    <row r="58" ht="15">
      <c r="A58" s="48"/>
    </row>
    <row r="59" spans="1:4" ht="15">
      <c r="A59" s="48"/>
      <c r="D59" s="50" t="s">
        <v>151</v>
      </c>
    </row>
    <row r="60" spans="1:4" ht="15">
      <c r="A60" s="48"/>
      <c r="D60" s="53" t="s">
        <v>150</v>
      </c>
    </row>
    <row r="61" spans="1:12" ht="15">
      <c r="A61" s="48"/>
      <c r="L61" s="56"/>
    </row>
    <row r="62" ht="15">
      <c r="A62" s="48"/>
    </row>
    <row r="63" ht="15">
      <c r="A63" s="48"/>
    </row>
    <row r="64" spans="1:8" ht="14.25">
      <c r="A64" s="218" t="s">
        <v>1</v>
      </c>
      <c r="B64" s="218"/>
      <c r="C64" s="218"/>
      <c r="D64" s="218"/>
      <c r="E64" s="218"/>
      <c r="F64" s="218"/>
      <c r="G64" s="218"/>
      <c r="H64" s="218"/>
    </row>
    <row r="65" ht="15">
      <c r="A65" s="48"/>
    </row>
    <row r="66" ht="15">
      <c r="A66" s="48"/>
    </row>
    <row r="67" ht="15">
      <c r="A67" s="48"/>
    </row>
    <row r="68" ht="15">
      <c r="A68" s="48"/>
    </row>
    <row r="69" ht="15">
      <c r="A69" s="48"/>
    </row>
    <row r="70" ht="15">
      <c r="A70" s="48"/>
    </row>
    <row r="71" ht="15">
      <c r="A71" s="48"/>
    </row>
    <row r="72" ht="15">
      <c r="A72" s="48"/>
    </row>
    <row r="73" ht="15">
      <c r="A73" s="48"/>
    </row>
    <row r="74" ht="15">
      <c r="A74" s="48"/>
    </row>
    <row r="75" ht="15">
      <c r="A75" s="48"/>
    </row>
    <row r="76" ht="15">
      <c r="A76" s="48"/>
    </row>
    <row r="77" ht="15">
      <c r="A77" s="48"/>
    </row>
    <row r="78" ht="15">
      <c r="A78" s="48"/>
    </row>
    <row r="79" ht="10.5" customHeight="1">
      <c r="A79" s="54" t="s">
        <v>78</v>
      </c>
    </row>
    <row r="80" ht="10.5" customHeight="1">
      <c r="A80" s="54" t="s">
        <v>74</v>
      </c>
    </row>
    <row r="81" ht="10.5" customHeight="1">
      <c r="A81" s="54" t="s">
        <v>77</v>
      </c>
    </row>
    <row r="82" spans="1:4" ht="10.5" customHeight="1">
      <c r="A82" s="54" t="s">
        <v>76</v>
      </c>
      <c r="C82" s="54"/>
      <c r="D82" s="55"/>
    </row>
    <row r="83" ht="10.5" customHeight="1">
      <c r="A83" s="57" t="s">
        <v>75</v>
      </c>
    </row>
    <row r="84" ht="14.25"/>
    <row r="85" spans="1:7" ht="14.25">
      <c r="A85" s="58"/>
      <c r="B85" s="59"/>
      <c r="C85" s="60"/>
      <c r="D85" s="60"/>
      <c r="E85" s="60"/>
      <c r="F85" s="60"/>
      <c r="G85" s="61"/>
    </row>
    <row r="86" spans="1:12" ht="6.75" customHeight="1">
      <c r="A86" s="58"/>
      <c r="B86" s="59"/>
      <c r="C86" s="60"/>
      <c r="D86" s="60"/>
      <c r="E86" s="60"/>
      <c r="F86" s="60"/>
      <c r="G86" s="61"/>
      <c r="L86" s="50"/>
    </row>
    <row r="87" spans="1:12" ht="16.5" customHeight="1">
      <c r="A87" s="54"/>
      <c r="B87" s="59"/>
      <c r="C87" s="60"/>
      <c r="D87" s="60"/>
      <c r="E87" s="60"/>
      <c r="F87" s="60"/>
      <c r="G87" s="61"/>
      <c r="L87" s="53"/>
    </row>
    <row r="88" spans="1:12" ht="12.75" customHeight="1">
      <c r="A88" s="54"/>
      <c r="B88" s="59"/>
      <c r="C88" s="60"/>
      <c r="D88" s="60"/>
      <c r="E88" s="60"/>
      <c r="F88" s="60"/>
      <c r="G88" s="61"/>
      <c r="L88" s="62"/>
    </row>
    <row r="89" spans="1:12" ht="12.75" customHeight="1">
      <c r="A89" s="54"/>
      <c r="B89" s="59"/>
      <c r="C89" s="60"/>
      <c r="D89" s="60"/>
      <c r="E89" s="60"/>
      <c r="F89" s="60"/>
      <c r="G89" s="61"/>
      <c r="L89" s="62"/>
    </row>
    <row r="90" spans="1:12" ht="12.75" customHeight="1">
      <c r="A90" s="54"/>
      <c r="B90" s="59"/>
      <c r="C90" s="60"/>
      <c r="D90" s="60"/>
      <c r="E90" s="60"/>
      <c r="F90" s="60"/>
      <c r="G90" s="61"/>
      <c r="L90" s="62"/>
    </row>
    <row r="91" spans="1:12" ht="12.75" customHeight="1">
      <c r="A91" s="57"/>
      <c r="B91" s="59"/>
      <c r="C91" s="60"/>
      <c r="D91" s="60"/>
      <c r="E91" s="60"/>
      <c r="F91" s="60"/>
      <c r="G91" s="61"/>
      <c r="L91" s="50"/>
    </row>
    <row r="92" spans="1:12" ht="12.75" customHeight="1">
      <c r="A92" s="58"/>
      <c r="B92" s="59"/>
      <c r="C92" s="60"/>
      <c r="D92" s="60"/>
      <c r="E92" s="60"/>
      <c r="F92" s="60"/>
      <c r="G92" s="61"/>
      <c r="L92" s="62"/>
    </row>
    <row r="93" spans="1:12" ht="12.75" customHeight="1">
      <c r="A93" s="58"/>
      <c r="B93" s="59"/>
      <c r="C93" s="60"/>
      <c r="D93" s="60"/>
      <c r="E93" s="60"/>
      <c r="F93" s="60"/>
      <c r="G93" s="61"/>
      <c r="L93" s="62"/>
    </row>
    <row r="94" spans="1:12" ht="12.75" customHeight="1">
      <c r="A94" s="58"/>
      <c r="B94" s="59"/>
      <c r="C94" s="60"/>
      <c r="D94" s="60"/>
      <c r="E94" s="60"/>
      <c r="F94" s="60"/>
      <c r="G94" s="61"/>
      <c r="L94" s="62"/>
    </row>
    <row r="95" spans="1:12" ht="12.75" customHeight="1">
      <c r="A95" s="58"/>
      <c r="B95" s="59"/>
      <c r="C95" s="60"/>
      <c r="D95" s="60"/>
      <c r="E95" s="60"/>
      <c r="F95" s="60"/>
      <c r="G95" s="61"/>
      <c r="L95" s="62"/>
    </row>
    <row r="96" spans="1:12" ht="12.75" customHeight="1">
      <c r="A96" s="58"/>
      <c r="B96" s="59"/>
      <c r="C96" s="60"/>
      <c r="D96" s="60"/>
      <c r="E96" s="60"/>
      <c r="F96" s="60"/>
      <c r="G96" s="61"/>
      <c r="L96" s="62"/>
    </row>
    <row r="97" spans="1:12" ht="12.75" customHeight="1">
      <c r="A97" s="58"/>
      <c r="B97" s="59"/>
      <c r="C97" s="60"/>
      <c r="D97" s="60"/>
      <c r="E97" s="60"/>
      <c r="F97" s="60"/>
      <c r="G97" s="61"/>
      <c r="L97" s="62"/>
    </row>
    <row r="98" spans="1:12" ht="12.75" customHeight="1">
      <c r="A98" s="58"/>
      <c r="B98" s="59"/>
      <c r="C98" s="59"/>
      <c r="D98" s="59"/>
      <c r="E98" s="60"/>
      <c r="F98" s="60"/>
      <c r="G98" s="61"/>
      <c r="L98" s="62"/>
    </row>
    <row r="99" spans="1:12" ht="12.75" customHeight="1">
      <c r="A99" s="58"/>
      <c r="B99" s="59"/>
      <c r="C99" s="60"/>
      <c r="D99" s="60"/>
      <c r="E99" s="60"/>
      <c r="F99" s="60"/>
      <c r="G99" s="61"/>
      <c r="L99" s="54"/>
    </row>
    <row r="100" spans="1:12" ht="12.75" customHeight="1">
      <c r="A100" s="58"/>
      <c r="B100" s="59"/>
      <c r="C100" s="60"/>
      <c r="D100" s="60"/>
      <c r="E100" s="60"/>
      <c r="F100" s="60"/>
      <c r="G100" s="61"/>
      <c r="L100" s="54"/>
    </row>
    <row r="101" spans="1:12" ht="12.75" customHeight="1">
      <c r="A101" s="58"/>
      <c r="B101" s="59"/>
      <c r="C101" s="60"/>
      <c r="D101" s="60"/>
      <c r="E101" s="60"/>
      <c r="F101" s="60"/>
      <c r="G101" s="61"/>
      <c r="L101" s="54"/>
    </row>
    <row r="102" spans="1:12" ht="12.75" customHeight="1">
      <c r="A102" s="58"/>
      <c r="B102" s="59"/>
      <c r="C102" s="60"/>
      <c r="D102" s="60"/>
      <c r="E102" s="60"/>
      <c r="F102" s="60"/>
      <c r="G102" s="61"/>
      <c r="L102" s="57"/>
    </row>
    <row r="103" spans="1:7" ht="12.75" customHeight="1">
      <c r="A103" s="58"/>
      <c r="B103" s="59"/>
      <c r="C103" s="60"/>
      <c r="D103" s="60"/>
      <c r="E103" s="60"/>
      <c r="F103" s="60"/>
      <c r="G103" s="61"/>
    </row>
    <row r="104" spans="1:7" ht="12.75" customHeight="1">
      <c r="A104" s="58"/>
      <c r="B104" s="59"/>
      <c r="C104" s="60"/>
      <c r="D104" s="60"/>
      <c r="E104" s="60"/>
      <c r="F104" s="60"/>
      <c r="G104" s="61"/>
    </row>
    <row r="105" spans="1:7" ht="12.75" customHeight="1">
      <c r="A105" s="58"/>
      <c r="B105" s="59"/>
      <c r="C105" s="60"/>
      <c r="D105" s="60"/>
      <c r="E105" s="60"/>
      <c r="F105" s="60"/>
      <c r="G105" s="61"/>
    </row>
    <row r="106" spans="1:8" ht="12.75" customHeight="1">
      <c r="A106" s="58"/>
      <c r="B106" s="63"/>
      <c r="C106" s="60"/>
      <c r="D106" s="60"/>
      <c r="E106" s="60"/>
      <c r="F106" s="60"/>
      <c r="G106" s="61"/>
      <c r="H106" s="64"/>
    </row>
    <row r="107" spans="1:8" ht="12.75" customHeight="1">
      <c r="A107" s="58"/>
      <c r="B107" s="63"/>
      <c r="C107" s="60"/>
      <c r="D107" s="60"/>
      <c r="E107" s="60"/>
      <c r="F107" s="60"/>
      <c r="G107" s="61"/>
      <c r="H107" s="64"/>
    </row>
    <row r="108" spans="1:8" ht="6.75" customHeight="1">
      <c r="A108" s="58"/>
      <c r="B108" s="60"/>
      <c r="C108" s="60"/>
      <c r="D108" s="60"/>
      <c r="E108" s="60"/>
      <c r="F108" s="60"/>
      <c r="G108" s="65"/>
      <c r="H108" s="64"/>
    </row>
    <row r="109" spans="1:8" ht="14.25">
      <c r="A109" s="66"/>
      <c r="B109" s="67"/>
      <c r="C109" s="67"/>
      <c r="D109" s="67"/>
      <c r="E109" s="67"/>
      <c r="F109" s="67"/>
      <c r="G109" s="68"/>
      <c r="H109" s="64"/>
    </row>
    <row r="110" spans="1:8" ht="6.75" customHeight="1">
      <c r="A110" s="66"/>
      <c r="B110" s="69"/>
      <c r="C110" s="69"/>
      <c r="D110" s="69"/>
      <c r="E110" s="69"/>
      <c r="F110" s="69"/>
      <c r="G110" s="70"/>
      <c r="H110" s="64"/>
    </row>
    <row r="111" spans="1:8" ht="12.75" customHeight="1">
      <c r="A111" s="58"/>
      <c r="B111" s="63"/>
      <c r="C111" s="60"/>
      <c r="D111" s="60"/>
      <c r="E111" s="60"/>
      <c r="F111" s="60"/>
      <c r="G111" s="61"/>
      <c r="H111" s="64"/>
    </row>
    <row r="112" spans="1:8" ht="12.75" customHeight="1">
      <c r="A112" s="58"/>
      <c r="B112" s="63"/>
      <c r="C112" s="60"/>
      <c r="D112" s="60"/>
      <c r="E112" s="60"/>
      <c r="F112" s="60"/>
      <c r="G112" s="61"/>
      <c r="H112" s="64"/>
    </row>
    <row r="113" spans="1:8" ht="12.75" customHeight="1">
      <c r="A113" s="58"/>
      <c r="B113" s="63"/>
      <c r="C113" s="60"/>
      <c r="D113" s="60"/>
      <c r="E113" s="60"/>
      <c r="F113" s="60"/>
      <c r="G113" s="61"/>
      <c r="H113" s="64"/>
    </row>
    <row r="114" spans="1:8" ht="12.75" customHeight="1">
      <c r="A114" s="58"/>
      <c r="B114" s="63"/>
      <c r="C114" s="60"/>
      <c r="D114" s="60"/>
      <c r="E114" s="60"/>
      <c r="F114" s="60"/>
      <c r="G114" s="61"/>
      <c r="H114" s="64"/>
    </row>
    <row r="115" spans="1:8" ht="12.75" customHeight="1">
      <c r="A115" s="58"/>
      <c r="B115" s="63"/>
      <c r="C115" s="60"/>
      <c r="D115" s="60"/>
      <c r="E115" s="60"/>
      <c r="F115" s="60"/>
      <c r="G115" s="61"/>
      <c r="H115" s="64"/>
    </row>
    <row r="116" spans="1:8" ht="12.75" customHeight="1">
      <c r="A116" s="58"/>
      <c r="B116" s="63"/>
      <c r="C116" s="60"/>
      <c r="D116" s="60"/>
      <c r="E116" s="60"/>
      <c r="F116" s="60"/>
      <c r="G116" s="61"/>
      <c r="H116" s="64"/>
    </row>
    <row r="117" spans="1:8" ht="12.75" customHeight="1">
      <c r="A117" s="58"/>
      <c r="B117" s="63"/>
      <c r="C117" s="60"/>
      <c r="D117" s="60"/>
      <c r="E117" s="60"/>
      <c r="F117" s="60"/>
      <c r="G117" s="61"/>
      <c r="H117" s="64"/>
    </row>
    <row r="118" spans="1:8" ht="12.75" customHeight="1">
      <c r="A118" s="58"/>
      <c r="B118" s="63"/>
      <c r="C118" s="60"/>
      <c r="D118" s="60"/>
      <c r="E118" s="60"/>
      <c r="F118" s="60"/>
      <c r="G118" s="61"/>
      <c r="H118" s="64"/>
    </row>
    <row r="119" spans="1:8" ht="12.75" customHeight="1">
      <c r="A119" s="58"/>
      <c r="B119" s="63"/>
      <c r="C119" s="60"/>
      <c r="D119" s="60"/>
      <c r="E119" s="60"/>
      <c r="F119" s="60"/>
      <c r="G119" s="61"/>
      <c r="H119" s="64"/>
    </row>
    <row r="120" spans="1:8" ht="12.75" customHeight="1">
      <c r="A120" s="58"/>
      <c r="B120" s="63"/>
      <c r="C120" s="60"/>
      <c r="D120" s="60"/>
      <c r="E120" s="60"/>
      <c r="F120" s="60"/>
      <c r="G120" s="61"/>
      <c r="H120" s="64"/>
    </row>
    <row r="121" spans="1:8" ht="12.75" customHeight="1">
      <c r="A121" s="58"/>
      <c r="B121" s="63"/>
      <c r="C121" s="60"/>
      <c r="D121" s="60"/>
      <c r="E121" s="60"/>
      <c r="F121" s="60"/>
      <c r="G121" s="61"/>
      <c r="H121" s="64"/>
    </row>
    <row r="122" spans="1:8" ht="12.75" customHeight="1">
      <c r="A122" s="58"/>
      <c r="B122" s="63"/>
      <c r="C122" s="60"/>
      <c r="D122" s="60"/>
      <c r="E122" s="60"/>
      <c r="F122" s="60"/>
      <c r="G122" s="61"/>
      <c r="H122" s="64"/>
    </row>
    <row r="123" spans="1:8" ht="54.75" customHeight="1">
      <c r="A123" s="216"/>
      <c r="B123" s="216"/>
      <c r="C123" s="216"/>
      <c r="D123" s="216"/>
      <c r="E123" s="216"/>
      <c r="F123" s="216"/>
      <c r="G123" s="216"/>
      <c r="H123" s="64"/>
    </row>
    <row r="124" spans="1:7" ht="15" customHeight="1">
      <c r="A124" s="71"/>
      <c r="B124" s="71"/>
      <c r="C124" s="71"/>
      <c r="D124" s="71"/>
      <c r="E124" s="71"/>
      <c r="F124" s="71"/>
      <c r="G124" s="71"/>
    </row>
    <row r="125" spans="1:7" ht="15" customHeight="1">
      <c r="A125" s="72"/>
      <c r="B125" s="72"/>
      <c r="C125" s="72"/>
      <c r="D125" s="72"/>
      <c r="E125" s="72"/>
      <c r="F125" s="72"/>
      <c r="G125" s="72"/>
    </row>
    <row r="126" spans="1:7" ht="15" customHeight="1">
      <c r="A126" s="59"/>
      <c r="B126" s="59"/>
      <c r="C126" s="59"/>
      <c r="D126" s="59"/>
      <c r="E126" s="59"/>
      <c r="F126" s="59"/>
      <c r="G126" s="59"/>
    </row>
    <row r="127" spans="1:7" ht="10.5" customHeight="1">
      <c r="A127" s="73"/>
      <c r="C127" s="64"/>
      <c r="D127" s="64"/>
      <c r="E127" s="64"/>
      <c r="F127" s="64"/>
      <c r="G127" s="64"/>
    </row>
    <row r="128" spans="1:7" ht="10.5" customHeight="1">
      <c r="A128" s="73"/>
      <c r="C128" s="64"/>
      <c r="D128" s="64"/>
      <c r="E128" s="64"/>
      <c r="F128" s="64"/>
      <c r="G128" s="64"/>
    </row>
    <row r="129" spans="1:7" ht="10.5" customHeight="1">
      <c r="A129" s="73"/>
      <c r="C129" s="64"/>
      <c r="D129" s="64"/>
      <c r="E129" s="64"/>
      <c r="F129" s="64"/>
      <c r="G129" s="64"/>
    </row>
    <row r="130" spans="1:7" ht="10.5" customHeight="1">
      <c r="A130" s="57"/>
      <c r="B130" s="11"/>
      <c r="C130" s="64"/>
      <c r="D130" s="64"/>
      <c r="E130" s="64"/>
      <c r="F130" s="64"/>
      <c r="G130" s="64"/>
    </row>
    <row r="131" ht="10.5" customHeight="1"/>
  </sheetData>
  <sheetProtection/>
  <mergeCells count="6">
    <mergeCell ref="A13:H13"/>
    <mergeCell ref="A123:G123"/>
    <mergeCell ref="C15:H15"/>
    <mergeCell ref="A64:H64"/>
    <mergeCell ref="C40:E40"/>
    <mergeCell ref="C46:E46"/>
  </mergeCells>
  <printOptions/>
  <pageMargins left="0.7480314960629921" right="0.7480314960629921" top="1.5392519685039372" bottom="0.984251968503937" header="0.31496062992125984" footer="0.31496062992125984"/>
  <pageSetup horizontalDpi="600" verticalDpi="6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3:L41"/>
  <sheetViews>
    <sheetView view="pageBreakPreview" zoomScale="90" zoomScaleSheetLayoutView="90" zoomScalePageLayoutView="0" workbookViewId="0" topLeftCell="A1">
      <selection activeCell="F42" sqref="F42"/>
    </sheetView>
  </sheetViews>
  <sheetFormatPr defaultColWidth="11.421875" defaultRowHeight="12.75"/>
  <cols>
    <col min="1" max="16384" width="11.421875" style="24" customWidth="1"/>
  </cols>
  <sheetData>
    <row r="13" ht="12.75">
      <c r="L13" s="83"/>
    </row>
    <row r="31" spans="1:9" ht="12.75">
      <c r="A31" s="30"/>
      <c r="B31" s="30"/>
      <c r="C31" s="30"/>
      <c r="D31" s="30"/>
      <c r="E31" s="30"/>
      <c r="F31" s="30"/>
      <c r="G31" s="30"/>
      <c r="H31" s="30"/>
      <c r="I31" s="30"/>
    </row>
    <row r="38" ht="12.75">
      <c r="I38" s="26"/>
    </row>
    <row r="41" ht="12.75">
      <c r="D41" s="82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D1:K37"/>
  <sheetViews>
    <sheetView showZeros="0" view="pageBreakPreview" zoomScale="90" zoomScaleSheetLayoutView="90" zoomScalePageLayoutView="0" workbookViewId="0" topLeftCell="A1">
      <selection activeCell="G43" sqref="G43"/>
    </sheetView>
  </sheetViews>
  <sheetFormatPr defaultColWidth="11.421875" defaultRowHeight="12.75" customHeight="1"/>
  <cols>
    <col min="1" max="16384" width="11.421875" style="1" customWidth="1"/>
  </cols>
  <sheetData>
    <row r="1" ht="12.75" customHeight="1">
      <c r="K1" s="15"/>
    </row>
    <row r="37" ht="12.75" customHeight="1">
      <c r="D37" s="18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9"/>
  <sheetViews>
    <sheetView showZeros="0" view="pageBreakPreview" zoomScaleSheetLayoutView="100" zoomScalePageLayoutView="0" workbookViewId="0" topLeftCell="A1">
      <selection activeCell="A4" sqref="A4:D4"/>
    </sheetView>
  </sheetViews>
  <sheetFormatPr defaultColWidth="11.421875" defaultRowHeight="12.75"/>
  <cols>
    <col min="1" max="1" width="48.28125" style="142" customWidth="1"/>
    <col min="2" max="2" width="13.140625" style="132" bestFit="1" customWidth="1"/>
    <col min="3" max="3" width="23.140625" style="143" customWidth="1"/>
    <col min="4" max="4" width="27.00390625" style="13" bestFit="1" customWidth="1"/>
    <col min="5" max="5" width="11.421875" style="13" customWidth="1"/>
    <col min="6" max="16384" width="11.421875" style="1" customWidth="1"/>
  </cols>
  <sheetData>
    <row r="1" spans="1:8" ht="12.75">
      <c r="A1" s="245" t="s">
        <v>96</v>
      </c>
      <c r="B1" s="245"/>
      <c r="C1" s="245"/>
      <c r="D1" s="245"/>
      <c r="E1" s="132"/>
      <c r="F1" s="132"/>
      <c r="G1" s="21"/>
      <c r="H1" s="21"/>
    </row>
    <row r="2" spans="1:8" ht="15" customHeight="1">
      <c r="A2" s="246" t="s">
        <v>140</v>
      </c>
      <c r="B2" s="246"/>
      <c r="C2" s="246"/>
      <c r="D2" s="246"/>
      <c r="E2" s="132"/>
      <c r="F2" s="132"/>
      <c r="G2" s="21"/>
      <c r="H2" s="21"/>
    </row>
    <row r="3" spans="1:8" s="15" customFormat="1" ht="15" customHeight="1">
      <c r="A3" s="247" t="s">
        <v>153</v>
      </c>
      <c r="B3" s="247"/>
      <c r="C3" s="247"/>
      <c r="D3" s="247"/>
      <c r="E3" s="132"/>
      <c r="F3" s="132"/>
      <c r="G3" s="22"/>
      <c r="H3" s="22"/>
    </row>
    <row r="4" spans="1:8" s="15" customFormat="1" ht="15" customHeight="1">
      <c r="A4" s="248" t="s">
        <v>189</v>
      </c>
      <c r="B4" s="248"/>
      <c r="C4" s="248"/>
      <c r="D4" s="248"/>
      <c r="E4" s="132"/>
      <c r="F4" s="132"/>
      <c r="G4" s="22"/>
      <c r="H4" s="22"/>
    </row>
    <row r="5" spans="1:8" s="15" customFormat="1" ht="15" customHeight="1">
      <c r="A5" s="115"/>
      <c r="B5" s="133"/>
      <c r="C5" s="134"/>
      <c r="D5" s="16"/>
      <c r="E5" s="132"/>
      <c r="F5" s="132"/>
      <c r="G5" s="22"/>
      <c r="H5" s="22"/>
    </row>
    <row r="6" spans="1:12" s="15" customFormat="1" ht="15" customHeight="1">
      <c r="A6" s="74" t="s">
        <v>30</v>
      </c>
      <c r="B6" s="77" t="s">
        <v>115</v>
      </c>
      <c r="C6" s="75" t="s">
        <v>116</v>
      </c>
      <c r="D6" s="76" t="s">
        <v>135</v>
      </c>
      <c r="E6" s="132"/>
      <c r="F6" s="132"/>
      <c r="G6" s="23"/>
      <c r="H6" s="23"/>
      <c r="I6" s="14"/>
      <c r="J6" s="14"/>
      <c r="K6" s="14"/>
      <c r="L6" s="14"/>
    </row>
    <row r="7" spans="1:12" s="15" customFormat="1" ht="15" customHeight="1">
      <c r="A7" s="242" t="s">
        <v>31</v>
      </c>
      <c r="B7" s="243"/>
      <c r="C7" s="243"/>
      <c r="D7" s="244"/>
      <c r="E7" s="132"/>
      <c r="F7" s="132"/>
      <c r="G7" s="23"/>
      <c r="H7" s="23"/>
      <c r="I7" s="14"/>
      <c r="J7" s="14"/>
      <c r="K7" s="14"/>
      <c r="L7" s="14"/>
    </row>
    <row r="8" spans="1:12" s="15" customFormat="1" ht="15" customHeight="1">
      <c r="A8" s="135" t="s">
        <v>32</v>
      </c>
      <c r="B8" s="91">
        <v>40</v>
      </c>
      <c r="C8" s="155">
        <f>((260+297)/2)</f>
        <v>278.5</v>
      </c>
      <c r="D8" s="137">
        <f aca="true" t="shared" si="0" ref="D8:D25">C8/$B$58</f>
        <v>0.4165233387673302</v>
      </c>
      <c r="E8" s="132"/>
      <c r="F8" s="132"/>
      <c r="G8" s="23"/>
      <c r="H8" s="23"/>
      <c r="I8" s="14"/>
      <c r="J8" s="14"/>
      <c r="K8" s="14"/>
      <c r="L8" s="14"/>
    </row>
    <row r="9" spans="1:12" s="15" customFormat="1" ht="15" customHeight="1">
      <c r="A9" s="135" t="s">
        <v>81</v>
      </c>
      <c r="B9" s="91">
        <v>40</v>
      </c>
      <c r="C9" s="156">
        <f>(270+297+5)/2</f>
        <v>286</v>
      </c>
      <c r="D9" s="137">
        <f t="shared" si="0"/>
        <v>0.4277403048023571</v>
      </c>
      <c r="E9" s="132"/>
      <c r="F9" s="132"/>
      <c r="G9" s="23"/>
      <c r="H9" s="23"/>
      <c r="I9" s="14"/>
      <c r="J9" s="14"/>
      <c r="K9" s="14"/>
      <c r="L9" s="14"/>
    </row>
    <row r="10" spans="1:12" s="15" customFormat="1" ht="15" customHeight="1">
      <c r="A10" s="135" t="s">
        <v>33</v>
      </c>
      <c r="B10" s="91">
        <v>40</v>
      </c>
      <c r="C10" s="156">
        <f>(249+283)/2</f>
        <v>266</v>
      </c>
      <c r="D10" s="137">
        <f t="shared" si="0"/>
        <v>0.3978283953756188</v>
      </c>
      <c r="E10" s="132"/>
      <c r="F10" s="132"/>
      <c r="G10" s="23"/>
      <c r="H10" s="23"/>
      <c r="I10" s="14"/>
      <c r="J10" s="14"/>
      <c r="K10" s="14"/>
      <c r="L10" s="14"/>
    </row>
    <row r="11" spans="1:12" s="15" customFormat="1" ht="15" customHeight="1">
      <c r="A11" s="135" t="s">
        <v>92</v>
      </c>
      <c r="B11" s="91">
        <v>40</v>
      </c>
      <c r="C11" s="155">
        <f>(259+283+5)/2</f>
        <v>273.5</v>
      </c>
      <c r="D11" s="137">
        <f t="shared" si="0"/>
        <v>0.4090453614106456</v>
      </c>
      <c r="E11" s="132"/>
      <c r="F11" s="132"/>
      <c r="G11" s="23"/>
      <c r="H11" s="23"/>
      <c r="I11" s="14"/>
      <c r="J11" s="14"/>
      <c r="K11" s="14"/>
      <c r="L11" s="14"/>
    </row>
    <row r="12" spans="1:12" s="15" customFormat="1" ht="15" customHeight="1">
      <c r="A12" s="135" t="s">
        <v>34</v>
      </c>
      <c r="B12" s="91">
        <v>40</v>
      </c>
      <c r="C12" s="156">
        <f>(252+279)/2</f>
        <v>265.5</v>
      </c>
      <c r="D12" s="137">
        <f t="shared" si="0"/>
        <v>0.39708059763995035</v>
      </c>
      <c r="E12" s="132"/>
      <c r="F12" s="132"/>
      <c r="G12" s="23"/>
      <c r="H12" s="23"/>
      <c r="I12" s="14"/>
      <c r="J12" s="14"/>
      <c r="K12" s="14"/>
      <c r="L12" s="14"/>
    </row>
    <row r="13" spans="1:12" s="15" customFormat="1" ht="15" customHeight="1">
      <c r="A13" s="135" t="s">
        <v>82</v>
      </c>
      <c r="B13" s="91">
        <v>40</v>
      </c>
      <c r="C13" s="99">
        <f>262</f>
        <v>262</v>
      </c>
      <c r="D13" s="137">
        <f t="shared" si="0"/>
        <v>0.39184601349027115</v>
      </c>
      <c r="E13" s="132"/>
      <c r="F13" s="132"/>
      <c r="G13" s="23"/>
      <c r="H13" s="23"/>
      <c r="I13" s="14"/>
      <c r="J13" s="14"/>
      <c r="K13" s="14"/>
      <c r="L13" s="14"/>
    </row>
    <row r="14" spans="1:12" s="15" customFormat="1" ht="15" customHeight="1">
      <c r="A14" s="135" t="s">
        <v>56</v>
      </c>
      <c r="B14" s="91">
        <v>40</v>
      </c>
      <c r="C14" s="155">
        <f>(239+250)/2</f>
        <v>244.5</v>
      </c>
      <c r="D14" s="137">
        <f t="shared" si="0"/>
        <v>0.3656730927418752</v>
      </c>
      <c r="E14" s="138"/>
      <c r="F14" s="23"/>
      <c r="G14" s="23"/>
      <c r="H14" s="23"/>
      <c r="I14" s="14"/>
      <c r="J14" s="14"/>
      <c r="K14" s="14"/>
      <c r="L14" s="14"/>
    </row>
    <row r="15" spans="1:12" s="15" customFormat="1" ht="15" customHeight="1">
      <c r="A15" s="135" t="s">
        <v>83</v>
      </c>
      <c r="B15" s="91">
        <v>40</v>
      </c>
      <c r="C15" s="156">
        <f>(249+255)/2</f>
        <v>252</v>
      </c>
      <c r="D15" s="137">
        <f t="shared" si="0"/>
        <v>0.376890058776902</v>
      </c>
      <c r="E15" s="91"/>
      <c r="F15" s="14"/>
      <c r="G15" s="14"/>
      <c r="H15" s="14"/>
      <c r="I15" s="14"/>
      <c r="J15" s="14"/>
      <c r="K15" s="14"/>
      <c r="L15" s="14"/>
    </row>
    <row r="16" spans="1:12" s="15" customFormat="1" ht="15" customHeight="1">
      <c r="A16" s="135" t="s">
        <v>35</v>
      </c>
      <c r="B16" s="91">
        <v>40</v>
      </c>
      <c r="C16" s="156">
        <f>(228+242)/2</f>
        <v>235</v>
      </c>
      <c r="D16" s="137">
        <f t="shared" si="0"/>
        <v>0.35146493576417454</v>
      </c>
      <c r="E16" s="91"/>
      <c r="F16" s="14"/>
      <c r="G16" s="14"/>
      <c r="H16" s="14"/>
      <c r="I16" s="14"/>
      <c r="J16" s="14"/>
      <c r="K16" s="14"/>
      <c r="L16" s="14"/>
    </row>
    <row r="17" spans="1:12" s="15" customFormat="1" ht="15" customHeight="1">
      <c r="A17" s="135" t="s">
        <v>84</v>
      </c>
      <c r="B17" s="91">
        <v>40</v>
      </c>
      <c r="C17" s="155">
        <f>(238+247)/2</f>
        <v>242.5</v>
      </c>
      <c r="D17" s="137">
        <f t="shared" si="0"/>
        <v>0.36268190179920134</v>
      </c>
      <c r="E17" s="91"/>
      <c r="F17" s="14"/>
      <c r="G17" s="14"/>
      <c r="H17" s="14"/>
      <c r="I17" s="14"/>
      <c r="J17" s="14"/>
      <c r="K17" s="14"/>
      <c r="L17" s="14"/>
    </row>
    <row r="18" spans="1:12" s="15" customFormat="1" ht="15" customHeight="1">
      <c r="A18" s="135" t="s">
        <v>53</v>
      </c>
      <c r="B18" s="91">
        <v>40</v>
      </c>
      <c r="C18" s="199">
        <v>253</v>
      </c>
      <c r="D18" s="137">
        <f t="shared" si="0"/>
        <v>0.37838565424823895</v>
      </c>
      <c r="E18" s="91"/>
      <c r="F18" s="14"/>
      <c r="G18" s="14"/>
      <c r="H18" s="14"/>
      <c r="I18" s="14"/>
      <c r="J18" s="14"/>
      <c r="K18" s="14"/>
      <c r="L18" s="14"/>
    </row>
    <row r="19" spans="1:12" s="15" customFormat="1" ht="15" customHeight="1">
      <c r="A19" s="135" t="s">
        <v>71</v>
      </c>
      <c r="B19" s="91">
        <v>40</v>
      </c>
      <c r="C19" s="136">
        <v>258</v>
      </c>
      <c r="D19" s="137">
        <f t="shared" si="0"/>
        <v>0.3858636316049235</v>
      </c>
      <c r="E19" s="91"/>
      <c r="F19" s="14"/>
      <c r="G19" s="14"/>
      <c r="H19" s="14"/>
      <c r="I19" s="14"/>
      <c r="J19" s="14"/>
      <c r="K19" s="14"/>
      <c r="L19" s="14"/>
    </row>
    <row r="20" spans="1:12" s="15" customFormat="1" ht="15" customHeight="1">
      <c r="A20" s="135" t="s">
        <v>54</v>
      </c>
      <c r="B20" s="91">
        <v>40</v>
      </c>
      <c r="C20" s="199">
        <v>236</v>
      </c>
      <c r="D20" s="137">
        <f t="shared" si="0"/>
        <v>0.3529605312355114</v>
      </c>
      <c r="E20" s="91"/>
      <c r="F20" s="14"/>
      <c r="G20" s="14"/>
      <c r="H20" s="14"/>
      <c r="I20" s="14"/>
      <c r="J20" s="14"/>
      <c r="K20" s="14"/>
      <c r="L20" s="14"/>
    </row>
    <row r="21" spans="1:12" s="15" customFormat="1" ht="15" customHeight="1">
      <c r="A21" s="135" t="s">
        <v>55</v>
      </c>
      <c r="B21" s="91">
        <v>40</v>
      </c>
      <c r="C21" s="136">
        <v>241</v>
      </c>
      <c r="D21" s="137">
        <f t="shared" si="0"/>
        <v>0.360438508592196</v>
      </c>
      <c r="E21" s="91"/>
      <c r="F21" s="14"/>
      <c r="G21" s="14"/>
      <c r="H21" s="14"/>
      <c r="I21" s="14"/>
      <c r="J21" s="14"/>
      <c r="K21" s="14"/>
      <c r="L21" s="14"/>
    </row>
    <row r="22" spans="1:12" s="15" customFormat="1" ht="15" customHeight="1">
      <c r="A22" s="135" t="s">
        <v>72</v>
      </c>
      <c r="B22" s="91">
        <v>40</v>
      </c>
      <c r="C22" s="155">
        <v>232</v>
      </c>
      <c r="D22" s="137">
        <f t="shared" si="0"/>
        <v>0.34697814935016374</v>
      </c>
      <c r="E22" s="91"/>
      <c r="F22" s="14"/>
      <c r="G22" s="14"/>
      <c r="H22" s="14"/>
      <c r="I22" s="14"/>
      <c r="J22" s="14"/>
      <c r="K22" s="14"/>
      <c r="L22" s="14"/>
    </row>
    <row r="23" spans="1:12" s="15" customFormat="1" ht="15" customHeight="1">
      <c r="A23" s="135" t="s">
        <v>85</v>
      </c>
      <c r="B23" s="91">
        <v>40</v>
      </c>
      <c r="C23" s="155">
        <v>242</v>
      </c>
      <c r="D23" s="137">
        <f t="shared" si="0"/>
        <v>0.3619341040635329</v>
      </c>
      <c r="E23" s="91"/>
      <c r="F23" s="14"/>
      <c r="G23" s="14"/>
      <c r="H23" s="14"/>
      <c r="I23" s="14"/>
      <c r="J23" s="14"/>
      <c r="K23" s="14"/>
      <c r="L23" s="14"/>
    </row>
    <row r="24" spans="1:12" s="15" customFormat="1" ht="15" customHeight="1">
      <c r="A24" s="135" t="s">
        <v>73</v>
      </c>
      <c r="B24" s="91">
        <v>40</v>
      </c>
      <c r="C24" s="155">
        <v>239</v>
      </c>
      <c r="D24" s="137">
        <f t="shared" si="0"/>
        <v>0.35744731764952214</v>
      </c>
      <c r="E24" s="91"/>
      <c r="F24" s="14"/>
      <c r="G24" s="14"/>
      <c r="H24" s="14"/>
      <c r="I24" s="14"/>
      <c r="J24" s="14"/>
      <c r="K24" s="14"/>
      <c r="L24" s="14"/>
    </row>
    <row r="25" spans="1:12" s="15" customFormat="1" ht="15" customHeight="1">
      <c r="A25" s="135" t="s">
        <v>86</v>
      </c>
      <c r="B25" s="91">
        <v>40</v>
      </c>
      <c r="C25" s="155">
        <v>249</v>
      </c>
      <c r="D25" s="137">
        <f t="shared" si="0"/>
        <v>0.3724032723628913</v>
      </c>
      <c r="E25" s="91"/>
      <c r="F25" s="14"/>
      <c r="G25" s="14"/>
      <c r="H25" s="14"/>
      <c r="I25" s="14"/>
      <c r="J25" s="14"/>
      <c r="K25" s="14"/>
      <c r="L25" s="14"/>
    </row>
    <row r="26" spans="1:12" s="15" customFormat="1" ht="15" customHeight="1">
      <c r="A26" s="242" t="s">
        <v>36</v>
      </c>
      <c r="B26" s="243"/>
      <c r="C26" s="243"/>
      <c r="D26" s="244"/>
      <c r="E26" s="16"/>
      <c r="F26" s="14"/>
      <c r="G26" s="14"/>
      <c r="H26" s="14"/>
      <c r="I26" s="14"/>
      <c r="J26" s="14"/>
      <c r="K26" s="14"/>
      <c r="L26" s="14"/>
    </row>
    <row r="27" spans="1:12" s="15" customFormat="1" ht="15" customHeight="1">
      <c r="A27" s="90" t="s">
        <v>87</v>
      </c>
      <c r="B27" s="91">
        <v>40</v>
      </c>
      <c r="C27" s="92">
        <v>245</v>
      </c>
      <c r="D27" s="93">
        <f aca="true" t="shared" si="1" ref="D27:D36">C27/$B$58</f>
        <v>0.3664208904775436</v>
      </c>
      <c r="E27" s="16"/>
      <c r="F27" s="14"/>
      <c r="G27" s="14"/>
      <c r="H27" s="14"/>
      <c r="I27" s="14"/>
      <c r="J27" s="14"/>
      <c r="K27" s="14"/>
      <c r="L27" s="14"/>
    </row>
    <row r="28" spans="1:12" s="15" customFormat="1" ht="15" customHeight="1">
      <c r="A28" s="90" t="s">
        <v>37</v>
      </c>
      <c r="B28" s="91">
        <v>40</v>
      </c>
      <c r="C28" s="92">
        <v>225</v>
      </c>
      <c r="D28" s="93">
        <f t="shared" si="1"/>
        <v>0.3365089810508054</v>
      </c>
      <c r="E28" s="16"/>
      <c r="F28" s="14"/>
      <c r="G28" s="14"/>
      <c r="H28" s="14"/>
      <c r="I28" s="14"/>
      <c r="J28" s="14"/>
      <c r="K28" s="14"/>
      <c r="L28" s="14"/>
    </row>
    <row r="29" spans="1:12" s="15" customFormat="1" ht="15" customHeight="1">
      <c r="A29" s="90" t="s">
        <v>88</v>
      </c>
      <c r="B29" s="91">
        <v>40</v>
      </c>
      <c r="C29" s="92">
        <f>(229+233)/2</f>
        <v>231</v>
      </c>
      <c r="D29" s="93">
        <f t="shared" si="1"/>
        <v>0.34548255387882687</v>
      </c>
      <c r="E29" s="16"/>
      <c r="F29" s="14"/>
      <c r="G29" s="14"/>
      <c r="H29" s="14"/>
      <c r="I29" s="14"/>
      <c r="J29" s="14"/>
      <c r="K29" s="14"/>
      <c r="L29" s="14"/>
    </row>
    <row r="30" spans="1:12" s="15" customFormat="1" ht="15" customHeight="1">
      <c r="A30" s="90" t="s">
        <v>38</v>
      </c>
      <c r="B30" s="91">
        <v>40</v>
      </c>
      <c r="C30" s="92">
        <v>225</v>
      </c>
      <c r="D30" s="93">
        <f t="shared" si="1"/>
        <v>0.3365089810508054</v>
      </c>
      <c r="E30" s="16"/>
      <c r="F30" s="14"/>
      <c r="G30" s="14"/>
      <c r="H30" s="14"/>
      <c r="I30" s="14"/>
      <c r="J30" s="14"/>
      <c r="K30" s="14"/>
      <c r="L30" s="14"/>
    </row>
    <row r="31" spans="1:12" s="15" customFormat="1" ht="15" customHeight="1">
      <c r="A31" s="90" t="s">
        <v>89</v>
      </c>
      <c r="B31" s="91">
        <v>40</v>
      </c>
      <c r="C31" s="92">
        <f>(218+204)/2</f>
        <v>211</v>
      </c>
      <c r="D31" s="93">
        <f t="shared" si="1"/>
        <v>0.3155706444520886</v>
      </c>
      <c r="E31" s="16"/>
      <c r="F31" s="14"/>
      <c r="G31" s="14"/>
      <c r="H31" s="14"/>
      <c r="I31" s="14"/>
      <c r="J31" s="14"/>
      <c r="K31" s="14"/>
      <c r="L31" s="14"/>
    </row>
    <row r="32" spans="1:12" s="15" customFormat="1" ht="15" customHeight="1">
      <c r="A32" s="90" t="s">
        <v>39</v>
      </c>
      <c r="B32" s="91">
        <v>40</v>
      </c>
      <c r="C32" s="92">
        <v>214</v>
      </c>
      <c r="D32" s="93">
        <f t="shared" si="1"/>
        <v>0.32005743086609934</v>
      </c>
      <c r="E32" s="16"/>
      <c r="F32" s="14"/>
      <c r="G32" s="14"/>
      <c r="H32" s="14"/>
      <c r="I32" s="14"/>
      <c r="J32" s="14"/>
      <c r="K32" s="14"/>
      <c r="L32" s="14"/>
    </row>
    <row r="33" spans="1:12" s="15" customFormat="1" ht="15" customHeight="1">
      <c r="A33" s="90" t="s">
        <v>90</v>
      </c>
      <c r="B33" s="91">
        <v>40</v>
      </c>
      <c r="C33" s="92">
        <v>211</v>
      </c>
      <c r="D33" s="93">
        <f t="shared" si="1"/>
        <v>0.3155706444520886</v>
      </c>
      <c r="E33" s="16"/>
      <c r="F33" s="14"/>
      <c r="G33" s="14"/>
      <c r="H33" s="14"/>
      <c r="I33" s="14"/>
      <c r="J33" s="14"/>
      <c r="K33" s="14"/>
      <c r="L33" s="14"/>
    </row>
    <row r="34" spans="1:12" s="15" customFormat="1" ht="15" customHeight="1">
      <c r="A34" s="90" t="s">
        <v>40</v>
      </c>
      <c r="B34" s="91">
        <v>40</v>
      </c>
      <c r="C34" s="92">
        <v>207</v>
      </c>
      <c r="D34" s="93">
        <f t="shared" si="1"/>
        <v>0.30958826256674093</v>
      </c>
      <c r="E34" s="16"/>
      <c r="F34" s="14"/>
      <c r="G34" s="14"/>
      <c r="H34" s="14"/>
      <c r="I34" s="14"/>
      <c r="J34" s="14"/>
      <c r="K34" s="14"/>
      <c r="L34" s="14"/>
    </row>
    <row r="35" spans="1:12" s="15" customFormat="1" ht="15" customHeight="1">
      <c r="A35" s="90" t="s">
        <v>91</v>
      </c>
      <c r="B35" s="91">
        <v>40</v>
      </c>
      <c r="C35" s="92">
        <v>222</v>
      </c>
      <c r="D35" s="93">
        <f t="shared" si="1"/>
        <v>0.33202219463679467</v>
      </c>
      <c r="E35" s="16"/>
      <c r="F35" s="14"/>
      <c r="G35" s="14"/>
      <c r="H35" s="14"/>
      <c r="I35" s="14"/>
      <c r="J35" s="14"/>
      <c r="K35" s="14"/>
      <c r="L35" s="14"/>
    </row>
    <row r="36" spans="1:12" s="15" customFormat="1" ht="15" customHeight="1">
      <c r="A36" s="90" t="s">
        <v>99</v>
      </c>
      <c r="B36" s="91">
        <v>40</v>
      </c>
      <c r="C36" s="92">
        <v>218</v>
      </c>
      <c r="D36" s="93">
        <f t="shared" si="1"/>
        <v>0.326039812751447</v>
      </c>
      <c r="E36" s="16"/>
      <c r="F36" s="14"/>
      <c r="G36" s="14"/>
      <c r="H36" s="14"/>
      <c r="I36" s="14"/>
      <c r="J36" s="14"/>
      <c r="K36" s="14"/>
      <c r="L36" s="14"/>
    </row>
    <row r="37" spans="1:12" s="15" customFormat="1" ht="15" customHeight="1">
      <c r="A37" s="242" t="s">
        <v>41</v>
      </c>
      <c r="B37" s="243"/>
      <c r="C37" s="243"/>
      <c r="D37" s="244"/>
      <c r="E37" s="16"/>
      <c r="F37" s="14"/>
      <c r="G37" s="14"/>
      <c r="H37" s="14"/>
      <c r="I37" s="14"/>
      <c r="J37" s="14"/>
      <c r="K37" s="14"/>
      <c r="L37" s="14"/>
    </row>
    <row r="38" spans="1:12" s="15" customFormat="1" ht="12.75">
      <c r="A38" s="90" t="s">
        <v>57</v>
      </c>
      <c r="B38" s="96" t="s">
        <v>59</v>
      </c>
      <c r="C38" s="156">
        <f>(219+217)/2</f>
        <v>218</v>
      </c>
      <c r="D38" s="93">
        <f aca="true" t="shared" si="2" ref="D38:D47">C38/$B$58</f>
        <v>0.326039812751447</v>
      </c>
      <c r="E38" s="16"/>
      <c r="F38" s="14"/>
      <c r="G38" s="14"/>
      <c r="H38" s="14"/>
      <c r="I38" s="14"/>
      <c r="J38" s="14"/>
      <c r="K38" s="14"/>
      <c r="L38" s="14"/>
    </row>
    <row r="39" spans="1:12" s="15" customFormat="1" ht="12.75">
      <c r="A39" s="90" t="s">
        <v>58</v>
      </c>
      <c r="B39" s="96" t="s">
        <v>59</v>
      </c>
      <c r="C39" s="156">
        <f>(203+184)/3</f>
        <v>129</v>
      </c>
      <c r="D39" s="93">
        <f t="shared" si="2"/>
        <v>0.19293181580246174</v>
      </c>
      <c r="E39" s="16"/>
      <c r="F39" s="14"/>
      <c r="G39" s="14"/>
      <c r="H39" s="14"/>
      <c r="I39" s="14"/>
      <c r="J39" s="14"/>
      <c r="K39" s="14"/>
      <c r="L39" s="14"/>
    </row>
    <row r="40" spans="1:12" s="15" customFormat="1" ht="12.75">
      <c r="A40" s="90" t="s">
        <v>60</v>
      </c>
      <c r="B40" s="96">
        <v>50</v>
      </c>
      <c r="C40" s="92">
        <v>193</v>
      </c>
      <c r="D40" s="93">
        <f t="shared" si="2"/>
        <v>0.2886499259680242</v>
      </c>
      <c r="E40" s="16"/>
      <c r="F40" s="14"/>
      <c r="G40" s="14"/>
      <c r="H40" s="14"/>
      <c r="I40" s="14"/>
      <c r="J40" s="14"/>
      <c r="K40" s="14"/>
      <c r="L40" s="14"/>
    </row>
    <row r="41" spans="1:12" s="15" customFormat="1" ht="15" customHeight="1">
      <c r="A41" s="90" t="s">
        <v>42</v>
      </c>
      <c r="B41" s="96">
        <v>50</v>
      </c>
      <c r="C41" s="92">
        <v>190</v>
      </c>
      <c r="D41" s="93">
        <f t="shared" si="2"/>
        <v>0.28416313955401346</v>
      </c>
      <c r="E41" s="16"/>
      <c r="F41" s="14"/>
      <c r="G41" s="14"/>
      <c r="H41" s="14"/>
      <c r="I41" s="14"/>
      <c r="J41" s="14"/>
      <c r="K41" s="14"/>
      <c r="L41" s="14"/>
    </row>
    <row r="42" spans="1:12" s="15" customFormat="1" ht="15" customHeight="1">
      <c r="A42" s="90" t="s">
        <v>43</v>
      </c>
      <c r="B42" s="96">
        <v>50</v>
      </c>
      <c r="C42" s="155">
        <v>192</v>
      </c>
      <c r="D42" s="93">
        <f t="shared" si="2"/>
        <v>0.28715433049668726</v>
      </c>
      <c r="E42" s="16"/>
      <c r="F42" s="14"/>
      <c r="G42" s="14"/>
      <c r="H42" s="14"/>
      <c r="I42" s="14"/>
      <c r="J42" s="14"/>
      <c r="K42" s="14"/>
      <c r="L42" s="14"/>
    </row>
    <row r="43" spans="1:12" s="15" customFormat="1" ht="15" customHeight="1">
      <c r="A43" s="90" t="s">
        <v>44</v>
      </c>
      <c r="B43" s="96">
        <v>50</v>
      </c>
      <c r="C43" s="155">
        <f>(152+190)/2</f>
        <v>171</v>
      </c>
      <c r="D43" s="93">
        <f t="shared" si="2"/>
        <v>0.2557468255986121</v>
      </c>
      <c r="E43" s="16"/>
      <c r="F43" s="14"/>
      <c r="G43" s="14"/>
      <c r="H43" s="14"/>
      <c r="I43" s="14"/>
      <c r="J43" s="14"/>
      <c r="K43" s="14"/>
      <c r="L43" s="14"/>
    </row>
    <row r="44" spans="1:12" s="15" customFormat="1" ht="15" customHeight="1">
      <c r="A44" s="90" t="s">
        <v>45</v>
      </c>
      <c r="B44" s="96">
        <v>50</v>
      </c>
      <c r="C44" s="155">
        <v>186</v>
      </c>
      <c r="D44" s="93">
        <f t="shared" si="2"/>
        <v>0.2781807576686658</v>
      </c>
      <c r="E44" s="16"/>
      <c r="F44" s="14"/>
      <c r="G44" s="14"/>
      <c r="H44" s="14"/>
      <c r="I44" s="14"/>
      <c r="J44" s="14"/>
      <c r="K44" s="14"/>
      <c r="L44" s="14"/>
    </row>
    <row r="45" spans="1:12" s="15" customFormat="1" ht="15" customHeight="1">
      <c r="A45" s="90" t="s">
        <v>46</v>
      </c>
      <c r="B45" s="96">
        <v>50</v>
      </c>
      <c r="C45" s="155">
        <f>(151+185)/2</f>
        <v>168</v>
      </c>
      <c r="D45" s="93">
        <f t="shared" si="2"/>
        <v>0.2512600391846013</v>
      </c>
      <c r="E45" s="16"/>
      <c r="F45" s="14"/>
      <c r="G45" s="14"/>
      <c r="H45" s="14"/>
      <c r="I45" s="14"/>
      <c r="J45" s="14"/>
      <c r="K45" s="14"/>
      <c r="L45" s="14"/>
    </row>
    <row r="46" spans="1:12" s="15" customFormat="1" ht="15" customHeight="1">
      <c r="A46" s="90" t="s">
        <v>47</v>
      </c>
      <c r="B46" s="96">
        <v>50</v>
      </c>
      <c r="C46" s="99">
        <v>177</v>
      </c>
      <c r="D46" s="93">
        <f t="shared" si="2"/>
        <v>0.2647203984266336</v>
      </c>
      <c r="E46" s="16"/>
      <c r="F46" s="14"/>
      <c r="G46" s="14"/>
      <c r="H46" s="14"/>
      <c r="I46" s="14"/>
      <c r="J46" s="14"/>
      <c r="K46" s="14"/>
      <c r="L46" s="14"/>
    </row>
    <row r="47" spans="1:12" s="15" customFormat="1" ht="15" customHeight="1">
      <c r="A47" s="90" t="s">
        <v>48</v>
      </c>
      <c r="B47" s="96">
        <v>50</v>
      </c>
      <c r="C47" s="99">
        <v>282</v>
      </c>
      <c r="D47" s="93">
        <f t="shared" si="2"/>
        <v>0.4217579229170094</v>
      </c>
      <c r="E47" s="16"/>
      <c r="F47" s="14"/>
      <c r="G47" s="14"/>
      <c r="H47" s="14"/>
      <c r="I47" s="14"/>
      <c r="J47" s="14"/>
      <c r="K47" s="14"/>
      <c r="L47" s="14"/>
    </row>
    <row r="48" spans="1:12" s="15" customFormat="1" ht="15" customHeight="1">
      <c r="A48" s="242" t="s">
        <v>49</v>
      </c>
      <c r="B48" s="243"/>
      <c r="C48" s="243"/>
      <c r="D48" s="244"/>
      <c r="F48" s="14"/>
      <c r="G48" s="14"/>
      <c r="H48" s="14"/>
      <c r="I48" s="14"/>
      <c r="J48" s="14"/>
      <c r="K48" s="14"/>
      <c r="L48" s="14"/>
    </row>
    <row r="49" spans="1:12" s="15" customFormat="1" ht="15" customHeight="1">
      <c r="A49" s="90" t="s">
        <v>50</v>
      </c>
      <c r="B49" s="91">
        <v>40</v>
      </c>
      <c r="C49" s="155" t="s">
        <v>134</v>
      </c>
      <c r="D49" s="155" t="s">
        <v>134</v>
      </c>
      <c r="E49" s="16"/>
      <c r="F49" s="14"/>
      <c r="G49" s="14"/>
      <c r="H49" s="14"/>
      <c r="I49" s="14"/>
      <c r="J49" s="14"/>
      <c r="K49" s="14"/>
      <c r="L49" s="14"/>
    </row>
    <row r="50" spans="1:12" s="15" customFormat="1" ht="15" customHeight="1">
      <c r="A50" s="94" t="s">
        <v>52</v>
      </c>
      <c r="B50" s="95">
        <v>40</v>
      </c>
      <c r="C50" s="155" t="s">
        <v>134</v>
      </c>
      <c r="D50" s="155" t="s">
        <v>134</v>
      </c>
      <c r="E50" s="16"/>
      <c r="F50" s="14"/>
      <c r="G50" s="14"/>
      <c r="H50" s="14"/>
      <c r="I50" s="14"/>
      <c r="J50" s="14"/>
      <c r="K50" s="14"/>
      <c r="L50" s="14"/>
    </row>
    <row r="51" spans="1:12" s="15" customFormat="1" ht="15" customHeight="1">
      <c r="A51" s="90" t="s">
        <v>51</v>
      </c>
      <c r="B51" s="91">
        <v>40</v>
      </c>
      <c r="C51" s="156">
        <v>168</v>
      </c>
      <c r="D51" s="93">
        <f aca="true" t="shared" si="3" ref="D51:D56">C51/$B$58</f>
        <v>0.2512600391846013</v>
      </c>
      <c r="E51" s="16"/>
      <c r="F51" s="14"/>
      <c r="G51" s="14"/>
      <c r="H51" s="14"/>
      <c r="I51" s="14"/>
      <c r="J51" s="14"/>
      <c r="K51" s="14"/>
      <c r="L51" s="14"/>
    </row>
    <row r="52" spans="1:12" s="15" customFormat="1" ht="15" customHeight="1">
      <c r="A52" s="90" t="s">
        <v>63</v>
      </c>
      <c r="B52" s="96">
        <v>40</v>
      </c>
      <c r="C52" s="92">
        <v>164</v>
      </c>
      <c r="D52" s="93">
        <f t="shared" si="3"/>
        <v>0.2452776572992537</v>
      </c>
      <c r="E52" s="16"/>
      <c r="F52" s="14"/>
      <c r="G52" s="14"/>
      <c r="H52" s="14"/>
      <c r="I52" s="14"/>
      <c r="J52" s="14"/>
      <c r="K52" s="14"/>
      <c r="L52" s="14"/>
    </row>
    <row r="53" spans="1:12" s="15" customFormat="1" ht="15" customHeight="1">
      <c r="A53" s="90" t="s">
        <v>61</v>
      </c>
      <c r="B53" s="91">
        <v>40</v>
      </c>
      <c r="C53" s="92">
        <v>220</v>
      </c>
      <c r="D53" s="93">
        <f t="shared" si="3"/>
        <v>0.3290310036941208</v>
      </c>
      <c r="E53" s="16"/>
      <c r="F53" s="14"/>
      <c r="G53" s="14"/>
      <c r="H53" s="14"/>
      <c r="I53" s="14"/>
      <c r="J53" s="14"/>
      <c r="K53" s="14"/>
      <c r="L53" s="14"/>
    </row>
    <row r="54" spans="1:12" s="15" customFormat="1" ht="15" customHeight="1">
      <c r="A54" s="90" t="s">
        <v>62</v>
      </c>
      <c r="B54" s="91">
        <v>50</v>
      </c>
      <c r="C54" s="92">
        <v>48</v>
      </c>
      <c r="D54" s="93">
        <f t="shared" si="3"/>
        <v>0.07178858262417182</v>
      </c>
      <c r="E54" s="16"/>
      <c r="F54" s="14"/>
      <c r="G54" s="14"/>
      <c r="H54" s="14"/>
      <c r="I54" s="14"/>
      <c r="J54" s="14"/>
      <c r="K54" s="14"/>
      <c r="L54" s="14"/>
    </row>
    <row r="55" spans="1:12" s="15" customFormat="1" ht="15" customHeight="1">
      <c r="A55" s="90" t="s">
        <v>156</v>
      </c>
      <c r="B55" s="91">
        <v>50</v>
      </c>
      <c r="C55" s="92">
        <v>48</v>
      </c>
      <c r="D55" s="93">
        <f t="shared" si="3"/>
        <v>0.07178858262417182</v>
      </c>
      <c r="E55" s="16"/>
      <c r="F55" s="14"/>
      <c r="G55" s="14"/>
      <c r="H55" s="14"/>
      <c r="I55" s="14"/>
      <c r="J55" s="14"/>
      <c r="K55" s="14"/>
      <c r="L55" s="14"/>
    </row>
    <row r="56" spans="1:5" s="15" customFormat="1" ht="15" customHeight="1">
      <c r="A56" s="97" t="s">
        <v>144</v>
      </c>
      <c r="B56" s="98">
        <v>50</v>
      </c>
      <c r="C56" s="89">
        <v>340</v>
      </c>
      <c r="D56" s="93">
        <f t="shared" si="3"/>
        <v>0.5085024602545504</v>
      </c>
      <c r="E56" s="16"/>
    </row>
    <row r="57" spans="1:5" s="15" customFormat="1" ht="15" customHeight="1">
      <c r="A57" s="81" t="s">
        <v>154</v>
      </c>
      <c r="B57" s="81"/>
      <c r="C57" s="81"/>
      <c r="D57" s="85"/>
      <c r="E57" s="16"/>
    </row>
    <row r="58" spans="1:5" s="15" customFormat="1" ht="12.75">
      <c r="A58" s="157" t="s">
        <v>197</v>
      </c>
      <c r="B58" s="158">
        <v>668.63</v>
      </c>
      <c r="C58" s="79"/>
      <c r="D58" s="16"/>
      <c r="E58" s="16"/>
    </row>
    <row r="59" spans="1:5" s="15" customFormat="1" ht="12.75">
      <c r="A59" s="139"/>
      <c r="B59" s="140"/>
      <c r="C59" s="141"/>
      <c r="D59" s="16"/>
      <c r="E59" s="16"/>
    </row>
  </sheetData>
  <sheetProtection/>
  <mergeCells count="8">
    <mergeCell ref="A48:D48"/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7" r:id="rId1"/>
  <headerFooter>
    <oddHeader>&amp;LODEPA</oddHeader>
    <oddFooter>&amp;C12</oddFooter>
  </headerFooter>
  <rowBreaks count="1" manualBreakCount="1">
    <brk id="49" max="3" man="1"/>
  </rowBreaks>
  <colBreaks count="1" manualBreakCount="1">
    <brk id="3" max="5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4"/>
  <sheetViews>
    <sheetView view="pageBreakPreview" zoomScaleSheetLayoutView="100" zoomScalePageLayoutView="0" workbookViewId="0" topLeftCell="A1">
      <selection activeCell="A26" sqref="A26"/>
    </sheetView>
  </sheetViews>
  <sheetFormatPr defaultColWidth="11.421875" defaultRowHeight="12.75"/>
  <cols>
    <col min="1" max="1" width="41.421875" style="132" customWidth="1"/>
    <col min="2" max="2" width="23.7109375" style="132" customWidth="1"/>
    <col min="3" max="3" width="18.421875" style="132" bestFit="1" customWidth="1"/>
    <col min="4" max="4" width="22.28125" style="132" customWidth="1"/>
    <col min="5" max="5" width="27.00390625" style="132" bestFit="1" customWidth="1"/>
    <col min="6" max="16384" width="11.421875" style="132" customWidth="1"/>
  </cols>
  <sheetData>
    <row r="1" spans="1:5" ht="12.75">
      <c r="A1" s="245" t="s">
        <v>97</v>
      </c>
      <c r="B1" s="245"/>
      <c r="C1" s="245"/>
      <c r="D1" s="245"/>
      <c r="E1" s="245"/>
    </row>
    <row r="2" spans="1:5" ht="12.75">
      <c r="A2" s="249" t="s">
        <v>139</v>
      </c>
      <c r="B2" s="249"/>
      <c r="C2" s="249"/>
      <c r="D2" s="249"/>
      <c r="E2" s="249"/>
    </row>
    <row r="3" spans="1:5" ht="12.75" customHeight="1">
      <c r="A3" s="250" t="s">
        <v>153</v>
      </c>
      <c r="B3" s="250"/>
      <c r="C3" s="250"/>
      <c r="D3" s="250"/>
      <c r="E3" s="250"/>
    </row>
    <row r="4" spans="1:5" ht="12.75">
      <c r="A4" s="251" t="s">
        <v>198</v>
      </c>
      <c r="B4" s="251"/>
      <c r="C4" s="251"/>
      <c r="D4" s="251"/>
      <c r="E4" s="251"/>
    </row>
    <row r="5" ht="12.75">
      <c r="A5" s="140"/>
    </row>
    <row r="6" spans="1:5" ht="21.75" customHeight="1">
      <c r="A6" s="109" t="s">
        <v>100</v>
      </c>
      <c r="B6" s="100" t="s">
        <v>101</v>
      </c>
      <c r="C6" s="25" t="s">
        <v>102</v>
      </c>
      <c r="D6" s="25" t="s">
        <v>145</v>
      </c>
      <c r="E6" s="110" t="s">
        <v>135</v>
      </c>
    </row>
    <row r="7" spans="1:6" ht="14.25">
      <c r="A7" s="108" t="s">
        <v>103</v>
      </c>
      <c r="B7" s="144" t="s">
        <v>104</v>
      </c>
      <c r="C7" s="88">
        <f>D7*50</f>
        <v>23750</v>
      </c>
      <c r="D7" s="112">
        <v>475</v>
      </c>
      <c r="E7" s="145">
        <f aca="true" t="shared" si="0" ref="E7:E23">D7/$B$26</f>
        <v>0.7104078488850336</v>
      </c>
      <c r="F7" s="146"/>
    </row>
    <row r="8" spans="1:6" ht="14.25">
      <c r="A8" s="147" t="s">
        <v>120</v>
      </c>
      <c r="B8" s="148" t="s">
        <v>118</v>
      </c>
      <c r="C8" s="92">
        <f aca="true" t="shared" si="1" ref="C8:C23">D8*50</f>
        <v>23750</v>
      </c>
      <c r="D8" s="111">
        <v>475</v>
      </c>
      <c r="E8" s="149">
        <f t="shared" si="0"/>
        <v>0.7104078488850336</v>
      </c>
      <c r="F8" s="146"/>
    </row>
    <row r="9" spans="1:6" ht="14.25">
      <c r="A9" s="147"/>
      <c r="B9" s="148" t="s">
        <v>127</v>
      </c>
      <c r="C9" s="92">
        <f t="shared" si="1"/>
        <v>23750</v>
      </c>
      <c r="D9" s="111">
        <v>475</v>
      </c>
      <c r="E9" s="149">
        <f t="shared" si="0"/>
        <v>0.7104078488850336</v>
      </c>
      <c r="F9" s="146"/>
    </row>
    <row r="10" spans="1:6" ht="14.25">
      <c r="A10" s="150" t="s">
        <v>129</v>
      </c>
      <c r="B10" s="84" t="s">
        <v>125</v>
      </c>
      <c r="C10" s="88">
        <f t="shared" si="1"/>
        <v>18000</v>
      </c>
      <c r="D10" s="112">
        <v>360</v>
      </c>
      <c r="E10" s="145">
        <f t="shared" si="0"/>
        <v>0.5384143696812886</v>
      </c>
      <c r="F10" s="146"/>
    </row>
    <row r="11" spans="1:6" ht="14.25">
      <c r="A11" s="147" t="s">
        <v>120</v>
      </c>
      <c r="B11" s="86" t="s">
        <v>126</v>
      </c>
      <c r="C11" s="200">
        <f>D11*50</f>
        <v>19750</v>
      </c>
      <c r="D11" s="111">
        <v>395</v>
      </c>
      <c r="E11" s="149">
        <f t="shared" si="0"/>
        <v>0.5907602111780805</v>
      </c>
      <c r="F11" s="146"/>
    </row>
    <row r="12" spans="1:6" ht="14.25">
      <c r="A12" s="147"/>
      <c r="B12" s="86" t="s">
        <v>108</v>
      </c>
      <c r="C12" s="92">
        <f t="shared" si="1"/>
        <v>19750</v>
      </c>
      <c r="D12" s="111">
        <v>395</v>
      </c>
      <c r="E12" s="149">
        <f t="shared" si="0"/>
        <v>0.5907602111780805</v>
      </c>
      <c r="F12" s="146"/>
    </row>
    <row r="13" spans="1:6" ht="14.25">
      <c r="A13" s="147"/>
      <c r="B13" s="86" t="s">
        <v>119</v>
      </c>
      <c r="C13" s="92">
        <f t="shared" si="1"/>
        <v>18000</v>
      </c>
      <c r="D13" s="111">
        <v>360</v>
      </c>
      <c r="E13" s="149">
        <f t="shared" si="0"/>
        <v>0.5384143696812886</v>
      </c>
      <c r="F13" s="146"/>
    </row>
    <row r="14" spans="1:6" ht="14.25">
      <c r="A14" s="147"/>
      <c r="B14" s="86" t="s">
        <v>109</v>
      </c>
      <c r="C14" s="92">
        <f t="shared" si="1"/>
        <v>18000</v>
      </c>
      <c r="D14" s="111">
        <v>360</v>
      </c>
      <c r="E14" s="149">
        <f t="shared" si="0"/>
        <v>0.5384143696812886</v>
      </c>
      <c r="F14" s="146"/>
    </row>
    <row r="15" spans="1:6" ht="14.25">
      <c r="A15" s="151"/>
      <c r="B15" s="152" t="s">
        <v>160</v>
      </c>
      <c r="C15" s="89">
        <f t="shared" si="1"/>
        <v>18000</v>
      </c>
      <c r="D15" s="113">
        <v>360</v>
      </c>
      <c r="E15" s="153">
        <f t="shared" si="0"/>
        <v>0.5384143696812886</v>
      </c>
      <c r="F15" s="146"/>
    </row>
    <row r="16" spans="1:6" ht="14.25">
      <c r="A16" s="197" t="s">
        <v>130</v>
      </c>
      <c r="B16" s="86" t="s">
        <v>107</v>
      </c>
      <c r="C16" s="92">
        <f t="shared" si="1"/>
        <v>19500</v>
      </c>
      <c r="D16" s="111">
        <v>390</v>
      </c>
      <c r="E16" s="149">
        <f t="shared" si="0"/>
        <v>0.583282233821396</v>
      </c>
      <c r="F16" s="146"/>
    </row>
    <row r="17" spans="1:6" ht="14.25">
      <c r="A17" s="147" t="s">
        <v>120</v>
      </c>
      <c r="B17" s="86" t="s">
        <v>105</v>
      </c>
      <c r="C17" s="92">
        <f t="shared" si="1"/>
        <v>19500</v>
      </c>
      <c r="D17" s="111">
        <v>390</v>
      </c>
      <c r="E17" s="149">
        <f t="shared" si="0"/>
        <v>0.583282233821396</v>
      </c>
      <c r="F17" s="146"/>
    </row>
    <row r="18" spans="1:6" ht="14.25">
      <c r="A18" s="147"/>
      <c r="B18" s="86" t="s">
        <v>106</v>
      </c>
      <c r="C18" s="92">
        <f t="shared" si="1"/>
        <v>19500</v>
      </c>
      <c r="D18" s="111">
        <v>390</v>
      </c>
      <c r="E18" s="149">
        <f t="shared" si="0"/>
        <v>0.583282233821396</v>
      </c>
      <c r="F18" s="146"/>
    </row>
    <row r="19" spans="1:6" ht="14.25">
      <c r="A19" s="147"/>
      <c r="B19" s="86" t="s">
        <v>131</v>
      </c>
      <c r="C19" s="92">
        <f t="shared" si="1"/>
        <v>19500</v>
      </c>
      <c r="D19" s="111">
        <v>390</v>
      </c>
      <c r="E19" s="149">
        <f t="shared" si="0"/>
        <v>0.583282233821396</v>
      </c>
      <c r="F19" s="146"/>
    </row>
    <row r="20" spans="1:6" ht="14.25">
      <c r="A20" s="147"/>
      <c r="B20" s="86" t="s">
        <v>148</v>
      </c>
      <c r="C20" s="92">
        <f t="shared" si="1"/>
        <v>19500</v>
      </c>
      <c r="D20" s="111">
        <v>390</v>
      </c>
      <c r="E20" s="149">
        <f t="shared" si="0"/>
        <v>0.583282233821396</v>
      </c>
      <c r="F20" s="146"/>
    </row>
    <row r="21" spans="1:6" ht="14.25">
      <c r="A21" s="108" t="s">
        <v>157</v>
      </c>
      <c r="B21" s="84" t="s">
        <v>158</v>
      </c>
      <c r="C21" s="88">
        <f t="shared" si="1"/>
        <v>17250</v>
      </c>
      <c r="D21" s="112">
        <v>345</v>
      </c>
      <c r="E21" s="145">
        <f t="shared" si="0"/>
        <v>0.5159804376112349</v>
      </c>
      <c r="F21" s="146"/>
    </row>
    <row r="22" spans="1:6" ht="14.25">
      <c r="A22" s="108" t="s">
        <v>110</v>
      </c>
      <c r="B22" s="84" t="s">
        <v>111</v>
      </c>
      <c r="C22" s="88">
        <f t="shared" si="1"/>
        <v>18500</v>
      </c>
      <c r="D22" s="112">
        <v>370</v>
      </c>
      <c r="E22" s="145">
        <f t="shared" si="0"/>
        <v>0.5533703243946577</v>
      </c>
      <c r="F22" s="146"/>
    </row>
    <row r="23" spans="1:6" ht="14.25">
      <c r="A23" s="151" t="s">
        <v>132</v>
      </c>
      <c r="B23" s="152" t="s">
        <v>117</v>
      </c>
      <c r="C23" s="89">
        <f t="shared" si="1"/>
        <v>18500</v>
      </c>
      <c r="D23" s="113">
        <v>370</v>
      </c>
      <c r="E23" s="153">
        <f t="shared" si="0"/>
        <v>0.5533703243946577</v>
      </c>
      <c r="F23" s="146"/>
    </row>
    <row r="24" spans="1:5" ht="12.75">
      <c r="A24" s="80" t="s">
        <v>155</v>
      </c>
      <c r="E24" s="148"/>
    </row>
    <row r="25" spans="1:5" ht="12.75">
      <c r="A25" s="80" t="s">
        <v>185</v>
      </c>
      <c r="E25" s="148"/>
    </row>
    <row r="26" spans="1:2" ht="12.75">
      <c r="A26" s="157" t="s">
        <v>200</v>
      </c>
      <c r="B26" s="158">
        <v>668.63</v>
      </c>
    </row>
    <row r="34" ht="12.75">
      <c r="D34" s="154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7" r:id="rId1"/>
  <headerFooter>
    <oddFooter>&amp;C13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40"/>
  <sheetViews>
    <sheetView view="pageBreakPreview" zoomScaleSheetLayoutView="100" zoomScalePageLayoutView="0" workbookViewId="0" topLeftCell="A1">
      <selection activeCell="B16" sqref="B16"/>
    </sheetView>
  </sheetViews>
  <sheetFormatPr defaultColWidth="11.421875" defaultRowHeight="12.75"/>
  <cols>
    <col min="1" max="1" width="9.28125" style="7" customWidth="1"/>
    <col min="2" max="2" width="91.7109375" style="7" customWidth="1"/>
    <col min="3" max="3" width="8.421875" style="7" customWidth="1"/>
    <col min="4" max="16384" width="11.421875" style="8" customWidth="1"/>
  </cols>
  <sheetData>
    <row r="1" spans="1:3" ht="21" customHeight="1">
      <c r="A1" s="31"/>
      <c r="B1" s="31" t="s">
        <v>152</v>
      </c>
      <c r="C1" s="32"/>
    </row>
    <row r="2" spans="1:3" ht="12.75">
      <c r="A2" s="33"/>
      <c r="B2" s="29"/>
      <c r="C2" s="33" t="s">
        <v>0</v>
      </c>
    </row>
    <row r="3" spans="1:3" ht="21" customHeight="1">
      <c r="A3" s="34"/>
      <c r="B3" s="28" t="s">
        <v>114</v>
      </c>
      <c r="C3" s="35">
        <v>3</v>
      </c>
    </row>
    <row r="4" spans="1:3" ht="21" customHeight="1">
      <c r="A4" s="36" t="s">
        <v>94</v>
      </c>
      <c r="B4" s="28"/>
      <c r="C4" s="37"/>
    </row>
    <row r="5" spans="1:3" ht="21" customHeight="1">
      <c r="A5" s="34">
        <v>1</v>
      </c>
      <c r="B5" s="28" t="s">
        <v>22</v>
      </c>
      <c r="C5" s="35">
        <v>4</v>
      </c>
    </row>
    <row r="6" spans="1:3" ht="21" customHeight="1">
      <c r="A6" s="34">
        <v>2</v>
      </c>
      <c r="B6" s="38" t="s">
        <v>23</v>
      </c>
      <c r="C6" s="35">
        <v>5</v>
      </c>
    </row>
    <row r="7" spans="1:3" ht="18.75" customHeight="1">
      <c r="A7" s="34">
        <v>3</v>
      </c>
      <c r="B7" s="38" t="s">
        <v>133</v>
      </c>
      <c r="C7" s="35">
        <v>6</v>
      </c>
    </row>
    <row r="8" spans="1:3" ht="21" customHeight="1">
      <c r="A8" s="34">
        <v>4</v>
      </c>
      <c r="B8" s="38" t="s">
        <v>64</v>
      </c>
      <c r="C8" s="35">
        <v>7</v>
      </c>
    </row>
    <row r="9" spans="1:3" ht="21" customHeight="1">
      <c r="A9" s="34">
        <v>5</v>
      </c>
      <c r="B9" s="38" t="s">
        <v>141</v>
      </c>
      <c r="C9" s="78">
        <v>12</v>
      </c>
    </row>
    <row r="10" spans="1:3" ht="21" customHeight="1">
      <c r="A10" s="34">
        <v>6</v>
      </c>
      <c r="B10" s="38" t="s">
        <v>138</v>
      </c>
      <c r="C10" s="35">
        <v>13</v>
      </c>
    </row>
    <row r="11" spans="1:3" ht="24" customHeight="1">
      <c r="A11" s="36" t="s">
        <v>93</v>
      </c>
      <c r="B11" s="38"/>
      <c r="C11" s="39"/>
    </row>
    <row r="12" spans="1:3" ht="33" customHeight="1">
      <c r="A12" s="34">
        <v>1</v>
      </c>
      <c r="B12" s="40" t="s">
        <v>124</v>
      </c>
      <c r="C12" s="35">
        <v>8</v>
      </c>
    </row>
    <row r="13" spans="1:3" ht="33" customHeight="1">
      <c r="A13" s="34">
        <v>2</v>
      </c>
      <c r="B13" s="40" t="s">
        <v>122</v>
      </c>
      <c r="C13" s="35">
        <v>9</v>
      </c>
    </row>
    <row r="14" spans="1:3" ht="33" customHeight="1">
      <c r="A14" s="34">
        <v>3</v>
      </c>
      <c r="B14" s="40" t="s">
        <v>123</v>
      </c>
      <c r="C14" s="35">
        <v>10</v>
      </c>
    </row>
    <row r="15" spans="1:3" ht="33" customHeight="1">
      <c r="A15" s="34">
        <v>4</v>
      </c>
      <c r="B15" s="40" t="s">
        <v>142</v>
      </c>
      <c r="C15" s="35">
        <v>11</v>
      </c>
    </row>
    <row r="16" spans="1:3" ht="12.75">
      <c r="A16" s="29"/>
      <c r="B16" s="41"/>
      <c r="C16" s="42"/>
    </row>
    <row r="17" spans="1:3" ht="10.5" customHeight="1">
      <c r="A17" s="29"/>
      <c r="B17" s="29"/>
      <c r="C17" s="43"/>
    </row>
    <row r="18" spans="1:3" ht="26.25" customHeight="1">
      <c r="A18" s="221" t="s">
        <v>69</v>
      </c>
      <c r="B18" s="221"/>
      <c r="C18" s="221"/>
    </row>
    <row r="19" spans="1:3" ht="18" customHeight="1">
      <c r="A19" s="44" t="s">
        <v>70</v>
      </c>
      <c r="B19" s="45"/>
      <c r="C19" s="46"/>
    </row>
    <row r="20" spans="1:3" ht="21.75" customHeight="1">
      <c r="A20" s="44" t="s">
        <v>98</v>
      </c>
      <c r="B20" s="47"/>
      <c r="C20" s="44"/>
    </row>
    <row r="21" ht="12.75">
      <c r="C21" s="44"/>
    </row>
    <row r="22" ht="12.75">
      <c r="C22" s="44"/>
    </row>
    <row r="40" ht="11.25">
      <c r="D40" s="20"/>
    </row>
  </sheetData>
  <sheetProtection/>
  <mergeCells count="1">
    <mergeCell ref="A18:C18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3" location="'G2'!A1" display="'G2'!A1"/>
    <hyperlink ref="C15" location="'G4'!A1" display="'G4'!A1"/>
    <hyperlink ref="C14" location="'G3'!A1" display="'G3'!A1"/>
    <hyperlink ref="C3" location="Comentario!A1" display="Comentario!A1"/>
    <hyperlink ref="C12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5"/>
  <sheetViews>
    <sheetView view="pageBreakPreview" zoomScaleSheetLayoutView="100" zoomScalePageLayoutView="0" workbookViewId="0" topLeftCell="A1">
      <selection activeCell="E28" sqref="E28"/>
    </sheetView>
  </sheetViews>
  <sheetFormatPr defaultColWidth="11.421875" defaultRowHeight="12.75"/>
  <sheetData>
    <row r="1" spans="1:9" ht="12.75">
      <c r="A1" s="222" t="s">
        <v>114</v>
      </c>
      <c r="B1" s="222"/>
      <c r="C1" s="222"/>
      <c r="D1" s="222"/>
      <c r="E1" s="222"/>
      <c r="F1" s="222"/>
      <c r="G1" s="222"/>
      <c r="H1" s="222"/>
      <c r="I1" s="222"/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2.75">
      <c r="A5" s="24"/>
      <c r="B5" s="24"/>
      <c r="C5" s="24"/>
      <c r="D5" s="24"/>
      <c r="E5" s="24"/>
      <c r="F5" s="24"/>
      <c r="G5" s="24"/>
      <c r="H5" s="24"/>
      <c r="I5" s="24"/>
    </row>
    <row r="6" spans="1:9" ht="12.75">
      <c r="A6" s="24"/>
      <c r="B6" s="24"/>
      <c r="C6" s="24"/>
      <c r="D6" s="24"/>
      <c r="E6" s="24"/>
      <c r="F6" s="24"/>
      <c r="G6" s="24"/>
      <c r="H6" s="24"/>
      <c r="I6" s="24"/>
    </row>
    <row r="7" spans="1:9" ht="12.75">
      <c r="A7" s="24"/>
      <c r="B7" s="24"/>
      <c r="C7" s="24"/>
      <c r="D7" s="24"/>
      <c r="E7" s="24"/>
      <c r="F7" s="24"/>
      <c r="G7" s="24"/>
      <c r="H7" s="24"/>
      <c r="I7" s="24"/>
    </row>
    <row r="9" ht="18.75" customHeight="1"/>
    <row r="10" ht="33" customHeight="1"/>
    <row r="11" ht="37.5" customHeight="1"/>
    <row r="12" ht="21.75" customHeight="1"/>
    <row r="14" ht="12.75">
      <c r="N14" s="12"/>
    </row>
    <row r="35" ht="30.75" customHeight="1"/>
    <row r="45" ht="12.75">
      <c r="D45" s="17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59"/>
  <sheetViews>
    <sheetView showZeros="0" view="pageBreakPreview" zoomScaleSheetLayoutView="100" zoomScalePageLayoutView="0" workbookViewId="0" topLeftCell="A1">
      <selection activeCell="B11" sqref="B11"/>
    </sheetView>
  </sheetViews>
  <sheetFormatPr defaultColWidth="11.421875" defaultRowHeight="12.75"/>
  <cols>
    <col min="1" max="1" width="51.28125" style="184" customWidth="1"/>
    <col min="2" max="4" width="11.7109375" style="184" bestFit="1" customWidth="1"/>
    <col min="5" max="5" width="14.8515625" style="184" customWidth="1"/>
    <col min="6" max="6" width="6.8515625" style="184" customWidth="1"/>
    <col min="7" max="7" width="11.7109375" style="184" bestFit="1" customWidth="1"/>
    <col min="8" max="8" width="10.421875" style="184" customWidth="1"/>
    <col min="9" max="9" width="11.7109375" style="184" bestFit="1" customWidth="1"/>
    <col min="10" max="10" width="14.421875" style="184" customWidth="1"/>
    <col min="11" max="11" width="11.421875" style="183" customWidth="1"/>
    <col min="12" max="16384" width="11.421875" style="184" customWidth="1"/>
  </cols>
  <sheetData>
    <row r="1" spans="1:11" s="161" customFormat="1" ht="19.5" customHeight="1">
      <c r="A1" s="227" t="s">
        <v>180</v>
      </c>
      <c r="B1" s="227"/>
      <c r="C1" s="227"/>
      <c r="D1" s="227"/>
      <c r="E1" s="227"/>
      <c r="F1" s="227"/>
      <c r="G1" s="227"/>
      <c r="H1" s="227"/>
      <c r="I1" s="227"/>
      <c r="J1" s="227"/>
      <c r="K1" s="159"/>
    </row>
    <row r="2" spans="1:11" s="161" customFormat="1" ht="19.5" customHeight="1">
      <c r="A2" s="228" t="s">
        <v>159</v>
      </c>
      <c r="B2" s="228"/>
      <c r="C2" s="228"/>
      <c r="D2" s="228"/>
      <c r="E2" s="228"/>
      <c r="F2" s="228"/>
      <c r="G2" s="228"/>
      <c r="H2" s="228"/>
      <c r="I2" s="228"/>
      <c r="J2" s="228"/>
      <c r="K2" s="159"/>
    </row>
    <row r="3" spans="1:19" s="169" customFormat="1" ht="12.75">
      <c r="A3" s="166"/>
      <c r="B3" s="229" t="s">
        <v>3</v>
      </c>
      <c r="C3" s="229"/>
      <c r="D3" s="229"/>
      <c r="E3" s="229"/>
      <c r="F3" s="163"/>
      <c r="G3" s="229" t="s">
        <v>183</v>
      </c>
      <c r="H3" s="229"/>
      <c r="I3" s="229"/>
      <c r="J3" s="229"/>
      <c r="K3" s="186"/>
      <c r="L3" s="186"/>
      <c r="M3" s="186"/>
      <c r="N3" s="181"/>
      <c r="O3" s="181"/>
      <c r="P3" s="187"/>
      <c r="Q3" s="187"/>
      <c r="R3" s="187"/>
      <c r="S3" s="181"/>
    </row>
    <row r="4" spans="1:11" s="161" customFormat="1" ht="19.5" customHeight="1">
      <c r="A4" s="166" t="s">
        <v>128</v>
      </c>
      <c r="B4" s="223">
        <v>2015</v>
      </c>
      <c r="C4" s="225" t="s">
        <v>192</v>
      </c>
      <c r="D4" s="225"/>
      <c r="E4" s="225"/>
      <c r="F4" s="163"/>
      <c r="G4" s="223">
        <v>2015</v>
      </c>
      <c r="H4" s="225" t="s">
        <v>192</v>
      </c>
      <c r="I4" s="225"/>
      <c r="J4" s="225"/>
      <c r="K4" s="164"/>
    </row>
    <row r="5" spans="1:11" s="189" customFormat="1" ht="12.75">
      <c r="A5" s="207"/>
      <c r="B5" s="224"/>
      <c r="C5" s="170">
        <v>2015</v>
      </c>
      <c r="D5" s="170">
        <v>2016</v>
      </c>
      <c r="E5" s="171" t="s">
        <v>169</v>
      </c>
      <c r="F5" s="172"/>
      <c r="G5" s="224"/>
      <c r="H5" s="170">
        <v>2015</v>
      </c>
      <c r="I5" s="170">
        <v>2016</v>
      </c>
      <c r="J5" s="171" t="s">
        <v>169</v>
      </c>
      <c r="K5" s="188"/>
    </row>
    <row r="6" spans="1:11" s="189" customFormat="1" ht="12.75">
      <c r="A6" s="166"/>
      <c r="B6" s="166"/>
      <c r="C6" s="173"/>
      <c r="D6" s="173"/>
      <c r="E6" s="163"/>
      <c r="F6" s="163"/>
      <c r="G6" s="166"/>
      <c r="H6" s="173"/>
      <c r="I6" s="173"/>
      <c r="J6" s="163"/>
      <c r="K6" s="167"/>
    </row>
    <row r="7" spans="1:11" s="189" customFormat="1" ht="12.75">
      <c r="A7" s="166" t="s">
        <v>170</v>
      </c>
      <c r="B7" s="166"/>
      <c r="C7" s="173"/>
      <c r="D7" s="173"/>
      <c r="E7" s="163"/>
      <c r="F7" s="163"/>
      <c r="G7" s="174">
        <v>1546784.3425100003</v>
      </c>
      <c r="H7" s="174">
        <v>1210671.93835</v>
      </c>
      <c r="I7" s="174">
        <v>1047573.84678</v>
      </c>
      <c r="J7" s="175">
        <v>-13.471700004237562</v>
      </c>
      <c r="K7" s="190"/>
    </row>
    <row r="8" spans="1:11" s="191" customFormat="1" ht="12.75">
      <c r="A8" s="166"/>
      <c r="B8" s="166"/>
      <c r="C8" s="173"/>
      <c r="D8" s="173"/>
      <c r="E8" s="163"/>
      <c r="F8" s="163"/>
      <c r="G8" s="166"/>
      <c r="H8" s="173"/>
      <c r="I8" s="173"/>
      <c r="J8" s="163"/>
      <c r="K8" s="176"/>
    </row>
    <row r="9" spans="1:11" s="161" customFormat="1" ht="12.75">
      <c r="A9" s="179" t="s">
        <v>4</v>
      </c>
      <c r="B9" s="179"/>
      <c r="C9" s="179"/>
      <c r="D9" s="179"/>
      <c r="E9" s="179"/>
      <c r="F9" s="179"/>
      <c r="G9" s="179">
        <v>979025.374</v>
      </c>
      <c r="H9" s="179">
        <v>783230.3743100001</v>
      </c>
      <c r="I9" s="179">
        <v>647709.40267</v>
      </c>
      <c r="J9" s="175">
        <v>-17.3028238031996</v>
      </c>
      <c r="K9" s="159"/>
    </row>
    <row r="10" spans="1:11" s="161" customFormat="1" ht="12.75">
      <c r="A10" s="94"/>
      <c r="B10" s="192"/>
      <c r="C10" s="178"/>
      <c r="D10" s="162"/>
      <c r="E10" s="178"/>
      <c r="F10" s="178"/>
      <c r="G10" s="178"/>
      <c r="H10" s="162"/>
      <c r="I10" s="208"/>
      <c r="J10" s="180"/>
      <c r="K10" s="159"/>
    </row>
    <row r="11" spans="1:11" s="161" customFormat="1" ht="12.75">
      <c r="A11" s="181" t="s">
        <v>5</v>
      </c>
      <c r="B11" s="182">
        <v>1272249.8750134</v>
      </c>
      <c r="C11" s="182">
        <v>1026565.2196812998</v>
      </c>
      <c r="D11" s="182">
        <v>845001.7086223001</v>
      </c>
      <c r="E11" s="175">
        <v>-17.686505209612164</v>
      </c>
      <c r="F11" s="182"/>
      <c r="G11" s="182">
        <v>520424.63205</v>
      </c>
      <c r="H11" s="182">
        <v>431224.81341000006</v>
      </c>
      <c r="I11" s="182">
        <v>269371.04032</v>
      </c>
      <c r="J11" s="175">
        <v>-37.53350179691834</v>
      </c>
      <c r="K11" s="159"/>
    </row>
    <row r="12" spans="1:11" s="161" customFormat="1" ht="12.75">
      <c r="A12" s="94" t="s">
        <v>6</v>
      </c>
      <c r="B12" s="209">
        <v>616934.6139260001</v>
      </c>
      <c r="C12" s="209">
        <v>430226.3792037</v>
      </c>
      <c r="D12" s="209">
        <v>408839.1167931</v>
      </c>
      <c r="E12" s="180">
        <v>-4.971164820294234</v>
      </c>
      <c r="F12" s="209"/>
      <c r="G12" s="209">
        <v>206658.26518000007</v>
      </c>
      <c r="H12" s="209">
        <v>148055.92026000004</v>
      </c>
      <c r="I12" s="209">
        <v>98342.04731</v>
      </c>
      <c r="J12" s="180">
        <v>-33.57776768581617</v>
      </c>
      <c r="K12" s="159"/>
    </row>
    <row r="13" spans="1:11" s="161" customFormat="1" ht="12.75">
      <c r="A13" s="94" t="s">
        <v>7</v>
      </c>
      <c r="B13" s="209">
        <v>128972.995</v>
      </c>
      <c r="C13" s="209">
        <v>125357.034</v>
      </c>
      <c r="D13" s="209">
        <v>107831.52766240001</v>
      </c>
      <c r="E13" s="180">
        <v>-13.98047303639936</v>
      </c>
      <c r="F13" s="209"/>
      <c r="G13" s="209">
        <v>51322.41415999999</v>
      </c>
      <c r="H13" s="209">
        <v>49869.79290000001</v>
      </c>
      <c r="I13" s="209">
        <v>33730.840769999995</v>
      </c>
      <c r="J13" s="180">
        <v>-32.36217997207686</v>
      </c>
      <c r="K13" s="159"/>
    </row>
    <row r="14" spans="1:11" s="161" customFormat="1" ht="12.75">
      <c r="A14" s="94" t="s">
        <v>161</v>
      </c>
      <c r="B14" s="209">
        <v>75490.7325</v>
      </c>
      <c r="C14" s="209">
        <v>60764.2185</v>
      </c>
      <c r="D14" s="209">
        <v>42646.088539</v>
      </c>
      <c r="E14" s="180">
        <v>-29.81710356564531</v>
      </c>
      <c r="F14" s="209"/>
      <c r="G14" s="209">
        <v>27816.39906</v>
      </c>
      <c r="H14" s="209">
        <v>22690.636369999997</v>
      </c>
      <c r="I14" s="209">
        <v>12711.56378</v>
      </c>
      <c r="J14" s="180">
        <v>-43.97881323061367</v>
      </c>
      <c r="K14" s="159"/>
    </row>
    <row r="15" spans="1:11" s="161" customFormat="1" ht="12.75">
      <c r="A15" s="94" t="s">
        <v>112</v>
      </c>
      <c r="B15" s="209">
        <v>56053.3003908</v>
      </c>
      <c r="C15" s="209">
        <v>55570.0493908</v>
      </c>
      <c r="D15" s="209">
        <v>43400.909</v>
      </c>
      <c r="E15" s="180">
        <v>-21.89873956242097</v>
      </c>
      <c r="F15" s="209"/>
      <c r="G15" s="209">
        <v>29177.487960000002</v>
      </c>
      <c r="H15" s="209">
        <v>28828.711729999995</v>
      </c>
      <c r="I15" s="209">
        <v>16891.89883</v>
      </c>
      <c r="J15" s="180">
        <v>-41.40598793243405</v>
      </c>
      <c r="K15" s="159"/>
    </row>
    <row r="16" spans="1:11" s="161" customFormat="1" ht="12.75">
      <c r="A16" s="94" t="s">
        <v>162</v>
      </c>
      <c r="B16" s="209">
        <v>149928.04674309999</v>
      </c>
      <c r="C16" s="209">
        <v>132886.57114309998</v>
      </c>
      <c r="D16" s="209">
        <v>101034.94338069999</v>
      </c>
      <c r="E16" s="180">
        <v>-23.969034258623694</v>
      </c>
      <c r="F16" s="209"/>
      <c r="G16" s="209">
        <v>76947.67143999999</v>
      </c>
      <c r="H16" s="209">
        <v>68197.01543000001</v>
      </c>
      <c r="I16" s="209">
        <v>39759.52429</v>
      </c>
      <c r="J16" s="180">
        <v>-41.69902591879453</v>
      </c>
      <c r="K16" s="159"/>
    </row>
    <row r="17" spans="1:11" s="161" customFormat="1" ht="12.75">
      <c r="A17" s="94" t="s">
        <v>8</v>
      </c>
      <c r="B17" s="209">
        <v>244870.1864535</v>
      </c>
      <c r="C17" s="209">
        <v>221760.9674437</v>
      </c>
      <c r="D17" s="209">
        <v>141249.12324709998</v>
      </c>
      <c r="E17" s="180">
        <v>-36.305687662117606</v>
      </c>
      <c r="F17" s="209"/>
      <c r="G17" s="209">
        <v>128502.39424999998</v>
      </c>
      <c r="H17" s="209">
        <v>113582.73672</v>
      </c>
      <c r="I17" s="209">
        <v>67935.16533999999</v>
      </c>
      <c r="J17" s="180">
        <v>-40.18882860036093</v>
      </c>
      <c r="K17" s="159"/>
    </row>
    <row r="18" spans="1:11" s="161" customFormat="1" ht="12.75">
      <c r="A18" s="94"/>
      <c r="B18" s="178"/>
      <c r="C18" s="178"/>
      <c r="D18" s="178"/>
      <c r="E18" s="180"/>
      <c r="F18" s="178"/>
      <c r="G18" s="178"/>
      <c r="H18" s="178"/>
      <c r="I18" s="210"/>
      <c r="J18" s="180"/>
      <c r="K18" s="159"/>
    </row>
    <row r="19" spans="1:11" s="161" customFormat="1" ht="14.25">
      <c r="A19" s="181" t="s">
        <v>176</v>
      </c>
      <c r="B19" s="182">
        <v>44376.7360605</v>
      </c>
      <c r="C19" s="182">
        <v>35687.4286193</v>
      </c>
      <c r="D19" s="182">
        <v>38655.7733366</v>
      </c>
      <c r="E19" s="175">
        <v>8.317620047566848</v>
      </c>
      <c r="F19" s="182"/>
      <c r="G19" s="182">
        <v>311346.73656999995</v>
      </c>
      <c r="H19" s="182">
        <v>242134.09872999994</v>
      </c>
      <c r="I19" s="182">
        <v>245559.79823</v>
      </c>
      <c r="J19" s="175">
        <v>1.4147943300707908</v>
      </c>
      <c r="K19" s="159"/>
    </row>
    <row r="20" spans="1:11" s="161" customFormat="1" ht="12.75">
      <c r="A20" s="94" t="s">
        <v>9</v>
      </c>
      <c r="B20" s="211">
        <v>8953.2197242</v>
      </c>
      <c r="C20" s="209">
        <v>7712.3199835000005</v>
      </c>
      <c r="D20" s="209">
        <v>7838.0456441999995</v>
      </c>
      <c r="E20" s="180">
        <v>1.630192483830811</v>
      </c>
      <c r="F20" s="211"/>
      <c r="G20" s="209">
        <v>73583.92258</v>
      </c>
      <c r="H20" s="209">
        <v>64561.198829999994</v>
      </c>
      <c r="I20" s="209">
        <v>57518.96942999998</v>
      </c>
      <c r="J20" s="180">
        <v>-10.907835553895666</v>
      </c>
      <c r="K20" s="159"/>
    </row>
    <row r="21" spans="1:11" s="161" customFormat="1" ht="12.75">
      <c r="A21" s="94" t="s">
        <v>10</v>
      </c>
      <c r="B21" s="211">
        <v>5610.4968902</v>
      </c>
      <c r="C21" s="209">
        <v>4470.923882700001</v>
      </c>
      <c r="D21" s="209">
        <v>5863.403277</v>
      </c>
      <c r="E21" s="180">
        <v>31.14522704553579</v>
      </c>
      <c r="F21" s="209"/>
      <c r="G21" s="209">
        <v>87194.62684999997</v>
      </c>
      <c r="H21" s="209">
        <v>60390.58992999998</v>
      </c>
      <c r="I21" s="209">
        <v>71954.66240999999</v>
      </c>
      <c r="J21" s="180">
        <v>19.1487986678126</v>
      </c>
      <c r="K21" s="159"/>
    </row>
    <row r="22" spans="1:11" s="161" customFormat="1" ht="12.75">
      <c r="A22" s="94" t="s">
        <v>11</v>
      </c>
      <c r="B22" s="211">
        <v>7727.107729400001</v>
      </c>
      <c r="C22" s="209">
        <v>5665.4332155</v>
      </c>
      <c r="D22" s="209">
        <v>6490.7230955</v>
      </c>
      <c r="E22" s="180">
        <v>14.567109850348217</v>
      </c>
      <c r="F22" s="209"/>
      <c r="G22" s="209">
        <v>68257.78105</v>
      </c>
      <c r="H22" s="209">
        <v>49745.29827999999</v>
      </c>
      <c r="I22" s="209">
        <v>54293.093449999986</v>
      </c>
      <c r="J22" s="180">
        <v>9.142160821716146</v>
      </c>
      <c r="K22" s="159"/>
    </row>
    <row r="23" spans="1:11" s="161" customFormat="1" ht="12.75">
      <c r="A23" s="94" t="s">
        <v>12</v>
      </c>
      <c r="B23" s="211">
        <v>22085.911716700004</v>
      </c>
      <c r="C23" s="209">
        <v>17838.7515376</v>
      </c>
      <c r="D23" s="209">
        <v>18463.6013199</v>
      </c>
      <c r="E23" s="180">
        <v>3.5027663285906527</v>
      </c>
      <c r="F23" s="209"/>
      <c r="G23" s="209">
        <v>82310.40609</v>
      </c>
      <c r="H23" s="209">
        <v>67437.01168999998</v>
      </c>
      <c r="I23" s="209">
        <v>61793.072940000005</v>
      </c>
      <c r="J23" s="180">
        <v>-8.36920054516132</v>
      </c>
      <c r="K23" s="159"/>
    </row>
    <row r="24" spans="1:11" s="161" customFormat="1" ht="12.75">
      <c r="A24" s="94"/>
      <c r="B24" s="209"/>
      <c r="C24" s="209"/>
      <c r="D24" s="209"/>
      <c r="E24" s="180"/>
      <c r="F24" s="209"/>
      <c r="G24" s="209"/>
      <c r="H24" s="209"/>
      <c r="I24" s="209"/>
      <c r="J24" s="180"/>
      <c r="K24" s="159"/>
    </row>
    <row r="25" spans="1:11" s="161" customFormat="1" ht="12.75">
      <c r="A25" s="181" t="s">
        <v>13</v>
      </c>
      <c r="B25" s="182">
        <v>2636.9202314</v>
      </c>
      <c r="C25" s="182">
        <v>1997.4661387</v>
      </c>
      <c r="D25" s="182">
        <v>2876.6064069</v>
      </c>
      <c r="E25" s="175">
        <v>44.01277454306015</v>
      </c>
      <c r="F25" s="182"/>
      <c r="G25" s="182">
        <v>109905.45378999999</v>
      </c>
      <c r="H25" s="182">
        <v>80978.22169</v>
      </c>
      <c r="I25" s="182">
        <v>102839.10352</v>
      </c>
      <c r="J25" s="175">
        <v>26.996001361560644</v>
      </c>
      <c r="K25" s="159"/>
    </row>
    <row r="26" spans="1:11" s="161" customFormat="1" ht="12.75">
      <c r="A26" s="94" t="s">
        <v>14</v>
      </c>
      <c r="B26" s="209">
        <v>1031.1599451000002</v>
      </c>
      <c r="C26" s="209">
        <v>757.8287469000002</v>
      </c>
      <c r="D26" s="209">
        <v>1088.3814618000001</v>
      </c>
      <c r="E26" s="180">
        <v>43.618392183216855</v>
      </c>
      <c r="F26" s="209"/>
      <c r="G26" s="209">
        <v>15860.863420000003</v>
      </c>
      <c r="H26" s="209">
        <v>11302.75431</v>
      </c>
      <c r="I26" s="209">
        <v>13935.1633</v>
      </c>
      <c r="J26" s="180">
        <v>23.2899779805972</v>
      </c>
      <c r="K26" s="159"/>
    </row>
    <row r="27" spans="1:11" s="161" customFormat="1" ht="12.75">
      <c r="A27" s="94" t="s">
        <v>15</v>
      </c>
      <c r="B27" s="209">
        <v>180.03093479999998</v>
      </c>
      <c r="C27" s="209">
        <v>148.2195145</v>
      </c>
      <c r="D27" s="209">
        <v>140.692666</v>
      </c>
      <c r="E27" s="180">
        <v>-5.078176463734124</v>
      </c>
      <c r="F27" s="209"/>
      <c r="G27" s="209">
        <v>55047.978769999994</v>
      </c>
      <c r="H27" s="209">
        <v>40323.40483</v>
      </c>
      <c r="I27" s="209">
        <v>52861.80213999999</v>
      </c>
      <c r="J27" s="180">
        <v>31.09458976210169</v>
      </c>
      <c r="K27" s="159"/>
    </row>
    <row r="28" spans="1:11" s="161" customFormat="1" ht="15" customHeight="1">
      <c r="A28" s="94" t="s">
        <v>163</v>
      </c>
      <c r="B28" s="209">
        <v>1425.7293514999997</v>
      </c>
      <c r="C28" s="209">
        <v>1091.4178772999999</v>
      </c>
      <c r="D28" s="209">
        <v>1647.5322790999999</v>
      </c>
      <c r="E28" s="180">
        <v>50.953389473126606</v>
      </c>
      <c r="F28" s="209"/>
      <c r="G28" s="209">
        <v>38996.61159999999</v>
      </c>
      <c r="H28" s="209">
        <v>29352.062550000002</v>
      </c>
      <c r="I28" s="209">
        <v>36042.138080000004</v>
      </c>
      <c r="J28" s="180">
        <v>22.792522735340114</v>
      </c>
      <c r="K28" s="159"/>
    </row>
    <row r="29" spans="1:11" s="161" customFormat="1" ht="12.75">
      <c r="A29" s="94"/>
      <c r="B29" s="178"/>
      <c r="C29" s="178"/>
      <c r="D29" s="178"/>
      <c r="E29" s="180"/>
      <c r="F29" s="178"/>
      <c r="G29" s="178"/>
      <c r="H29" s="178"/>
      <c r="I29" s="209"/>
      <c r="J29" s="180"/>
      <c r="K29" s="159"/>
    </row>
    <row r="30" spans="1:11" s="161" customFormat="1" ht="12.75">
      <c r="A30" s="181" t="s">
        <v>164</v>
      </c>
      <c r="B30" s="182"/>
      <c r="C30" s="182"/>
      <c r="D30" s="182"/>
      <c r="E30" s="175"/>
      <c r="F30" s="182"/>
      <c r="G30" s="182">
        <v>37348.55159</v>
      </c>
      <c r="H30" s="182">
        <v>28893.24048</v>
      </c>
      <c r="I30" s="182">
        <v>29939.460600000002</v>
      </c>
      <c r="J30" s="175">
        <v>3.6209857482901526</v>
      </c>
      <c r="K30" s="159"/>
    </row>
    <row r="31" spans="1:11" s="161" customFormat="1" ht="12.75">
      <c r="A31" s="212" t="s">
        <v>16</v>
      </c>
      <c r="B31" s="209">
        <v>803.3719527999999</v>
      </c>
      <c r="C31" s="209">
        <v>646.8275550000001</v>
      </c>
      <c r="D31" s="209">
        <v>560.6059379999999</v>
      </c>
      <c r="E31" s="180">
        <v>-13.329923305447338</v>
      </c>
      <c r="F31" s="209"/>
      <c r="G31" s="209">
        <v>16278.4009</v>
      </c>
      <c r="H31" s="209">
        <v>12600.89311</v>
      </c>
      <c r="I31" s="209">
        <v>12371.581590000002</v>
      </c>
      <c r="J31" s="180">
        <v>-1.8198037075484592</v>
      </c>
      <c r="K31" s="159"/>
    </row>
    <row r="32" spans="1:11" s="161" customFormat="1" ht="12.75">
      <c r="A32" s="94" t="s">
        <v>17</v>
      </c>
      <c r="B32" s="209">
        <v>7717.149266</v>
      </c>
      <c r="C32" s="209">
        <v>5902.6771297</v>
      </c>
      <c r="D32" s="209">
        <v>7182.515332300001</v>
      </c>
      <c r="E32" s="180">
        <v>21.682334548849852</v>
      </c>
      <c r="F32" s="209"/>
      <c r="G32" s="209">
        <v>21070.150690000002</v>
      </c>
      <c r="H32" s="209">
        <v>16292.34737</v>
      </c>
      <c r="I32" s="209">
        <v>17567.87901</v>
      </c>
      <c r="J32" s="180">
        <v>7.829023105342742</v>
      </c>
      <c r="K32" s="159"/>
    </row>
    <row r="33" spans="1:11" s="191" customFormat="1" ht="12.75">
      <c r="A33" s="94"/>
      <c r="B33" s="178"/>
      <c r="C33" s="178"/>
      <c r="D33" s="178"/>
      <c r="E33" s="180"/>
      <c r="F33" s="178"/>
      <c r="G33" s="178"/>
      <c r="H33" s="178"/>
      <c r="I33" s="162"/>
      <c r="J33" s="180"/>
      <c r="K33" s="176"/>
    </row>
    <row r="34" spans="1:11" s="161" customFormat="1" ht="12.75">
      <c r="A34" s="179" t="s">
        <v>147</v>
      </c>
      <c r="B34" s="179"/>
      <c r="C34" s="179"/>
      <c r="D34" s="179"/>
      <c r="E34" s="175"/>
      <c r="F34" s="179"/>
      <c r="G34" s="179">
        <v>567758.9685100003</v>
      </c>
      <c r="H34" s="179">
        <v>427441.56403999997</v>
      </c>
      <c r="I34" s="179">
        <v>399864.44411</v>
      </c>
      <c r="J34" s="175">
        <v>-6.451670181381644</v>
      </c>
      <c r="K34" s="159"/>
    </row>
    <row r="35" spans="1:11" s="161" customFormat="1" ht="12.75">
      <c r="A35" s="94" t="s">
        <v>18</v>
      </c>
      <c r="B35" s="209">
        <v>4570</v>
      </c>
      <c r="C35" s="209">
        <v>3364</v>
      </c>
      <c r="D35" s="209">
        <v>3948</v>
      </c>
      <c r="E35" s="180">
        <v>17.360285374554095</v>
      </c>
      <c r="F35" s="209"/>
      <c r="G35" s="209">
        <v>85762.66142000002</v>
      </c>
      <c r="H35" s="209">
        <v>64023.06111</v>
      </c>
      <c r="I35" s="209">
        <v>61208.39382</v>
      </c>
      <c r="J35" s="180">
        <v>-4.396333510458106</v>
      </c>
      <c r="K35" s="159"/>
    </row>
    <row r="36" spans="1:11" s="161" customFormat="1" ht="12.75">
      <c r="A36" s="94" t="s">
        <v>19</v>
      </c>
      <c r="B36" s="209">
        <v>107</v>
      </c>
      <c r="C36" s="209">
        <v>67</v>
      </c>
      <c r="D36" s="209">
        <v>119</v>
      </c>
      <c r="E36" s="180">
        <v>77.61194029850748</v>
      </c>
      <c r="F36" s="209"/>
      <c r="G36" s="209">
        <v>9045.54612</v>
      </c>
      <c r="H36" s="209">
        <v>4916.367760000001</v>
      </c>
      <c r="I36" s="209">
        <v>5572.677769999999</v>
      </c>
      <c r="J36" s="180">
        <v>13.349489746064052</v>
      </c>
      <c r="K36" s="159"/>
    </row>
    <row r="37" spans="1:12" s="161" customFormat="1" ht="12.75">
      <c r="A37" s="212" t="s">
        <v>20</v>
      </c>
      <c r="B37" s="209">
        <v>1183</v>
      </c>
      <c r="C37" s="209">
        <v>956</v>
      </c>
      <c r="D37" s="209">
        <v>677</v>
      </c>
      <c r="E37" s="180">
        <v>-29.18410041841004</v>
      </c>
      <c r="F37" s="209"/>
      <c r="G37" s="209">
        <v>6095.19609</v>
      </c>
      <c r="H37" s="209">
        <v>5294.47559</v>
      </c>
      <c r="I37" s="209">
        <v>4920.498820000001</v>
      </c>
      <c r="J37" s="180">
        <v>-7.063528080219157</v>
      </c>
      <c r="K37" s="159"/>
      <c r="L37" s="161" t="s">
        <v>121</v>
      </c>
    </row>
    <row r="38" spans="1:10" ht="12.75">
      <c r="A38" s="94" t="s">
        <v>21</v>
      </c>
      <c r="B38" s="178"/>
      <c r="C38" s="178"/>
      <c r="D38" s="178"/>
      <c r="E38" s="180"/>
      <c r="F38" s="178"/>
      <c r="G38" s="209">
        <v>466855.56488000025</v>
      </c>
      <c r="H38" s="209">
        <v>353207.65958</v>
      </c>
      <c r="I38" s="209">
        <v>328162.8737</v>
      </c>
      <c r="J38" s="180">
        <v>-7.090668959382356</v>
      </c>
    </row>
    <row r="39" spans="1:10" ht="12.75">
      <c r="A39" s="162"/>
      <c r="B39" s="209"/>
      <c r="C39" s="209"/>
      <c r="D39" s="209"/>
      <c r="E39" s="162"/>
      <c r="F39" s="178"/>
      <c r="G39" s="178"/>
      <c r="H39" s="178"/>
      <c r="I39" s="209"/>
      <c r="J39" s="162"/>
    </row>
    <row r="40" spans="1:10" ht="14.25">
      <c r="A40" s="86" t="s">
        <v>179</v>
      </c>
      <c r="B40" s="178"/>
      <c r="C40" s="178"/>
      <c r="D40" s="162"/>
      <c r="E40" s="178"/>
      <c r="F40" s="178"/>
      <c r="G40" s="178"/>
      <c r="H40" s="162"/>
      <c r="I40" s="208"/>
      <c r="J40" s="178"/>
    </row>
    <row r="44" spans="1:11" ht="12.75">
      <c r="A44" s="230"/>
      <c r="B44" s="230"/>
      <c r="C44" s="230"/>
      <c r="D44" s="230"/>
      <c r="E44" s="230"/>
      <c r="F44" s="230"/>
      <c r="G44" s="230"/>
      <c r="H44" s="230"/>
      <c r="I44" s="230"/>
      <c r="J44" s="230"/>
      <c r="K44" s="230"/>
    </row>
    <row r="45" spans="1:11" ht="12.75">
      <c r="A45" s="230"/>
      <c r="B45" s="230"/>
      <c r="C45" s="230"/>
      <c r="D45" s="230"/>
      <c r="E45" s="230"/>
      <c r="F45" s="230"/>
      <c r="G45" s="230"/>
      <c r="H45" s="230"/>
      <c r="I45" s="230"/>
      <c r="J45" s="230"/>
      <c r="K45" s="230"/>
    </row>
    <row r="46" spans="1:11" ht="12.75">
      <c r="A46" s="230"/>
      <c r="B46" s="230"/>
      <c r="C46" s="230"/>
      <c r="D46" s="230"/>
      <c r="E46" s="230"/>
      <c r="F46" s="230"/>
      <c r="G46" s="230"/>
      <c r="H46" s="230"/>
      <c r="I46" s="230"/>
      <c r="J46" s="230"/>
      <c r="K46" s="230"/>
    </row>
    <row r="47" spans="1:11" ht="12.75">
      <c r="A47" s="230"/>
      <c r="B47" s="230"/>
      <c r="C47" s="230"/>
      <c r="D47" s="230"/>
      <c r="E47" s="230"/>
      <c r="F47" s="230"/>
      <c r="G47" s="230"/>
      <c r="H47" s="230"/>
      <c r="I47" s="230"/>
      <c r="J47" s="230"/>
      <c r="K47" s="230"/>
    </row>
    <row r="48" spans="1:11" ht="12.75">
      <c r="A48" s="193"/>
      <c r="B48" s="193"/>
      <c r="C48" s="193"/>
      <c r="D48" s="193"/>
      <c r="E48" s="193"/>
      <c r="F48" s="193"/>
      <c r="G48" s="193"/>
      <c r="H48" s="193"/>
      <c r="I48" s="193"/>
      <c r="J48" s="193"/>
      <c r="K48" s="194"/>
    </row>
    <row r="49" spans="1:11" ht="12.75">
      <c r="A49" s="226"/>
      <c r="B49" s="226"/>
      <c r="C49" s="226"/>
      <c r="D49" s="226"/>
      <c r="E49" s="226"/>
      <c r="F49" s="226"/>
      <c r="G49" s="226"/>
      <c r="H49" s="226"/>
      <c r="I49" s="226"/>
      <c r="J49" s="226"/>
      <c r="K49" s="226"/>
    </row>
    <row r="50" spans="1:11" ht="12.75">
      <c r="A50" s="226"/>
      <c r="B50" s="226"/>
      <c r="C50" s="226"/>
      <c r="D50" s="226"/>
      <c r="E50" s="226"/>
      <c r="F50" s="226"/>
      <c r="G50" s="226"/>
      <c r="H50" s="226"/>
      <c r="I50" s="226"/>
      <c r="J50" s="226"/>
      <c r="K50" s="226"/>
    </row>
    <row r="51" spans="1:11" ht="12.75">
      <c r="A51" s="226"/>
      <c r="B51" s="226"/>
      <c r="C51" s="226"/>
      <c r="D51" s="226"/>
      <c r="E51" s="226"/>
      <c r="F51" s="226"/>
      <c r="G51" s="226"/>
      <c r="H51" s="226"/>
      <c r="I51" s="226"/>
      <c r="J51" s="226"/>
      <c r="K51" s="226"/>
    </row>
    <row r="52" spans="1:11" ht="12.75">
      <c r="A52" s="226"/>
      <c r="B52" s="226"/>
      <c r="C52" s="226"/>
      <c r="D52" s="226"/>
      <c r="E52" s="226"/>
      <c r="F52" s="226"/>
      <c r="G52" s="226"/>
      <c r="H52" s="226"/>
      <c r="I52" s="226"/>
      <c r="J52" s="226"/>
      <c r="K52" s="226"/>
    </row>
    <row r="53" spans="1:11" ht="12.75">
      <c r="A53" s="226"/>
      <c r="B53" s="226"/>
      <c r="C53" s="226"/>
      <c r="D53" s="226"/>
      <c r="E53" s="226"/>
      <c r="F53" s="226"/>
      <c r="G53" s="226"/>
      <c r="H53" s="226"/>
      <c r="I53" s="226"/>
      <c r="J53" s="226"/>
      <c r="K53" s="226"/>
    </row>
    <row r="54" spans="1:11" ht="12.75">
      <c r="A54" s="226"/>
      <c r="B54" s="226"/>
      <c r="C54" s="226"/>
      <c r="D54" s="226"/>
      <c r="E54" s="226"/>
      <c r="F54" s="226"/>
      <c r="G54" s="226"/>
      <c r="H54" s="226"/>
      <c r="I54" s="226"/>
      <c r="J54" s="226"/>
      <c r="K54" s="226"/>
    </row>
    <row r="55" spans="1:11" ht="12.75">
      <c r="A55" s="226"/>
      <c r="B55" s="226"/>
      <c r="C55" s="226"/>
      <c r="D55" s="226"/>
      <c r="E55" s="226"/>
      <c r="F55" s="226"/>
      <c r="G55" s="226"/>
      <c r="H55" s="226"/>
      <c r="I55" s="226"/>
      <c r="J55" s="226"/>
      <c r="K55" s="226"/>
    </row>
    <row r="56" spans="1:11" ht="12.75">
      <c r="A56" s="226"/>
      <c r="B56" s="226"/>
      <c r="C56" s="226"/>
      <c r="D56" s="226"/>
      <c r="E56" s="226"/>
      <c r="F56" s="226"/>
      <c r="G56" s="226"/>
      <c r="H56" s="226"/>
      <c r="I56" s="226"/>
      <c r="J56" s="226"/>
      <c r="K56" s="226"/>
    </row>
    <row r="57" spans="1:11" ht="12.75">
      <c r="A57" s="226"/>
      <c r="B57" s="226"/>
      <c r="C57" s="226"/>
      <c r="D57" s="226"/>
      <c r="E57" s="226"/>
      <c r="F57" s="226"/>
      <c r="G57" s="226"/>
      <c r="H57" s="226"/>
      <c r="I57" s="226"/>
      <c r="J57" s="226"/>
      <c r="K57" s="226"/>
    </row>
    <row r="58" spans="1:11" ht="12.75">
      <c r="A58" s="226"/>
      <c r="B58" s="226"/>
      <c r="C58" s="226"/>
      <c r="D58" s="226"/>
      <c r="E58" s="226"/>
      <c r="F58" s="226"/>
      <c r="G58" s="226"/>
      <c r="H58" s="226"/>
      <c r="I58" s="226"/>
      <c r="J58" s="226"/>
      <c r="K58" s="226"/>
    </row>
    <row r="59" spans="1:11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</row>
  </sheetData>
  <sheetProtection/>
  <mergeCells count="12">
    <mergeCell ref="B4:B5"/>
    <mergeCell ref="C4:E4"/>
    <mergeCell ref="G4:G5"/>
    <mergeCell ref="H4:J4"/>
    <mergeCell ref="A49:K51"/>
    <mergeCell ref="A52:K55"/>
    <mergeCell ref="A56:K59"/>
    <mergeCell ref="A1:J1"/>
    <mergeCell ref="A2:J2"/>
    <mergeCell ref="B3:E3"/>
    <mergeCell ref="G3:J3"/>
    <mergeCell ref="A44:K47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O128"/>
  <sheetViews>
    <sheetView showZeros="0" view="pageBreakPreview" zoomScaleSheetLayoutView="100" zoomScalePageLayoutView="0" workbookViewId="0" topLeftCell="A1">
      <selection activeCell="N28" sqref="N28"/>
    </sheetView>
  </sheetViews>
  <sheetFormatPr defaultColWidth="11.421875" defaultRowHeight="12.75"/>
  <cols>
    <col min="1" max="1" width="51.8515625" style="184" customWidth="1"/>
    <col min="2" max="2" width="12.00390625" style="184" bestFit="1" customWidth="1"/>
    <col min="3" max="4" width="11.7109375" style="184" bestFit="1" customWidth="1"/>
    <col min="5" max="5" width="14.00390625" style="184" bestFit="1" customWidth="1"/>
    <col min="6" max="6" width="8.28125" style="184" customWidth="1"/>
    <col min="7" max="9" width="11.7109375" style="184" bestFit="1" customWidth="1"/>
    <col min="10" max="10" width="14.00390625" style="184" bestFit="1" customWidth="1"/>
    <col min="11" max="11" width="13.00390625" style="183" customWidth="1"/>
    <col min="12" max="16384" width="11.421875" style="184" customWidth="1"/>
  </cols>
  <sheetData>
    <row r="1" spans="1:41" s="161" customFormat="1" ht="19.5" customHeight="1">
      <c r="A1" s="227" t="s">
        <v>178</v>
      </c>
      <c r="B1" s="227"/>
      <c r="C1" s="227"/>
      <c r="D1" s="227"/>
      <c r="E1" s="227"/>
      <c r="F1" s="227"/>
      <c r="G1" s="227"/>
      <c r="H1" s="227"/>
      <c r="I1" s="227"/>
      <c r="J1" s="227"/>
      <c r="K1" s="159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</row>
    <row r="2" spans="1:41" s="162" customFormat="1" ht="12.75" customHeight="1">
      <c r="A2" s="228" t="s">
        <v>171</v>
      </c>
      <c r="B2" s="228"/>
      <c r="C2" s="228"/>
      <c r="D2" s="228"/>
      <c r="E2" s="228"/>
      <c r="F2" s="228"/>
      <c r="G2" s="228"/>
      <c r="H2" s="228"/>
      <c r="I2" s="228"/>
      <c r="J2" s="228"/>
      <c r="K2" s="159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</row>
    <row r="3" spans="1:41" s="94" customFormat="1" ht="12.75">
      <c r="A3" s="166"/>
      <c r="B3" s="232" t="s">
        <v>3</v>
      </c>
      <c r="C3" s="232"/>
      <c r="D3" s="232"/>
      <c r="E3" s="232"/>
      <c r="F3" s="163"/>
      <c r="G3" s="232" t="s">
        <v>182</v>
      </c>
      <c r="H3" s="232"/>
      <c r="I3" s="232"/>
      <c r="J3" s="232"/>
      <c r="K3" s="164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</row>
    <row r="4" spans="1:41" s="169" customFormat="1" ht="19.5" customHeight="1">
      <c r="A4" s="166" t="s">
        <v>128</v>
      </c>
      <c r="B4" s="223">
        <v>2015</v>
      </c>
      <c r="C4" s="231" t="s">
        <v>192</v>
      </c>
      <c r="D4" s="231"/>
      <c r="E4" s="231"/>
      <c r="F4" s="163"/>
      <c r="G4" s="223">
        <v>2015</v>
      </c>
      <c r="H4" s="231" t="s">
        <v>192</v>
      </c>
      <c r="I4" s="231"/>
      <c r="J4" s="231"/>
      <c r="K4" s="167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</row>
    <row r="5" spans="1:41" s="169" customFormat="1" ht="12.75">
      <c r="A5" s="207"/>
      <c r="B5" s="224"/>
      <c r="C5" s="170">
        <v>2015</v>
      </c>
      <c r="D5" s="170">
        <v>2016</v>
      </c>
      <c r="E5" s="171" t="s">
        <v>169</v>
      </c>
      <c r="F5" s="172"/>
      <c r="G5" s="224"/>
      <c r="H5" s="170">
        <v>2015</v>
      </c>
      <c r="I5" s="170">
        <v>2016</v>
      </c>
      <c r="J5" s="171" t="s">
        <v>169</v>
      </c>
      <c r="K5" s="167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</row>
    <row r="6" spans="1:41" s="169" customFormat="1" ht="12.75">
      <c r="A6" s="166"/>
      <c r="B6" s="166"/>
      <c r="C6" s="173"/>
      <c r="D6" s="173"/>
      <c r="E6" s="163"/>
      <c r="F6" s="163"/>
      <c r="G6" s="166"/>
      <c r="H6" s="173"/>
      <c r="I6" s="173"/>
      <c r="J6" s="163"/>
      <c r="K6" s="167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</row>
    <row r="7" spans="1:41" s="178" customFormat="1" ht="12.75">
      <c r="A7" s="166" t="s">
        <v>170</v>
      </c>
      <c r="B7" s="166"/>
      <c r="C7" s="173"/>
      <c r="D7" s="173"/>
      <c r="E7" s="163"/>
      <c r="F7" s="163"/>
      <c r="G7" s="174">
        <v>838931.10853</v>
      </c>
      <c r="H7" s="174">
        <v>607231.67848</v>
      </c>
      <c r="I7" s="174">
        <v>593525.2514200002</v>
      </c>
      <c r="J7" s="175">
        <v>-2.2571989482349153</v>
      </c>
      <c r="K7" s="176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</row>
    <row r="8" spans="1:41" s="162" customFormat="1" ht="12.75">
      <c r="A8" s="166"/>
      <c r="B8" s="166"/>
      <c r="C8" s="173"/>
      <c r="D8" s="173"/>
      <c r="E8" s="163"/>
      <c r="F8" s="163"/>
      <c r="G8" s="166"/>
      <c r="H8" s="173"/>
      <c r="I8" s="173"/>
      <c r="J8" s="163"/>
      <c r="K8" s="159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</row>
    <row r="9" spans="1:41" s="162" customFormat="1" ht="12.75">
      <c r="A9" s="179" t="s">
        <v>4</v>
      </c>
      <c r="B9" s="179"/>
      <c r="C9" s="179"/>
      <c r="D9" s="179"/>
      <c r="E9" s="179"/>
      <c r="F9" s="179"/>
      <c r="G9" s="179">
        <v>822900.54236</v>
      </c>
      <c r="H9" s="179">
        <v>594708.87823</v>
      </c>
      <c r="I9" s="179">
        <v>583139.7215100002</v>
      </c>
      <c r="J9" s="175">
        <v>-1.9453479077750586</v>
      </c>
      <c r="K9" s="159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</row>
    <row r="10" spans="1:41" s="162" customFormat="1" ht="12.75">
      <c r="A10" s="94"/>
      <c r="B10" s="178"/>
      <c r="C10" s="178"/>
      <c r="E10" s="178"/>
      <c r="F10" s="178"/>
      <c r="G10" s="178"/>
      <c r="I10" s="208"/>
      <c r="J10" s="180"/>
      <c r="K10" s="159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</row>
    <row r="11" spans="1:41" s="162" customFormat="1" ht="12.75">
      <c r="A11" s="181" t="s">
        <v>5</v>
      </c>
      <c r="B11" s="182">
        <v>1921097.5812929003</v>
      </c>
      <c r="C11" s="182">
        <v>1342059.3276729002</v>
      </c>
      <c r="D11" s="182">
        <v>1587943.2174515</v>
      </c>
      <c r="E11" s="175">
        <v>18.321387490742055</v>
      </c>
      <c r="F11" s="182"/>
      <c r="G11" s="182">
        <v>747315.53657</v>
      </c>
      <c r="H11" s="182">
        <v>540089.6395500001</v>
      </c>
      <c r="I11" s="182">
        <v>525260.8019300001</v>
      </c>
      <c r="J11" s="175">
        <v>-2.7456252692340684</v>
      </c>
      <c r="K11" s="159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</row>
    <row r="12" spans="1:41" s="162" customFormat="1" ht="12.75">
      <c r="A12" s="94" t="s">
        <v>6</v>
      </c>
      <c r="B12" s="178">
        <v>22.086</v>
      </c>
      <c r="C12" s="178">
        <v>11.295</v>
      </c>
      <c r="D12" s="178">
        <v>143.5745815</v>
      </c>
      <c r="E12" s="180">
        <v>1171.1339663567949</v>
      </c>
      <c r="F12" s="178"/>
      <c r="G12" s="178">
        <v>13.372290000000001</v>
      </c>
      <c r="H12" s="178">
        <v>5.74929</v>
      </c>
      <c r="I12" s="178">
        <v>64.6209</v>
      </c>
      <c r="J12" s="180">
        <v>1023.9805262910725</v>
      </c>
      <c r="K12" s="159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</row>
    <row r="13" spans="1:41" s="162" customFormat="1" ht="12.75">
      <c r="A13" s="94" t="s">
        <v>7</v>
      </c>
      <c r="B13" s="178">
        <v>0.003</v>
      </c>
      <c r="C13" s="178">
        <v>0.003</v>
      </c>
      <c r="D13" s="178">
        <v>0.005</v>
      </c>
      <c r="E13" s="180">
        <v>66.66666666666669</v>
      </c>
      <c r="F13" s="209"/>
      <c r="G13" s="178">
        <v>0.015390000000000001</v>
      </c>
      <c r="H13" s="178">
        <v>0.015390000000000001</v>
      </c>
      <c r="I13" s="178">
        <v>0.022629999999999997</v>
      </c>
      <c r="J13" s="180">
        <v>47.04353476283299</v>
      </c>
      <c r="K13" s="159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</row>
    <row r="14" spans="1:41" s="162" customFormat="1" ht="12.75">
      <c r="A14" s="94" t="s">
        <v>161</v>
      </c>
      <c r="B14" s="178">
        <v>214328.24462</v>
      </c>
      <c r="C14" s="178">
        <v>159215.51</v>
      </c>
      <c r="D14" s="178">
        <v>139534.65</v>
      </c>
      <c r="E14" s="180">
        <v>-12.361144966341541</v>
      </c>
      <c r="F14" s="209"/>
      <c r="G14" s="178">
        <v>95225.36948000001</v>
      </c>
      <c r="H14" s="178">
        <v>72143.58049</v>
      </c>
      <c r="I14" s="178">
        <v>49791.77262</v>
      </c>
      <c r="J14" s="180">
        <v>-30.982393330336905</v>
      </c>
      <c r="K14" s="159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</row>
    <row r="15" spans="1:41" s="162" customFormat="1" ht="12.75">
      <c r="A15" s="94" t="s">
        <v>112</v>
      </c>
      <c r="B15" s="178">
        <v>0.15</v>
      </c>
      <c r="C15" s="178">
        <v>0.15</v>
      </c>
      <c r="D15" s="178">
        <v>0.5</v>
      </c>
      <c r="E15" s="180">
        <v>233.33333333333337</v>
      </c>
      <c r="F15" s="209"/>
      <c r="G15" s="178">
        <v>0.46204</v>
      </c>
      <c r="H15" s="178">
        <v>0.46204</v>
      </c>
      <c r="I15" s="178">
        <v>1.24453</v>
      </c>
      <c r="J15" s="180">
        <v>169.35546705912907</v>
      </c>
      <c r="K15" s="159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</row>
    <row r="16" spans="1:41" s="162" customFormat="1" ht="12.75">
      <c r="A16" s="94" t="s">
        <v>8</v>
      </c>
      <c r="B16" s="178">
        <v>1706747.0976729002</v>
      </c>
      <c r="C16" s="178">
        <v>1182832.3696729</v>
      </c>
      <c r="D16" s="178">
        <v>1448264.48787</v>
      </c>
      <c r="E16" s="180">
        <v>22.44038335461707</v>
      </c>
      <c r="F16" s="209"/>
      <c r="G16" s="178">
        <v>652076.31737</v>
      </c>
      <c r="H16" s="178">
        <v>467939.8323400001</v>
      </c>
      <c r="I16" s="178">
        <v>475403.14125000004</v>
      </c>
      <c r="J16" s="180">
        <v>1.594929175547776</v>
      </c>
      <c r="K16" s="159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</row>
    <row r="17" spans="1:41" s="162" customFormat="1" ht="12.75">
      <c r="A17" s="94"/>
      <c r="B17" s="178"/>
      <c r="C17" s="178"/>
      <c r="D17" s="178"/>
      <c r="E17" s="180"/>
      <c r="F17" s="178"/>
      <c r="G17" s="178"/>
      <c r="H17" s="178"/>
      <c r="I17" s="210"/>
      <c r="J17" s="180"/>
      <c r="K17" s="159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</row>
    <row r="18" spans="1:41" s="162" customFormat="1" ht="14.25">
      <c r="A18" s="181" t="s">
        <v>176</v>
      </c>
      <c r="B18" s="182">
        <v>19649.6522453</v>
      </c>
      <c r="C18" s="182">
        <v>14218.346813699998</v>
      </c>
      <c r="D18" s="182">
        <v>16413.5017229</v>
      </c>
      <c r="E18" s="175">
        <v>15.438889893196844</v>
      </c>
      <c r="F18" s="182"/>
      <c r="G18" s="182">
        <v>67621.7981</v>
      </c>
      <c r="H18" s="182">
        <v>48687.19037</v>
      </c>
      <c r="I18" s="182">
        <v>51724.68024</v>
      </c>
      <c r="J18" s="175">
        <v>6.238786520471805</v>
      </c>
      <c r="K18" s="159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</row>
    <row r="19" spans="1:41" s="162" customFormat="1" ht="12.75">
      <c r="A19" s="94" t="s">
        <v>9</v>
      </c>
      <c r="B19" s="211">
        <v>258.52236</v>
      </c>
      <c r="C19" s="209">
        <v>204.21338</v>
      </c>
      <c r="D19" s="209">
        <v>84.63004000000001</v>
      </c>
      <c r="E19" s="180">
        <v>-58.55803375861072</v>
      </c>
      <c r="F19" s="211"/>
      <c r="G19" s="209">
        <v>2520.96915</v>
      </c>
      <c r="H19" s="209">
        <v>1927.5295499999997</v>
      </c>
      <c r="I19" s="209">
        <v>1189.71793</v>
      </c>
      <c r="J19" s="180">
        <v>-38.2775776381742</v>
      </c>
      <c r="K19" s="159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</row>
    <row r="20" spans="1:41" s="162" customFormat="1" ht="12.75">
      <c r="A20" s="94" t="s">
        <v>10</v>
      </c>
      <c r="B20" s="211">
        <v>13238.4633196</v>
      </c>
      <c r="C20" s="209">
        <v>9795.471579899999</v>
      </c>
      <c r="D20" s="209">
        <v>11798.828620400001</v>
      </c>
      <c r="E20" s="180">
        <v>20.451869255695954</v>
      </c>
      <c r="F20" s="209"/>
      <c r="G20" s="209">
        <v>45606.65769000001</v>
      </c>
      <c r="H20" s="209">
        <v>33112.889409999996</v>
      </c>
      <c r="I20" s="209">
        <v>34871.17124</v>
      </c>
      <c r="J20" s="180">
        <v>5.309961955385916</v>
      </c>
      <c r="K20" s="159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</row>
    <row r="21" spans="1:41" s="162" customFormat="1" ht="12.75">
      <c r="A21" s="94" t="s">
        <v>11</v>
      </c>
      <c r="B21" s="211">
        <v>701.0484931000001</v>
      </c>
      <c r="C21" s="209">
        <v>576.5051592</v>
      </c>
      <c r="D21" s="209">
        <v>562.7443358999999</v>
      </c>
      <c r="E21" s="180">
        <v>-2.3869384480610023</v>
      </c>
      <c r="F21" s="209"/>
      <c r="G21" s="209">
        <v>7548.5695</v>
      </c>
      <c r="H21" s="209">
        <v>6024.48832</v>
      </c>
      <c r="I21" s="209">
        <v>6502.68239</v>
      </c>
      <c r="J21" s="180">
        <v>7.937505139025646</v>
      </c>
      <c r="K21" s="159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</row>
    <row r="22" spans="1:41" s="162" customFormat="1" ht="12.75">
      <c r="A22" s="94" t="s">
        <v>12</v>
      </c>
      <c r="B22" s="211">
        <v>5451.618072599999</v>
      </c>
      <c r="C22" s="209">
        <v>3642.1566945999994</v>
      </c>
      <c r="D22" s="209">
        <v>3967.2987266</v>
      </c>
      <c r="E22" s="180">
        <v>8.927184063279554</v>
      </c>
      <c r="F22" s="209"/>
      <c r="G22" s="209">
        <v>11945.601759999998</v>
      </c>
      <c r="H22" s="209">
        <v>7622.283090000001</v>
      </c>
      <c r="I22" s="209">
        <v>9161.108679999998</v>
      </c>
      <c r="J22" s="180">
        <v>20.188512704531377</v>
      </c>
      <c r="K22" s="159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</row>
    <row r="23" spans="1:41" s="162" customFormat="1" ht="12.75">
      <c r="A23" s="94"/>
      <c r="B23" s="209"/>
      <c r="C23" s="209"/>
      <c r="D23" s="209"/>
      <c r="E23" s="180"/>
      <c r="F23" s="209"/>
      <c r="G23" s="209"/>
      <c r="H23" s="209"/>
      <c r="I23" s="209"/>
      <c r="J23" s="180"/>
      <c r="K23" s="159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</row>
    <row r="24" spans="1:41" s="162" customFormat="1" ht="12.75">
      <c r="A24" s="181" t="s">
        <v>13</v>
      </c>
      <c r="B24" s="182">
        <v>1568.9551767000003</v>
      </c>
      <c r="C24" s="182">
        <v>1066.0516867000001</v>
      </c>
      <c r="D24" s="182">
        <v>996.1793899999999</v>
      </c>
      <c r="E24" s="175">
        <v>-6.554306659960588</v>
      </c>
      <c r="F24" s="182"/>
      <c r="G24" s="182">
        <v>6852.126850000001</v>
      </c>
      <c r="H24" s="182">
        <v>5214.609689999999</v>
      </c>
      <c r="I24" s="182">
        <v>5147.7889</v>
      </c>
      <c r="J24" s="175">
        <v>-1.2814149854425665</v>
      </c>
      <c r="K24" s="159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</row>
    <row r="25" spans="1:41" s="162" customFormat="1" ht="12.75">
      <c r="A25" s="94" t="s">
        <v>14</v>
      </c>
      <c r="B25" s="209">
        <v>173.93439999999995</v>
      </c>
      <c r="C25" s="209">
        <v>148.72191</v>
      </c>
      <c r="D25" s="209">
        <v>77.44430000000003</v>
      </c>
      <c r="E25" s="180">
        <v>-47.92677151604627</v>
      </c>
      <c r="F25" s="209"/>
      <c r="G25" s="209">
        <v>2382.0689600000005</v>
      </c>
      <c r="H25" s="209">
        <v>1947.7378899999999</v>
      </c>
      <c r="I25" s="209">
        <v>2409.28545</v>
      </c>
      <c r="J25" s="180">
        <v>23.696595027989105</v>
      </c>
      <c r="K25" s="159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</row>
    <row r="26" spans="1:41" s="162" customFormat="1" ht="12.75">
      <c r="A26" s="94" t="s">
        <v>15</v>
      </c>
      <c r="B26" s="209">
        <v>0.32539999999999997</v>
      </c>
      <c r="C26" s="209">
        <v>0.32539999999999997</v>
      </c>
      <c r="D26" s="209">
        <v>2.986</v>
      </c>
      <c r="E26" s="180">
        <v>817.6398279041182</v>
      </c>
      <c r="F26" s="209"/>
      <c r="G26" s="209">
        <v>99.92746</v>
      </c>
      <c r="H26" s="209">
        <v>99.92746</v>
      </c>
      <c r="I26" s="209">
        <v>612.13933</v>
      </c>
      <c r="J26" s="180">
        <v>512.583698214685</v>
      </c>
      <c r="K26" s="159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</row>
    <row r="27" spans="1:41" s="162" customFormat="1" ht="12.75" customHeight="1">
      <c r="A27" s="94" t="s">
        <v>163</v>
      </c>
      <c r="B27" s="209">
        <v>1394.6953767000002</v>
      </c>
      <c r="C27" s="209">
        <v>917.0043767000001</v>
      </c>
      <c r="D27" s="209">
        <v>915.7490899999999</v>
      </c>
      <c r="E27" s="180">
        <v>-0.1368899355221771</v>
      </c>
      <c r="F27" s="209"/>
      <c r="G27" s="209">
        <v>4370.13043</v>
      </c>
      <c r="H27" s="209">
        <v>3166.94434</v>
      </c>
      <c r="I27" s="209">
        <v>2126.36412</v>
      </c>
      <c r="J27" s="180">
        <v>-32.85754684277147</v>
      </c>
      <c r="K27" s="159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</row>
    <row r="28" spans="1:41" s="162" customFormat="1" ht="12.75">
      <c r="A28" s="94"/>
      <c r="B28" s="178"/>
      <c r="C28" s="178"/>
      <c r="D28" s="178"/>
      <c r="E28" s="180"/>
      <c r="F28" s="178"/>
      <c r="G28" s="178"/>
      <c r="H28" s="178"/>
      <c r="I28" s="209"/>
      <c r="J28" s="180"/>
      <c r="K28" s="159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</row>
    <row r="29" spans="1:41" s="162" customFormat="1" ht="12.75">
      <c r="A29" s="181" t="s">
        <v>164</v>
      </c>
      <c r="B29" s="182"/>
      <c r="C29" s="182"/>
      <c r="D29" s="182"/>
      <c r="E29" s="175"/>
      <c r="F29" s="182"/>
      <c r="G29" s="182">
        <v>1111.0808399999999</v>
      </c>
      <c r="H29" s="182">
        <v>717.43862</v>
      </c>
      <c r="I29" s="182">
        <v>1006.4504400000002</v>
      </c>
      <c r="J29" s="175">
        <v>40.28383919449445</v>
      </c>
      <c r="K29" s="159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</row>
    <row r="30" spans="1:41" s="162" customFormat="1" ht="12.75">
      <c r="A30" s="212" t="s">
        <v>16</v>
      </c>
      <c r="B30" s="209">
        <v>13.4290516</v>
      </c>
      <c r="C30" s="209">
        <v>8.2585564</v>
      </c>
      <c r="D30" s="209">
        <v>13.223631400000002</v>
      </c>
      <c r="E30" s="180">
        <v>60.12037406440675</v>
      </c>
      <c r="F30" s="209"/>
      <c r="G30" s="209">
        <v>188.15785</v>
      </c>
      <c r="H30" s="209">
        <v>98.11976</v>
      </c>
      <c r="I30" s="209">
        <v>355.64339000000007</v>
      </c>
      <c r="J30" s="180">
        <v>262.4584793114048</v>
      </c>
      <c r="K30" s="159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</row>
    <row r="31" spans="1:41" s="178" customFormat="1" ht="12.75">
      <c r="A31" s="94" t="s">
        <v>17</v>
      </c>
      <c r="B31" s="209">
        <v>312.72969000000006</v>
      </c>
      <c r="C31" s="209">
        <v>219.66406999999998</v>
      </c>
      <c r="D31" s="209">
        <v>200.978633</v>
      </c>
      <c r="E31" s="180">
        <v>-8.506369293803942</v>
      </c>
      <c r="F31" s="209"/>
      <c r="G31" s="209">
        <v>922.9229899999999</v>
      </c>
      <c r="H31" s="209">
        <v>619.31886</v>
      </c>
      <c r="I31" s="209">
        <v>650.8070500000001</v>
      </c>
      <c r="J31" s="180">
        <v>5.084326028760074</v>
      </c>
      <c r="K31" s="176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</row>
    <row r="32" spans="1:41" s="162" customFormat="1" ht="12.75">
      <c r="A32" s="94"/>
      <c r="B32" s="178"/>
      <c r="C32" s="178"/>
      <c r="D32" s="178"/>
      <c r="E32" s="180"/>
      <c r="F32" s="178"/>
      <c r="G32" s="178"/>
      <c r="H32" s="178"/>
      <c r="J32" s="180"/>
      <c r="K32" s="159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</row>
    <row r="33" spans="1:41" s="162" customFormat="1" ht="12.75">
      <c r="A33" s="179" t="s">
        <v>147</v>
      </c>
      <c r="B33" s="179"/>
      <c r="C33" s="179"/>
      <c r="D33" s="179"/>
      <c r="E33" s="175"/>
      <c r="F33" s="179"/>
      <c r="G33" s="179">
        <v>16030.56617</v>
      </c>
      <c r="H33" s="179">
        <v>12522.800249999997</v>
      </c>
      <c r="I33" s="179">
        <v>10385.529910000005</v>
      </c>
      <c r="J33" s="175">
        <v>-17.06703211208685</v>
      </c>
      <c r="K33" s="159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</row>
    <row r="34" spans="1:41" s="162" customFormat="1" ht="12.75">
      <c r="A34" s="94" t="s">
        <v>18</v>
      </c>
      <c r="B34" s="209">
        <v>52</v>
      </c>
      <c r="C34" s="209">
        <v>39</v>
      </c>
      <c r="D34" s="209">
        <v>15</v>
      </c>
      <c r="E34" s="180">
        <v>-61.53846153846153</v>
      </c>
      <c r="F34" s="209"/>
      <c r="G34" s="209">
        <v>1147.96831</v>
      </c>
      <c r="H34" s="209">
        <v>977.6733999999999</v>
      </c>
      <c r="I34" s="209">
        <v>474.08785</v>
      </c>
      <c r="J34" s="180">
        <v>-51.5085661530732</v>
      </c>
      <c r="K34" s="159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</row>
    <row r="35" spans="1:41" s="162" customFormat="1" ht="12.75">
      <c r="A35" s="94" t="s">
        <v>19</v>
      </c>
      <c r="B35" s="209">
        <v>9</v>
      </c>
      <c r="C35" s="209">
        <v>9</v>
      </c>
      <c r="D35" s="209">
        <v>1</v>
      </c>
      <c r="E35" s="180">
        <v>-88.88888888888889</v>
      </c>
      <c r="F35" s="209"/>
      <c r="G35" s="209">
        <v>524.68498</v>
      </c>
      <c r="H35" s="209">
        <v>524.68498</v>
      </c>
      <c r="I35" s="209">
        <v>60.65</v>
      </c>
      <c r="J35" s="180">
        <v>-88.44068301707436</v>
      </c>
      <c r="K35" s="159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</row>
    <row r="36" spans="1:11" s="161" customFormat="1" ht="12.75">
      <c r="A36" s="212" t="s">
        <v>20</v>
      </c>
      <c r="B36" s="209">
        <v>3</v>
      </c>
      <c r="C36" s="209">
        <v>2</v>
      </c>
      <c r="D36" s="209">
        <v>5</v>
      </c>
      <c r="E36" s="180">
        <v>150</v>
      </c>
      <c r="F36" s="209"/>
      <c r="G36" s="209">
        <v>7.728899999999999</v>
      </c>
      <c r="H36" s="209">
        <v>4.7189</v>
      </c>
      <c r="I36" s="209">
        <v>47.486489999999996</v>
      </c>
      <c r="J36" s="180">
        <v>906.3042234419038</v>
      </c>
      <c r="K36" s="159"/>
    </row>
    <row r="37" spans="1:10" ht="12.75">
      <c r="A37" s="94" t="s">
        <v>21</v>
      </c>
      <c r="B37" s="209"/>
      <c r="C37" s="209"/>
      <c r="D37" s="209"/>
      <c r="E37" s="180"/>
      <c r="F37" s="178"/>
      <c r="G37" s="209">
        <v>14350.18398</v>
      </c>
      <c r="H37" s="209">
        <v>11015.722969999997</v>
      </c>
      <c r="I37" s="209">
        <v>9803.305570000004</v>
      </c>
      <c r="J37" s="180">
        <v>-11.006244468037792</v>
      </c>
    </row>
    <row r="38" spans="1:33" ht="12.75">
      <c r="A38" s="162"/>
      <c r="B38" s="209"/>
      <c r="C38" s="209"/>
      <c r="D38" s="209"/>
      <c r="E38" s="162"/>
      <c r="F38" s="178"/>
      <c r="G38" s="178"/>
      <c r="H38" s="178"/>
      <c r="I38" s="209"/>
      <c r="J38" s="162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</row>
    <row r="39" spans="1:10" ht="14.25">
      <c r="A39" s="86" t="s">
        <v>177</v>
      </c>
      <c r="B39" s="178"/>
      <c r="C39" s="178"/>
      <c r="D39" s="162"/>
      <c r="E39" s="178"/>
      <c r="F39" s="178"/>
      <c r="G39" s="178"/>
      <c r="H39" s="162"/>
      <c r="I39" s="208"/>
      <c r="J39" s="178"/>
    </row>
    <row r="40" spans="12:33" ht="12.75"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</row>
    <row r="41" spans="2:33" ht="12.75">
      <c r="B41" s="185"/>
      <c r="C41" s="185"/>
      <c r="D41" s="185"/>
      <c r="E41" s="185"/>
      <c r="F41" s="185"/>
      <c r="G41" s="185"/>
      <c r="H41" s="185"/>
      <c r="I41" s="185"/>
      <c r="J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</row>
    <row r="42" spans="2:33" ht="12.75">
      <c r="B42" s="185"/>
      <c r="C42" s="185"/>
      <c r="D42" s="185"/>
      <c r="E42" s="185"/>
      <c r="F42" s="185"/>
      <c r="G42" s="185"/>
      <c r="H42" s="185"/>
      <c r="I42" s="185"/>
      <c r="J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</row>
    <row r="43" spans="2:33" ht="12.75">
      <c r="B43" s="185"/>
      <c r="C43" s="185"/>
      <c r="D43" s="185"/>
      <c r="E43" s="185"/>
      <c r="F43" s="185"/>
      <c r="G43" s="185"/>
      <c r="H43" s="185"/>
      <c r="I43" s="185"/>
      <c r="J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</row>
    <row r="44" spans="2:33" ht="12.75">
      <c r="B44" s="185"/>
      <c r="C44" s="185"/>
      <c r="D44" s="185"/>
      <c r="E44" s="185"/>
      <c r="F44" s="185"/>
      <c r="G44" s="185"/>
      <c r="H44" s="185"/>
      <c r="I44" s="185"/>
      <c r="J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</row>
    <row r="45" spans="2:33" ht="12.75">
      <c r="B45" s="185"/>
      <c r="C45" s="185"/>
      <c r="D45" s="185"/>
      <c r="E45" s="185"/>
      <c r="F45" s="185"/>
      <c r="G45" s="185"/>
      <c r="H45" s="185"/>
      <c r="I45" s="185"/>
      <c r="J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</row>
    <row r="46" spans="2:33" ht="12.75">
      <c r="B46" s="185"/>
      <c r="C46" s="185"/>
      <c r="D46" s="185"/>
      <c r="E46" s="185"/>
      <c r="F46" s="185"/>
      <c r="G46" s="185"/>
      <c r="H46" s="185"/>
      <c r="I46" s="185"/>
      <c r="J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</row>
    <row r="47" spans="2:33" ht="12.75">
      <c r="B47" s="185"/>
      <c r="C47" s="185"/>
      <c r="D47" s="185"/>
      <c r="E47" s="185"/>
      <c r="F47" s="185"/>
      <c r="G47" s="185"/>
      <c r="H47" s="185"/>
      <c r="I47" s="185"/>
      <c r="J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</row>
    <row r="48" spans="2:33" ht="12.75">
      <c r="B48" s="185"/>
      <c r="C48" s="185"/>
      <c r="D48" s="185"/>
      <c r="E48" s="185"/>
      <c r="F48" s="185"/>
      <c r="G48" s="185"/>
      <c r="H48" s="185"/>
      <c r="I48" s="185"/>
      <c r="J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</row>
    <row r="49" spans="2:33" ht="12.75">
      <c r="B49" s="185"/>
      <c r="C49" s="185"/>
      <c r="D49" s="185"/>
      <c r="E49" s="185"/>
      <c r="F49" s="185"/>
      <c r="G49" s="185"/>
      <c r="H49" s="185"/>
      <c r="I49" s="185"/>
      <c r="J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</row>
    <row r="50" spans="2:33" ht="12.75">
      <c r="B50" s="185"/>
      <c r="C50" s="185"/>
      <c r="D50" s="185"/>
      <c r="E50" s="185"/>
      <c r="F50" s="185"/>
      <c r="G50" s="185"/>
      <c r="H50" s="185"/>
      <c r="I50" s="185"/>
      <c r="J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</row>
    <row r="51" spans="2:33" ht="12.75">
      <c r="B51" s="185"/>
      <c r="C51" s="185"/>
      <c r="D51" s="185"/>
      <c r="E51" s="185"/>
      <c r="F51" s="185"/>
      <c r="G51" s="185"/>
      <c r="H51" s="185"/>
      <c r="I51" s="185"/>
      <c r="J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</row>
    <row r="52" spans="2:33" ht="12.75">
      <c r="B52" s="185"/>
      <c r="C52" s="185"/>
      <c r="D52" s="185"/>
      <c r="E52" s="185"/>
      <c r="F52" s="185"/>
      <c r="G52" s="185"/>
      <c r="H52" s="185"/>
      <c r="I52" s="185"/>
      <c r="J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</row>
    <row r="53" spans="2:33" ht="12.75">
      <c r="B53" s="185"/>
      <c r="C53" s="185"/>
      <c r="D53" s="185"/>
      <c r="E53" s="185"/>
      <c r="F53" s="185"/>
      <c r="G53" s="185"/>
      <c r="H53" s="185"/>
      <c r="I53" s="185"/>
      <c r="J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</row>
    <row r="54" spans="2:33" ht="12.75">
      <c r="B54" s="185"/>
      <c r="C54" s="185"/>
      <c r="D54" s="185"/>
      <c r="E54" s="185"/>
      <c r="F54" s="185"/>
      <c r="G54" s="185"/>
      <c r="H54" s="185"/>
      <c r="I54" s="185"/>
      <c r="J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</row>
    <row r="55" spans="2:33" ht="12.75">
      <c r="B55" s="185"/>
      <c r="C55" s="185"/>
      <c r="D55" s="185"/>
      <c r="E55" s="185"/>
      <c r="F55" s="185"/>
      <c r="G55" s="185"/>
      <c r="H55" s="185"/>
      <c r="I55" s="185"/>
      <c r="J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</row>
    <row r="56" spans="2:33" ht="12.75">
      <c r="B56" s="185"/>
      <c r="C56" s="185"/>
      <c r="D56" s="185"/>
      <c r="E56" s="185"/>
      <c r="F56" s="185"/>
      <c r="G56" s="185"/>
      <c r="H56" s="185"/>
      <c r="I56" s="185"/>
      <c r="J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</row>
    <row r="57" spans="2:33" ht="12.75">
      <c r="B57" s="185"/>
      <c r="C57" s="185"/>
      <c r="D57" s="185"/>
      <c r="E57" s="185"/>
      <c r="F57" s="185"/>
      <c r="G57" s="185"/>
      <c r="H57" s="185"/>
      <c r="I57" s="185"/>
      <c r="J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</row>
    <row r="58" spans="2:33" ht="12.75">
      <c r="B58" s="185"/>
      <c r="C58" s="185"/>
      <c r="D58" s="185"/>
      <c r="E58" s="185"/>
      <c r="F58" s="185"/>
      <c r="G58" s="185"/>
      <c r="H58" s="185"/>
      <c r="I58" s="185"/>
      <c r="J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</row>
    <row r="59" spans="2:33" ht="12.75">
      <c r="B59" s="185"/>
      <c r="C59" s="185"/>
      <c r="D59" s="185"/>
      <c r="E59" s="185"/>
      <c r="F59" s="185"/>
      <c r="G59" s="185"/>
      <c r="H59" s="185"/>
      <c r="I59" s="185"/>
      <c r="J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</row>
    <row r="60" spans="2:33" ht="12.75">
      <c r="B60" s="185"/>
      <c r="C60" s="185"/>
      <c r="D60" s="185"/>
      <c r="E60" s="185"/>
      <c r="F60" s="185"/>
      <c r="G60" s="185"/>
      <c r="H60" s="185"/>
      <c r="I60" s="185"/>
      <c r="J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</row>
    <row r="61" spans="2:33" ht="12.75">
      <c r="B61" s="185"/>
      <c r="C61" s="185"/>
      <c r="D61" s="185"/>
      <c r="E61" s="185"/>
      <c r="F61" s="185"/>
      <c r="G61" s="185"/>
      <c r="H61" s="185"/>
      <c r="I61" s="185"/>
      <c r="J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</row>
    <row r="62" spans="2:33" ht="12.75">
      <c r="B62" s="185"/>
      <c r="C62" s="185"/>
      <c r="D62" s="185"/>
      <c r="E62" s="185"/>
      <c r="F62" s="185"/>
      <c r="G62" s="185"/>
      <c r="H62" s="185"/>
      <c r="I62" s="185"/>
      <c r="J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</row>
    <row r="63" spans="2:33" ht="12.75">
      <c r="B63" s="185"/>
      <c r="C63" s="185"/>
      <c r="D63" s="185"/>
      <c r="E63" s="185"/>
      <c r="F63" s="185"/>
      <c r="G63" s="185"/>
      <c r="H63" s="185"/>
      <c r="I63" s="185"/>
      <c r="J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</row>
    <row r="64" spans="2:33" ht="12.75">
      <c r="B64" s="185"/>
      <c r="C64" s="185"/>
      <c r="D64" s="185"/>
      <c r="E64" s="185"/>
      <c r="F64" s="185"/>
      <c r="G64" s="185"/>
      <c r="H64" s="185"/>
      <c r="I64" s="185"/>
      <c r="J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</row>
    <row r="65" spans="2:33" ht="12.75">
      <c r="B65" s="185"/>
      <c r="C65" s="185"/>
      <c r="D65" s="185"/>
      <c r="E65" s="185"/>
      <c r="F65" s="185"/>
      <c r="G65" s="185"/>
      <c r="H65" s="185"/>
      <c r="I65" s="185"/>
      <c r="J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</row>
    <row r="66" spans="2:33" ht="12.75">
      <c r="B66" s="185"/>
      <c r="C66" s="185"/>
      <c r="D66" s="185"/>
      <c r="E66" s="185"/>
      <c r="F66" s="185"/>
      <c r="G66" s="185"/>
      <c r="H66" s="185"/>
      <c r="I66" s="185"/>
      <c r="J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</row>
    <row r="67" spans="2:33" ht="12.75">
      <c r="B67" s="185"/>
      <c r="C67" s="185"/>
      <c r="D67" s="185"/>
      <c r="E67" s="185"/>
      <c r="F67" s="185"/>
      <c r="G67" s="185"/>
      <c r="H67" s="185"/>
      <c r="I67" s="185"/>
      <c r="J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</row>
    <row r="68" spans="2:33" ht="12.75">
      <c r="B68" s="185"/>
      <c r="C68" s="185"/>
      <c r="D68" s="185"/>
      <c r="E68" s="185"/>
      <c r="F68" s="185"/>
      <c r="G68" s="185"/>
      <c r="H68" s="185"/>
      <c r="I68" s="185"/>
      <c r="J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</row>
    <row r="69" spans="2:33" ht="12.75">
      <c r="B69" s="185"/>
      <c r="C69" s="185"/>
      <c r="D69" s="185"/>
      <c r="E69" s="185"/>
      <c r="F69" s="185"/>
      <c r="G69" s="185"/>
      <c r="H69" s="185"/>
      <c r="I69" s="185"/>
      <c r="J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</row>
    <row r="70" spans="2:33" ht="12.75">
      <c r="B70" s="185"/>
      <c r="C70" s="185"/>
      <c r="D70" s="185"/>
      <c r="E70" s="185"/>
      <c r="F70" s="185"/>
      <c r="G70" s="185"/>
      <c r="H70" s="185"/>
      <c r="I70" s="185"/>
      <c r="J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</row>
    <row r="71" spans="2:33" ht="12.75">
      <c r="B71" s="185"/>
      <c r="C71" s="185"/>
      <c r="D71" s="185"/>
      <c r="E71" s="185"/>
      <c r="F71" s="185"/>
      <c r="G71" s="185"/>
      <c r="H71" s="185"/>
      <c r="I71" s="185"/>
      <c r="J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</row>
    <row r="72" spans="2:33" ht="12.75">
      <c r="B72" s="185"/>
      <c r="C72" s="185"/>
      <c r="D72" s="185"/>
      <c r="E72" s="185"/>
      <c r="F72" s="185"/>
      <c r="G72" s="185"/>
      <c r="H72" s="185"/>
      <c r="I72" s="185"/>
      <c r="J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</row>
    <row r="73" spans="2:33" ht="12.75">
      <c r="B73" s="185"/>
      <c r="C73" s="185"/>
      <c r="D73" s="185"/>
      <c r="E73" s="185"/>
      <c r="F73" s="185"/>
      <c r="G73" s="185"/>
      <c r="H73" s="185"/>
      <c r="I73" s="185"/>
      <c r="J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</row>
    <row r="74" spans="2:33" ht="12.75">
      <c r="B74" s="185"/>
      <c r="C74" s="185"/>
      <c r="D74" s="185"/>
      <c r="E74" s="185"/>
      <c r="F74" s="185"/>
      <c r="G74" s="185"/>
      <c r="H74" s="185"/>
      <c r="I74" s="185"/>
      <c r="J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</row>
    <row r="75" spans="2:33" ht="12.75">
      <c r="B75" s="185"/>
      <c r="C75" s="185"/>
      <c r="D75" s="185"/>
      <c r="E75" s="185"/>
      <c r="F75" s="185"/>
      <c r="G75" s="185"/>
      <c r="H75" s="185"/>
      <c r="I75" s="185"/>
      <c r="J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</row>
    <row r="76" spans="2:33" ht="12.75">
      <c r="B76" s="185"/>
      <c r="C76" s="185"/>
      <c r="D76" s="185"/>
      <c r="E76" s="185"/>
      <c r="F76" s="185"/>
      <c r="G76" s="185"/>
      <c r="H76" s="185"/>
      <c r="I76" s="185"/>
      <c r="J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</row>
    <row r="77" spans="2:33" ht="12.75">
      <c r="B77" s="185"/>
      <c r="C77" s="185"/>
      <c r="D77" s="185"/>
      <c r="E77" s="185"/>
      <c r="F77" s="185"/>
      <c r="G77" s="185"/>
      <c r="H77" s="185"/>
      <c r="I77" s="185"/>
      <c r="J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</row>
    <row r="78" spans="2:33" ht="12.75">
      <c r="B78" s="185"/>
      <c r="C78" s="185"/>
      <c r="D78" s="185"/>
      <c r="E78" s="185"/>
      <c r="F78" s="185"/>
      <c r="G78" s="185"/>
      <c r="H78" s="185"/>
      <c r="I78" s="185"/>
      <c r="J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</row>
    <row r="79" spans="2:33" ht="12.75">
      <c r="B79" s="185"/>
      <c r="C79" s="185"/>
      <c r="D79" s="185"/>
      <c r="E79" s="185"/>
      <c r="F79" s="185"/>
      <c r="G79" s="185"/>
      <c r="H79" s="185"/>
      <c r="I79" s="185"/>
      <c r="J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</row>
    <row r="80" spans="2:33" ht="12.75">
      <c r="B80" s="185"/>
      <c r="C80" s="185"/>
      <c r="D80" s="185"/>
      <c r="E80" s="185"/>
      <c r="F80" s="185"/>
      <c r="G80" s="185"/>
      <c r="H80" s="185"/>
      <c r="I80" s="185"/>
      <c r="J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</row>
    <row r="81" spans="2:33" ht="12.75">
      <c r="B81" s="185"/>
      <c r="C81" s="185"/>
      <c r="D81" s="185"/>
      <c r="E81" s="185"/>
      <c r="F81" s="185"/>
      <c r="G81" s="185"/>
      <c r="H81" s="185"/>
      <c r="I81" s="185"/>
      <c r="J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</row>
    <row r="82" spans="2:33" ht="12.75">
      <c r="B82" s="185"/>
      <c r="C82" s="185"/>
      <c r="D82" s="185"/>
      <c r="E82" s="185"/>
      <c r="F82" s="185"/>
      <c r="G82" s="185"/>
      <c r="H82" s="185"/>
      <c r="I82" s="185"/>
      <c r="J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</row>
    <row r="83" spans="2:33" ht="12.75">
      <c r="B83" s="185"/>
      <c r="C83" s="185"/>
      <c r="D83" s="185"/>
      <c r="E83" s="185"/>
      <c r="F83" s="185"/>
      <c r="G83" s="185"/>
      <c r="H83" s="185"/>
      <c r="I83" s="185"/>
      <c r="J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</row>
    <row r="84" spans="2:33" ht="12.75">
      <c r="B84" s="185"/>
      <c r="C84" s="185"/>
      <c r="D84" s="185"/>
      <c r="E84" s="185"/>
      <c r="F84" s="185"/>
      <c r="G84" s="185"/>
      <c r="H84" s="185"/>
      <c r="I84" s="185"/>
      <c r="J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</row>
    <row r="85" spans="2:33" ht="12.75">
      <c r="B85" s="185"/>
      <c r="C85" s="185"/>
      <c r="D85" s="185"/>
      <c r="E85" s="185"/>
      <c r="F85" s="185"/>
      <c r="G85" s="185"/>
      <c r="H85" s="185"/>
      <c r="I85" s="185"/>
      <c r="J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</row>
    <row r="86" spans="2:33" ht="12.75">
      <c r="B86" s="185"/>
      <c r="C86" s="185"/>
      <c r="D86" s="185"/>
      <c r="E86" s="185"/>
      <c r="F86" s="185"/>
      <c r="G86" s="185"/>
      <c r="H86" s="185"/>
      <c r="I86" s="185"/>
      <c r="J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</row>
    <row r="87" spans="2:33" ht="12.75">
      <c r="B87" s="185"/>
      <c r="C87" s="185"/>
      <c r="D87" s="185"/>
      <c r="E87" s="185"/>
      <c r="F87" s="185"/>
      <c r="G87" s="185"/>
      <c r="H87" s="185"/>
      <c r="I87" s="185"/>
      <c r="J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</row>
    <row r="88" spans="2:33" ht="12.75">
      <c r="B88" s="185"/>
      <c r="C88" s="185"/>
      <c r="D88" s="185"/>
      <c r="E88" s="185"/>
      <c r="F88" s="185"/>
      <c r="G88" s="185"/>
      <c r="H88" s="185"/>
      <c r="I88" s="185"/>
      <c r="J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</row>
    <row r="89" spans="2:33" ht="12.75">
      <c r="B89" s="185"/>
      <c r="C89" s="185"/>
      <c r="D89" s="185"/>
      <c r="E89" s="185"/>
      <c r="F89" s="185"/>
      <c r="G89" s="185"/>
      <c r="H89" s="185"/>
      <c r="I89" s="185"/>
      <c r="J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</row>
    <row r="90" spans="2:33" ht="12.75">
      <c r="B90" s="185"/>
      <c r="C90" s="185"/>
      <c r="D90" s="185"/>
      <c r="E90" s="185"/>
      <c r="F90" s="185"/>
      <c r="G90" s="185"/>
      <c r="H90" s="185"/>
      <c r="I90" s="185"/>
      <c r="J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</row>
    <row r="91" spans="2:33" ht="12.75">
      <c r="B91" s="185"/>
      <c r="C91" s="185"/>
      <c r="D91" s="185"/>
      <c r="E91" s="185"/>
      <c r="F91" s="185"/>
      <c r="G91" s="185"/>
      <c r="H91" s="185"/>
      <c r="I91" s="185"/>
      <c r="J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</row>
    <row r="92" spans="2:33" ht="12.75">
      <c r="B92" s="185"/>
      <c r="C92" s="185"/>
      <c r="D92" s="185"/>
      <c r="E92" s="185"/>
      <c r="F92" s="185"/>
      <c r="G92" s="185"/>
      <c r="H92" s="185"/>
      <c r="I92" s="185"/>
      <c r="J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</row>
    <row r="93" spans="2:33" ht="12.75">
      <c r="B93" s="185"/>
      <c r="C93" s="185"/>
      <c r="D93" s="185"/>
      <c r="E93" s="185"/>
      <c r="F93" s="185"/>
      <c r="G93" s="185"/>
      <c r="H93" s="185"/>
      <c r="I93" s="185"/>
      <c r="J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</row>
    <row r="94" spans="2:33" ht="12.75">
      <c r="B94" s="185"/>
      <c r="C94" s="185"/>
      <c r="D94" s="185"/>
      <c r="E94" s="185"/>
      <c r="F94" s="185"/>
      <c r="G94" s="185"/>
      <c r="H94" s="185"/>
      <c r="I94" s="185"/>
      <c r="J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</row>
    <row r="95" spans="2:33" ht="12.75">
      <c r="B95" s="185"/>
      <c r="C95" s="185"/>
      <c r="D95" s="185"/>
      <c r="E95" s="185"/>
      <c r="F95" s="185"/>
      <c r="G95" s="185"/>
      <c r="H95" s="185"/>
      <c r="I95" s="185"/>
      <c r="J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</row>
    <row r="96" spans="2:33" ht="12.75">
      <c r="B96" s="185"/>
      <c r="C96" s="185"/>
      <c r="D96" s="185"/>
      <c r="E96" s="185"/>
      <c r="F96" s="185"/>
      <c r="G96" s="185"/>
      <c r="H96" s="185"/>
      <c r="I96" s="185"/>
      <c r="J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</row>
    <row r="97" spans="2:33" ht="12.75">
      <c r="B97" s="185"/>
      <c r="C97" s="185"/>
      <c r="D97" s="185"/>
      <c r="E97" s="185"/>
      <c r="F97" s="185"/>
      <c r="G97" s="185"/>
      <c r="H97" s="185"/>
      <c r="I97" s="185"/>
      <c r="J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</row>
    <row r="98" spans="2:33" ht="12.75">
      <c r="B98" s="185"/>
      <c r="C98" s="185"/>
      <c r="D98" s="185"/>
      <c r="E98" s="185"/>
      <c r="F98" s="185"/>
      <c r="G98" s="185"/>
      <c r="H98" s="185"/>
      <c r="I98" s="185"/>
      <c r="J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</row>
    <row r="99" spans="2:33" ht="12.75">
      <c r="B99" s="185"/>
      <c r="C99" s="185"/>
      <c r="D99" s="185"/>
      <c r="E99" s="185"/>
      <c r="F99" s="185"/>
      <c r="G99" s="185"/>
      <c r="H99" s="185"/>
      <c r="I99" s="185"/>
      <c r="J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</row>
    <row r="100" spans="2:33" ht="12.75">
      <c r="B100" s="185"/>
      <c r="C100" s="185"/>
      <c r="D100" s="185"/>
      <c r="E100" s="185"/>
      <c r="F100" s="185"/>
      <c r="G100" s="185"/>
      <c r="H100" s="185"/>
      <c r="I100" s="185"/>
      <c r="J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</row>
    <row r="101" spans="2:33" ht="12.75">
      <c r="B101" s="185"/>
      <c r="C101" s="185"/>
      <c r="D101" s="185"/>
      <c r="E101" s="185"/>
      <c r="F101" s="185"/>
      <c r="G101" s="185"/>
      <c r="H101" s="185"/>
      <c r="I101" s="185"/>
      <c r="J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</row>
    <row r="102" spans="2:33" ht="12.75">
      <c r="B102" s="185"/>
      <c r="C102" s="185"/>
      <c r="D102" s="185"/>
      <c r="E102" s="185"/>
      <c r="F102" s="185"/>
      <c r="G102" s="185"/>
      <c r="H102" s="185"/>
      <c r="I102" s="185"/>
      <c r="J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</row>
    <row r="103" spans="2:33" ht="12.75">
      <c r="B103" s="185"/>
      <c r="C103" s="185"/>
      <c r="D103" s="185"/>
      <c r="E103" s="185"/>
      <c r="F103" s="185"/>
      <c r="G103" s="185"/>
      <c r="H103" s="185"/>
      <c r="I103" s="185"/>
      <c r="J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</row>
    <row r="104" spans="2:33" ht="12.75">
      <c r="B104" s="185"/>
      <c r="C104" s="185"/>
      <c r="D104" s="185"/>
      <c r="E104" s="185"/>
      <c r="F104" s="185"/>
      <c r="G104" s="185"/>
      <c r="H104" s="185"/>
      <c r="I104" s="185"/>
      <c r="J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</row>
    <row r="105" spans="2:33" ht="12.75">
      <c r="B105" s="185"/>
      <c r="C105" s="185"/>
      <c r="D105" s="185"/>
      <c r="E105" s="185"/>
      <c r="F105" s="185"/>
      <c r="G105" s="185"/>
      <c r="H105" s="185"/>
      <c r="I105" s="185"/>
      <c r="J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</row>
    <row r="106" spans="2:33" ht="12.75">
      <c r="B106" s="185"/>
      <c r="C106" s="185"/>
      <c r="D106" s="185"/>
      <c r="E106" s="185"/>
      <c r="F106" s="185"/>
      <c r="G106" s="185"/>
      <c r="H106" s="185"/>
      <c r="I106" s="185"/>
      <c r="J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</row>
    <row r="107" spans="2:33" ht="12.75">
      <c r="B107" s="185"/>
      <c r="C107" s="185"/>
      <c r="D107" s="185"/>
      <c r="E107" s="185"/>
      <c r="F107" s="185"/>
      <c r="G107" s="185"/>
      <c r="H107" s="185"/>
      <c r="I107" s="185"/>
      <c r="J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</row>
    <row r="108" spans="2:33" ht="12.75">
      <c r="B108" s="185"/>
      <c r="C108" s="185"/>
      <c r="D108" s="185"/>
      <c r="E108" s="185"/>
      <c r="F108" s="185"/>
      <c r="G108" s="185"/>
      <c r="H108" s="185"/>
      <c r="I108" s="185"/>
      <c r="J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  <c r="AG108" s="185"/>
    </row>
    <row r="109" spans="2:33" ht="12.75">
      <c r="B109" s="185"/>
      <c r="C109" s="185"/>
      <c r="D109" s="185"/>
      <c r="E109" s="185"/>
      <c r="F109" s="185"/>
      <c r="G109" s="185"/>
      <c r="H109" s="185"/>
      <c r="I109" s="185"/>
      <c r="J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</row>
    <row r="110" spans="2:33" ht="12.75">
      <c r="B110" s="185"/>
      <c r="C110" s="185"/>
      <c r="D110" s="185"/>
      <c r="E110" s="185"/>
      <c r="F110" s="185"/>
      <c r="G110" s="185"/>
      <c r="H110" s="185"/>
      <c r="I110" s="185"/>
      <c r="J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</row>
    <row r="111" spans="2:33" ht="12.75">
      <c r="B111" s="185"/>
      <c r="C111" s="185"/>
      <c r="D111" s="185"/>
      <c r="E111" s="185"/>
      <c r="F111" s="185"/>
      <c r="G111" s="185"/>
      <c r="H111" s="185"/>
      <c r="I111" s="185"/>
      <c r="J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  <c r="AC111" s="185"/>
      <c r="AD111" s="185"/>
      <c r="AE111" s="185"/>
      <c r="AF111" s="185"/>
      <c r="AG111" s="185"/>
    </row>
    <row r="112" spans="2:33" ht="12.75">
      <c r="B112" s="185"/>
      <c r="C112" s="185"/>
      <c r="D112" s="185"/>
      <c r="E112" s="185"/>
      <c r="F112" s="185"/>
      <c r="G112" s="185"/>
      <c r="H112" s="185"/>
      <c r="I112" s="185"/>
      <c r="J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185"/>
      <c r="AF112" s="185"/>
      <c r="AG112" s="185"/>
    </row>
    <row r="113" spans="2:33" ht="12.75">
      <c r="B113" s="185"/>
      <c r="C113" s="185"/>
      <c r="D113" s="185"/>
      <c r="E113" s="185"/>
      <c r="F113" s="185"/>
      <c r="G113" s="185"/>
      <c r="H113" s="185"/>
      <c r="I113" s="185"/>
      <c r="J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</row>
    <row r="114" spans="2:33" ht="12.75">
      <c r="B114" s="185"/>
      <c r="C114" s="185"/>
      <c r="D114" s="185"/>
      <c r="E114" s="185"/>
      <c r="F114" s="185"/>
      <c r="G114" s="185"/>
      <c r="H114" s="185"/>
      <c r="I114" s="185"/>
      <c r="J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  <c r="AG114" s="185"/>
    </row>
    <row r="115" spans="2:33" ht="12.75">
      <c r="B115" s="185"/>
      <c r="C115" s="185"/>
      <c r="D115" s="185"/>
      <c r="E115" s="185"/>
      <c r="F115" s="185"/>
      <c r="G115" s="185"/>
      <c r="H115" s="185"/>
      <c r="I115" s="185"/>
      <c r="J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</row>
    <row r="116" spans="2:33" ht="12.75">
      <c r="B116" s="185"/>
      <c r="C116" s="185"/>
      <c r="D116" s="185"/>
      <c r="E116" s="185"/>
      <c r="F116" s="185"/>
      <c r="G116" s="185"/>
      <c r="H116" s="185"/>
      <c r="I116" s="185"/>
      <c r="J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</row>
    <row r="117" spans="2:33" ht="12.75">
      <c r="B117" s="185"/>
      <c r="C117" s="185"/>
      <c r="D117" s="185"/>
      <c r="E117" s="185"/>
      <c r="F117" s="185"/>
      <c r="G117" s="185"/>
      <c r="H117" s="185"/>
      <c r="I117" s="185"/>
      <c r="J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</row>
    <row r="118" spans="2:33" ht="12.75">
      <c r="B118" s="185"/>
      <c r="C118" s="185"/>
      <c r="D118" s="185"/>
      <c r="E118" s="185"/>
      <c r="F118" s="185"/>
      <c r="G118" s="185"/>
      <c r="H118" s="185"/>
      <c r="I118" s="185"/>
      <c r="J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  <c r="AA118" s="185"/>
      <c r="AB118" s="185"/>
      <c r="AC118" s="185"/>
      <c r="AD118" s="185"/>
      <c r="AE118" s="185"/>
      <c r="AF118" s="185"/>
      <c r="AG118" s="185"/>
    </row>
    <row r="119" spans="2:33" ht="12.75">
      <c r="B119" s="185"/>
      <c r="C119" s="185"/>
      <c r="D119" s="185"/>
      <c r="E119" s="185"/>
      <c r="F119" s="185"/>
      <c r="G119" s="185"/>
      <c r="H119" s="185"/>
      <c r="I119" s="185"/>
      <c r="J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  <c r="AA119" s="185"/>
      <c r="AB119" s="185"/>
      <c r="AC119" s="185"/>
      <c r="AD119" s="185"/>
      <c r="AE119" s="185"/>
      <c r="AF119" s="185"/>
      <c r="AG119" s="185"/>
    </row>
    <row r="120" spans="2:33" ht="12.75">
      <c r="B120" s="185"/>
      <c r="C120" s="185"/>
      <c r="D120" s="185"/>
      <c r="E120" s="185"/>
      <c r="F120" s="185"/>
      <c r="G120" s="185"/>
      <c r="H120" s="185"/>
      <c r="I120" s="185"/>
      <c r="J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85"/>
      <c r="AE120" s="185"/>
      <c r="AF120" s="185"/>
      <c r="AG120" s="185"/>
    </row>
    <row r="121" spans="2:33" ht="12.75">
      <c r="B121" s="185"/>
      <c r="C121" s="185"/>
      <c r="D121" s="185"/>
      <c r="E121" s="185"/>
      <c r="F121" s="185"/>
      <c r="G121" s="185"/>
      <c r="H121" s="185"/>
      <c r="I121" s="185"/>
      <c r="J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  <c r="AF121" s="185"/>
      <c r="AG121" s="185"/>
    </row>
    <row r="122" spans="2:33" ht="12.75">
      <c r="B122" s="185"/>
      <c r="C122" s="185"/>
      <c r="D122" s="185"/>
      <c r="E122" s="185"/>
      <c r="F122" s="185"/>
      <c r="G122" s="185"/>
      <c r="H122" s="185"/>
      <c r="I122" s="185"/>
      <c r="J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</row>
    <row r="123" spans="12:33" ht="12.75"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185"/>
      <c r="AF123" s="185"/>
      <c r="AG123" s="185"/>
    </row>
    <row r="124" spans="12:33" ht="12.75"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185"/>
      <c r="AB124" s="185"/>
      <c r="AC124" s="185"/>
      <c r="AD124" s="185"/>
      <c r="AE124" s="185"/>
      <c r="AF124" s="185"/>
      <c r="AG124" s="185"/>
    </row>
    <row r="125" spans="12:33" ht="12.75"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5"/>
      <c r="AB125" s="185"/>
      <c r="AC125" s="185"/>
      <c r="AD125" s="185"/>
      <c r="AE125" s="185"/>
      <c r="AF125" s="185"/>
      <c r="AG125" s="185"/>
    </row>
    <row r="126" spans="12:33" ht="12.75"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  <c r="AB126" s="185"/>
      <c r="AC126" s="185"/>
      <c r="AD126" s="185"/>
      <c r="AE126" s="185"/>
      <c r="AF126" s="185"/>
      <c r="AG126" s="185"/>
    </row>
    <row r="127" spans="12:33" ht="12.75"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  <c r="AF127" s="185"/>
      <c r="AG127" s="185"/>
    </row>
    <row r="128" spans="12:33" ht="12.75"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</row>
  </sheetData>
  <sheetProtection/>
  <mergeCells count="8">
    <mergeCell ref="H4:J4"/>
    <mergeCell ref="A1:J1"/>
    <mergeCell ref="A2:J2"/>
    <mergeCell ref="B3:E3"/>
    <mergeCell ref="G3:J3"/>
    <mergeCell ref="B4:B5"/>
    <mergeCell ref="C4:E4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G36"/>
  <sheetViews>
    <sheetView view="pageBreakPreview" zoomScaleSheetLayoutView="100" zoomScalePageLayoutView="0" workbookViewId="0" topLeftCell="A1">
      <selection activeCell="B7" sqref="B7"/>
    </sheetView>
  </sheetViews>
  <sheetFormatPr defaultColWidth="13.140625" defaultRowHeight="12.75"/>
  <cols>
    <col min="1" max="1" width="18.57421875" style="125" customWidth="1"/>
    <col min="2" max="2" width="13.140625" style="125" customWidth="1"/>
    <col min="3" max="3" width="16.28125" style="125" customWidth="1"/>
    <col min="4" max="10" width="13.140625" style="125" customWidth="1"/>
    <col min="11" max="163" width="13.140625" style="121" customWidth="1"/>
    <col min="164" max="16384" width="13.140625" style="125" customWidth="1"/>
  </cols>
  <sheetData>
    <row r="1" spans="1:163" s="118" customFormat="1" ht="21.75" customHeight="1">
      <c r="A1" s="234" t="s">
        <v>146</v>
      </c>
      <c r="B1" s="234"/>
      <c r="C1" s="234"/>
      <c r="D1" s="234"/>
      <c r="E1" s="234"/>
      <c r="F1" s="234"/>
      <c r="G1" s="234"/>
      <c r="H1" s="116"/>
      <c r="I1" s="116"/>
      <c r="J1" s="117"/>
      <c r="K1" s="117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</row>
    <row r="2" spans="1:163" s="118" customFormat="1" ht="12" customHeight="1">
      <c r="A2" s="235" t="s">
        <v>133</v>
      </c>
      <c r="B2" s="235"/>
      <c r="C2" s="235"/>
      <c r="D2" s="235"/>
      <c r="E2" s="235"/>
      <c r="F2" s="235"/>
      <c r="G2" s="235"/>
      <c r="H2" s="114"/>
      <c r="I2" s="114"/>
      <c r="J2" s="117"/>
      <c r="K2" s="117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</row>
    <row r="3" spans="1:163" s="118" customFormat="1" ht="24.75" customHeight="1">
      <c r="A3" s="236" t="s">
        <v>137</v>
      </c>
      <c r="B3" s="236"/>
      <c r="C3" s="236"/>
      <c r="D3" s="236"/>
      <c r="E3" s="236"/>
      <c r="F3" s="236"/>
      <c r="G3" s="236"/>
      <c r="H3" s="119"/>
      <c r="I3" s="119"/>
      <c r="J3" s="116"/>
      <c r="K3" s="120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</row>
    <row r="4" spans="1:163" s="118" customFormat="1" ht="17.25" customHeight="1">
      <c r="A4" s="195"/>
      <c r="B4" s="121"/>
      <c r="C4" s="121"/>
      <c r="D4" s="121"/>
      <c r="E4" s="121"/>
      <c r="F4" s="116"/>
      <c r="G4" s="116"/>
      <c r="H4" s="120"/>
      <c r="I4" s="116"/>
      <c r="J4" s="116"/>
      <c r="K4" s="120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</row>
    <row r="5" spans="1:163" s="118" customFormat="1" ht="46.5" customHeight="1">
      <c r="A5" s="101" t="s">
        <v>24</v>
      </c>
      <c r="B5" s="101" t="s">
        <v>112</v>
      </c>
      <c r="C5" s="101" t="s">
        <v>25</v>
      </c>
      <c r="D5" s="101" t="s">
        <v>26</v>
      </c>
      <c r="E5" s="101" t="s">
        <v>27</v>
      </c>
      <c r="F5" s="101" t="s">
        <v>28</v>
      </c>
      <c r="G5" s="101" t="s">
        <v>6</v>
      </c>
      <c r="H5" s="120"/>
      <c r="I5" s="122"/>
      <c r="J5" s="122"/>
      <c r="K5" s="122"/>
      <c r="L5" s="122"/>
      <c r="M5" s="122"/>
      <c r="N5" s="122"/>
      <c r="O5" s="122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</row>
    <row r="6" spans="1:163" s="118" customFormat="1" ht="18" customHeight="1">
      <c r="A6" s="102" t="s">
        <v>165</v>
      </c>
      <c r="B6" s="104">
        <v>669.52</v>
      </c>
      <c r="C6" s="104">
        <v>865.94</v>
      </c>
      <c r="D6" s="104">
        <v>910.76</v>
      </c>
      <c r="E6" s="104">
        <v>1001.84</v>
      </c>
      <c r="F6" s="104">
        <v>543.93</v>
      </c>
      <c r="G6" s="104">
        <v>507.11</v>
      </c>
      <c r="H6" s="116"/>
      <c r="I6" s="123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</row>
    <row r="7" spans="1:163" s="118" customFormat="1" ht="18" customHeight="1">
      <c r="A7" s="102" t="s">
        <v>166</v>
      </c>
      <c r="B7" s="104">
        <v>655.18</v>
      </c>
      <c r="C7" s="104">
        <v>874.06</v>
      </c>
      <c r="D7" s="104">
        <v>919.29</v>
      </c>
      <c r="E7" s="104">
        <v>1011.22</v>
      </c>
      <c r="F7" s="104">
        <v>551.54</v>
      </c>
      <c r="G7" s="104">
        <v>492</v>
      </c>
      <c r="H7" s="116"/>
      <c r="I7" s="123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</row>
    <row r="8" spans="1:163" s="118" customFormat="1" ht="18" customHeight="1">
      <c r="A8" s="102" t="s">
        <v>168</v>
      </c>
      <c r="B8" s="104">
        <v>637.78</v>
      </c>
      <c r="C8" s="104">
        <v>850.85</v>
      </c>
      <c r="D8" s="104">
        <v>894.89</v>
      </c>
      <c r="E8" s="104">
        <v>984.38</v>
      </c>
      <c r="F8" s="104">
        <v>529.83</v>
      </c>
      <c r="G8" s="104">
        <v>478.94</v>
      </c>
      <c r="H8" s="116"/>
      <c r="I8" s="123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</row>
    <row r="9" spans="1:163" s="118" customFormat="1" ht="18" customHeight="1">
      <c r="A9" s="102" t="s">
        <v>167</v>
      </c>
      <c r="B9" s="104">
        <v>637.57</v>
      </c>
      <c r="C9" s="104">
        <v>850.56</v>
      </c>
      <c r="D9" s="104">
        <v>894.58</v>
      </c>
      <c r="E9" s="104">
        <v>984.04</v>
      </c>
      <c r="F9" s="104">
        <v>529.65</v>
      </c>
      <c r="G9" s="104">
        <v>478.77</v>
      </c>
      <c r="H9" s="116"/>
      <c r="I9" s="123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</row>
    <row r="10" spans="1:163" s="118" customFormat="1" ht="18" customHeight="1">
      <c r="A10" s="102" t="s">
        <v>172</v>
      </c>
      <c r="B10" s="124">
        <v>630.6306306306307</v>
      </c>
      <c r="C10" s="124">
        <v>838.5308385308385</v>
      </c>
      <c r="D10" s="124">
        <v>873.1808731808732</v>
      </c>
      <c r="E10" s="124">
        <v>921.6909216909216</v>
      </c>
      <c r="F10" s="124">
        <v>516.978516978517</v>
      </c>
      <c r="G10" s="124">
        <v>414.4144144144144</v>
      </c>
      <c r="H10" s="116"/>
      <c r="I10" s="123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</row>
    <row r="11" spans="1:163" s="118" customFormat="1" ht="18" customHeight="1">
      <c r="A11" s="102" t="s">
        <v>175</v>
      </c>
      <c r="B11" s="124">
        <v>646.23</v>
      </c>
      <c r="C11" s="124">
        <v>859.28</v>
      </c>
      <c r="D11" s="124">
        <v>894.78</v>
      </c>
      <c r="E11" s="124">
        <v>944.49</v>
      </c>
      <c r="F11" s="124">
        <v>529.77</v>
      </c>
      <c r="G11" s="124">
        <v>424.67</v>
      </c>
      <c r="H11" s="116"/>
      <c r="I11" s="123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</row>
    <row r="12" spans="1:163" s="118" customFormat="1" ht="18" customHeight="1">
      <c r="A12" s="102" t="s">
        <v>181</v>
      </c>
      <c r="B12" s="124">
        <v>609.91</v>
      </c>
      <c r="C12" s="124">
        <v>878.21</v>
      </c>
      <c r="D12" s="124">
        <v>923.66</v>
      </c>
      <c r="E12" s="124">
        <v>1045.35</v>
      </c>
      <c r="F12" s="124">
        <v>514.61</v>
      </c>
      <c r="G12" s="124">
        <v>395.85</v>
      </c>
      <c r="H12" s="116"/>
      <c r="I12" s="123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</row>
    <row r="13" spans="1:163" s="118" customFormat="1" ht="18" customHeight="1">
      <c r="A13" s="102" t="s">
        <v>184</v>
      </c>
      <c r="B13" s="124">
        <v>632.9210218023035</v>
      </c>
      <c r="C13" s="124">
        <v>911.3454136047591</v>
      </c>
      <c r="D13" s="124">
        <v>940.4</v>
      </c>
      <c r="E13" s="124">
        <v>1064.29</v>
      </c>
      <c r="F13" s="124">
        <v>523.94</v>
      </c>
      <c r="G13" s="124">
        <v>403.03</v>
      </c>
      <c r="H13" s="116"/>
      <c r="I13" s="123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</row>
    <row r="14" spans="1:163" s="118" customFormat="1" ht="18" customHeight="1">
      <c r="A14" s="102" t="s">
        <v>186</v>
      </c>
      <c r="B14" s="124">
        <v>583.6889729713876</v>
      </c>
      <c r="C14" s="204" t="s">
        <v>134</v>
      </c>
      <c r="D14" s="124">
        <v>923.9297813366184</v>
      </c>
      <c r="E14" s="124">
        <v>962.0602167568599</v>
      </c>
      <c r="F14" s="124">
        <v>483.9632187953716</v>
      </c>
      <c r="G14" s="124">
        <v>369.57191253464737</v>
      </c>
      <c r="H14" s="116"/>
      <c r="I14" s="123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</row>
    <row r="15" spans="1:163" s="118" customFormat="1" ht="18" customHeight="1">
      <c r="A15" s="213" t="s">
        <v>187</v>
      </c>
      <c r="B15" s="204">
        <v>584.3745870468528</v>
      </c>
      <c r="C15" s="204">
        <v>879.4984362840823</v>
      </c>
      <c r="D15" s="204">
        <v>925.0150498480332</v>
      </c>
      <c r="E15" s="204">
        <v>963.1902741274758</v>
      </c>
      <c r="F15" s="204">
        <v>484.5316927775412</v>
      </c>
      <c r="G15" s="204">
        <v>370.0060199392133</v>
      </c>
      <c r="H15" s="116"/>
      <c r="I15" s="123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</row>
    <row r="16" spans="1:163" s="118" customFormat="1" ht="18" customHeight="1">
      <c r="A16" s="213" t="s">
        <v>188</v>
      </c>
      <c r="B16" s="204">
        <v>605.2587557218243</v>
      </c>
      <c r="C16" s="204">
        <v>910.9296348677707</v>
      </c>
      <c r="D16" s="204">
        <v>958.0729047858022</v>
      </c>
      <c r="E16" s="204">
        <v>997.612421491248</v>
      </c>
      <c r="F16" s="204">
        <v>501.8477120306583</v>
      </c>
      <c r="G16" s="204">
        <v>383.22916191432085</v>
      </c>
      <c r="H16" s="116"/>
      <c r="I16" s="123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</row>
    <row r="17" spans="1:163" s="118" customFormat="1" ht="18" customHeight="1">
      <c r="A17" s="213" t="s">
        <v>190</v>
      </c>
      <c r="B17" s="204">
        <v>558.9514429615459</v>
      </c>
      <c r="C17" s="204">
        <v>895.2190222833316</v>
      </c>
      <c r="D17" s="204">
        <v>941.5492221009998</v>
      </c>
      <c r="E17" s="204">
        <v>971.4396735962697</v>
      </c>
      <c r="F17" s="204">
        <v>446.862249854284</v>
      </c>
      <c r="G17" s="204">
        <v>328.7949664479682</v>
      </c>
      <c r="H17" s="116"/>
      <c r="I17" s="123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</row>
    <row r="18" spans="1:163" s="118" customFormat="1" ht="18" customHeight="1">
      <c r="A18" s="213" t="s">
        <v>196</v>
      </c>
      <c r="B18" s="124">
        <v>559.3527062800053</v>
      </c>
      <c r="C18" s="124">
        <v>895.8616873308108</v>
      </c>
      <c r="D18" s="124">
        <v>942.225146942255</v>
      </c>
      <c r="E18" s="124">
        <v>972.1370563689933</v>
      </c>
      <c r="F18" s="124">
        <v>447.1830459297369</v>
      </c>
      <c r="G18" s="124">
        <v>329.03100369412084</v>
      </c>
      <c r="H18" s="116"/>
      <c r="I18" s="123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</row>
    <row r="19" spans="1:163" s="118" customFormat="1" ht="38.25">
      <c r="A19" s="103" t="s">
        <v>195</v>
      </c>
      <c r="B19" s="205">
        <f aca="true" t="shared" si="0" ref="B19:G19">(B18/B6)-1</f>
        <v>-0.16454668078622692</v>
      </c>
      <c r="C19" s="205">
        <f t="shared" si="0"/>
        <v>0.03455399603992282</v>
      </c>
      <c r="D19" s="205">
        <f t="shared" si="0"/>
        <v>0.03454823108421001</v>
      </c>
      <c r="E19" s="205">
        <f t="shared" si="0"/>
        <v>-0.02964839059231683</v>
      </c>
      <c r="F19" s="205">
        <f t="shared" si="0"/>
        <v>-0.17786655281058783</v>
      </c>
      <c r="G19" s="205">
        <f t="shared" si="0"/>
        <v>-0.35116443435522704</v>
      </c>
      <c r="H19" s="116"/>
      <c r="I19" s="123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</row>
    <row r="20" spans="1:10" ht="12.75">
      <c r="A20" s="233" t="s">
        <v>174</v>
      </c>
      <c r="B20" s="233"/>
      <c r="C20" s="233"/>
      <c r="D20" s="233"/>
      <c r="E20" s="233"/>
      <c r="F20" s="233"/>
      <c r="G20" s="233"/>
      <c r="H20" s="121"/>
      <c r="I20" s="121"/>
      <c r="J20" s="121"/>
    </row>
    <row r="21" spans="1:7" s="121" customFormat="1" ht="12.75">
      <c r="A21" s="126" t="s">
        <v>197</v>
      </c>
      <c r="B21" s="127"/>
      <c r="C21" s="128"/>
      <c r="D21" s="129">
        <v>668.63</v>
      </c>
      <c r="E21" s="128"/>
      <c r="F21" s="128"/>
      <c r="G21" s="128"/>
    </row>
    <row r="22" spans="1:7" s="121" customFormat="1" ht="12.75">
      <c r="A22" s="128" t="s">
        <v>143</v>
      </c>
      <c r="B22" s="128"/>
      <c r="C22" s="128"/>
      <c r="D22" s="128"/>
      <c r="E22" s="128"/>
      <c r="F22" s="128"/>
      <c r="G22" s="128"/>
    </row>
    <row r="23" s="121" customFormat="1" ht="12.75"/>
    <row r="24" s="121" customFormat="1" ht="12.75"/>
    <row r="25" s="121" customFormat="1" ht="12.75"/>
    <row r="26" s="121" customFormat="1" ht="12.75"/>
    <row r="27" s="121" customFormat="1" ht="12.75"/>
    <row r="28" s="121" customFormat="1" ht="12.75"/>
    <row r="29" s="121" customFormat="1" ht="12.75"/>
    <row r="30" s="121" customFormat="1" ht="12.75"/>
    <row r="31" s="121" customFormat="1" ht="12.75"/>
    <row r="32" s="121" customFormat="1" ht="12.75">
      <c r="H32" s="130"/>
    </row>
    <row r="33" s="121" customFormat="1" ht="12.75"/>
    <row r="34" s="121" customFormat="1" ht="12.75"/>
    <row r="35" s="121" customFormat="1" ht="12.75"/>
    <row r="36" s="121" customFormat="1" ht="12.75">
      <c r="D36" s="131"/>
    </row>
    <row r="37" s="121" customFormat="1" ht="12.75"/>
    <row r="38" s="121" customFormat="1" ht="12.75"/>
    <row r="39" s="121" customFormat="1" ht="12.75"/>
    <row r="40" s="121" customFormat="1" ht="12.75"/>
    <row r="41" s="121" customFormat="1" ht="12.75"/>
    <row r="42" s="121" customFormat="1" ht="12.75"/>
    <row r="43" s="121" customFormat="1" ht="12.75"/>
    <row r="44" s="121" customFormat="1" ht="12.75"/>
    <row r="45" s="121" customFormat="1" ht="12.75"/>
    <row r="46" s="121" customFormat="1" ht="12.75"/>
    <row r="47" s="121" customFormat="1" ht="12.75"/>
    <row r="48" s="121" customFormat="1" ht="12.75"/>
    <row r="49" s="121" customFormat="1" ht="12.75"/>
    <row r="50" s="121" customFormat="1" ht="12.75"/>
    <row r="51" s="121" customFormat="1" ht="12.75"/>
    <row r="52" s="121" customFormat="1" ht="12.75"/>
    <row r="53" s="121" customFormat="1" ht="12.75"/>
    <row r="54" s="121" customFormat="1" ht="12.75"/>
    <row r="55" s="121" customFormat="1" ht="12.75"/>
    <row r="56" s="121" customFormat="1" ht="12.75"/>
    <row r="57" s="121" customFormat="1" ht="12.75"/>
    <row r="58" s="121" customFormat="1" ht="12.75"/>
    <row r="59" s="121" customFormat="1" ht="12.75"/>
    <row r="60" s="121" customFormat="1" ht="12.75"/>
    <row r="61" s="121" customFormat="1" ht="12.75"/>
    <row r="62" s="121" customFormat="1" ht="12.75"/>
    <row r="63" s="121" customFormat="1" ht="12.75"/>
    <row r="64" s="121" customFormat="1" ht="12.75"/>
    <row r="65" s="121" customFormat="1" ht="12.75"/>
    <row r="66" s="121" customFormat="1" ht="12.75"/>
    <row r="67" s="121" customFormat="1" ht="12.75"/>
    <row r="68" s="121" customFormat="1" ht="12.75"/>
    <row r="69" s="121" customFormat="1" ht="12.75"/>
    <row r="70" s="121" customFormat="1" ht="12.75"/>
    <row r="71" s="121" customFormat="1" ht="12.75"/>
    <row r="72" s="121" customFormat="1" ht="12.75"/>
    <row r="73" s="121" customFormat="1" ht="12.75"/>
    <row r="74" s="121" customFormat="1" ht="12.75"/>
    <row r="75" s="121" customFormat="1" ht="12.75"/>
    <row r="76" s="121" customFormat="1" ht="12.75"/>
    <row r="77" s="121" customFormat="1" ht="12.75"/>
    <row r="78" s="121" customFormat="1" ht="12.75"/>
    <row r="79" s="121" customFormat="1" ht="12.75"/>
    <row r="80" s="121" customFormat="1" ht="12.75"/>
    <row r="81" s="121" customFormat="1" ht="12.75"/>
    <row r="82" s="121" customFormat="1" ht="12.75"/>
    <row r="83" s="121" customFormat="1" ht="12.75"/>
    <row r="84" s="121" customFormat="1" ht="12.75"/>
    <row r="85" s="121" customFormat="1" ht="12.75"/>
    <row r="86" s="121" customFormat="1" ht="12.75"/>
    <row r="87" s="121" customFormat="1" ht="12.75"/>
    <row r="88" s="121" customFormat="1" ht="12.75"/>
    <row r="89" s="121" customFormat="1" ht="12.75"/>
    <row r="90" s="121" customFormat="1" ht="12.75"/>
    <row r="91" s="121" customFormat="1" ht="12.75"/>
    <row r="92" s="121" customFormat="1" ht="12.75"/>
    <row r="93" s="121" customFormat="1" ht="12.75"/>
    <row r="94" s="121" customFormat="1" ht="12.75"/>
    <row r="95" s="121" customFormat="1" ht="12.75"/>
    <row r="96" s="121" customFormat="1" ht="12.75"/>
    <row r="97" s="121" customFormat="1" ht="12.75"/>
    <row r="98" s="121" customFormat="1" ht="12.75"/>
    <row r="99" s="121" customFormat="1" ht="12.75"/>
    <row r="100" s="121" customFormat="1" ht="12.75"/>
    <row r="101" s="121" customFormat="1" ht="12.75"/>
    <row r="102" s="121" customFormat="1" ht="12.75"/>
    <row r="103" s="121" customFormat="1" ht="12.75"/>
    <row r="104" s="121" customFormat="1" ht="12.75"/>
    <row r="105" s="121" customFormat="1" ht="12.75"/>
    <row r="106" s="121" customFormat="1" ht="12.75"/>
    <row r="107" s="121" customFormat="1" ht="12.75"/>
    <row r="108" s="121" customFormat="1" ht="12.75"/>
    <row r="109" s="121" customFormat="1" ht="12.75"/>
    <row r="110" s="121" customFormat="1" ht="12.75"/>
    <row r="111" s="121" customFormat="1" ht="12.75"/>
    <row r="112" s="121" customFormat="1" ht="12.75"/>
    <row r="113" s="121" customFormat="1" ht="12.75"/>
    <row r="114" s="121" customFormat="1" ht="12.75"/>
    <row r="115" s="121" customFormat="1" ht="12.75"/>
    <row r="116" s="121" customFormat="1" ht="12.75"/>
    <row r="117" s="121" customFormat="1" ht="12.75"/>
    <row r="118" s="121" customFormat="1" ht="12.75"/>
    <row r="119" s="121" customFormat="1" ht="12.75"/>
    <row r="120" s="121" customFormat="1" ht="12.75"/>
    <row r="121" s="121" customFormat="1" ht="12.75"/>
    <row r="122" s="121" customFormat="1" ht="12.75"/>
    <row r="123" s="121" customFormat="1" ht="12.75"/>
    <row r="124" s="121" customFormat="1" ht="12.75"/>
    <row r="125" s="121" customFormat="1" ht="12.75"/>
    <row r="126" s="121" customFormat="1" ht="12.75"/>
    <row r="127" s="121" customFormat="1" ht="12.75"/>
    <row r="128" s="121" customFormat="1" ht="12.75"/>
    <row r="129" s="121" customFormat="1" ht="12.75"/>
    <row r="130" s="121" customFormat="1" ht="12.75"/>
    <row r="131" s="121" customFormat="1" ht="12.75"/>
    <row r="132" s="121" customFormat="1" ht="12.75"/>
    <row r="133" s="121" customFormat="1" ht="12.75"/>
    <row r="134" s="121" customFormat="1" ht="12.75"/>
    <row r="135" s="121" customFormat="1" ht="12.75"/>
    <row r="136" s="121" customFormat="1" ht="12.75"/>
    <row r="137" s="121" customFormat="1" ht="12.75"/>
    <row r="138" s="121" customFormat="1" ht="12.75"/>
    <row r="139" s="121" customFormat="1" ht="12.75"/>
    <row r="140" s="121" customFormat="1" ht="12.75"/>
    <row r="141" s="121" customFormat="1" ht="12.75"/>
    <row r="142" s="121" customFormat="1" ht="12.75"/>
    <row r="143" s="121" customFormat="1" ht="12.75"/>
    <row r="144" s="121" customFormat="1" ht="12.75"/>
    <row r="145" s="121" customFormat="1" ht="12.75"/>
    <row r="146" s="121" customFormat="1" ht="12.75"/>
    <row r="147" s="121" customFormat="1" ht="12.75"/>
    <row r="148" s="121" customFormat="1" ht="12.75"/>
    <row r="149" s="121" customFormat="1" ht="12.75"/>
    <row r="150" s="121" customFormat="1" ht="12.75"/>
    <row r="151" s="121" customFormat="1" ht="12.75"/>
    <row r="152" s="121" customFormat="1" ht="12.75"/>
    <row r="153" s="121" customFormat="1" ht="12.75"/>
    <row r="154" s="121" customFormat="1" ht="12.75"/>
    <row r="155" s="121" customFormat="1" ht="12.75"/>
    <row r="156" s="121" customFormat="1" ht="12.75"/>
    <row r="157" s="121" customFormat="1" ht="12.75"/>
    <row r="158" s="121" customFormat="1" ht="12.75"/>
    <row r="159" s="121" customFormat="1" ht="12.75"/>
    <row r="160" s="121" customFormat="1" ht="12.75"/>
    <row r="161" s="121" customFormat="1" ht="12.75"/>
    <row r="162" s="121" customFormat="1" ht="12.75"/>
    <row r="163" s="121" customFormat="1" ht="12.75"/>
    <row r="164" s="121" customFormat="1" ht="12.75"/>
    <row r="165" s="121" customFormat="1" ht="12.75"/>
    <row r="166" s="121" customFormat="1" ht="12.75"/>
    <row r="167" s="121" customFormat="1" ht="12.75"/>
    <row r="168" s="121" customFormat="1" ht="12.75"/>
    <row r="169" s="121" customFormat="1" ht="12.75"/>
    <row r="170" s="121" customFormat="1" ht="12.75"/>
    <row r="171" s="121" customFormat="1" ht="12.75"/>
    <row r="172" s="121" customFormat="1" ht="12.75"/>
    <row r="173" s="121" customFormat="1" ht="12.75"/>
    <row r="174" s="121" customFormat="1" ht="12.75"/>
    <row r="175" s="121" customFormat="1" ht="12.75"/>
    <row r="176" s="121" customFormat="1" ht="12.75"/>
    <row r="177" s="121" customFormat="1" ht="12.75"/>
    <row r="178" s="121" customFormat="1" ht="12.75"/>
    <row r="179" s="121" customFormat="1" ht="12.75"/>
    <row r="180" s="121" customFormat="1" ht="12.75"/>
    <row r="181" s="121" customFormat="1" ht="12.75"/>
    <row r="182" s="121" customFormat="1" ht="12.75"/>
    <row r="183" s="121" customFormat="1" ht="12.75"/>
    <row r="184" s="121" customFormat="1" ht="12.75"/>
    <row r="185" s="121" customFormat="1" ht="12.75"/>
    <row r="186" s="121" customFormat="1" ht="12.75"/>
    <row r="187" s="121" customFormat="1" ht="12.75"/>
    <row r="188" s="121" customFormat="1" ht="12.75"/>
    <row r="189" s="121" customFormat="1" ht="12.75"/>
    <row r="190" s="121" customFormat="1" ht="12.75"/>
    <row r="191" s="121" customFormat="1" ht="12.75"/>
    <row r="192" s="121" customFormat="1" ht="12.75"/>
    <row r="193" s="121" customFormat="1" ht="12.75"/>
    <row r="194" s="121" customFormat="1" ht="12.75"/>
    <row r="195" s="121" customFormat="1" ht="12.75"/>
    <row r="196" s="121" customFormat="1" ht="12.75"/>
    <row r="197" s="121" customFormat="1" ht="12.75"/>
    <row r="198" s="121" customFormat="1" ht="12.75"/>
    <row r="199" s="121" customFormat="1" ht="12.75"/>
    <row r="200" s="121" customFormat="1" ht="12.75"/>
    <row r="201" s="121" customFormat="1" ht="12.75"/>
    <row r="202" s="121" customFormat="1" ht="12.75"/>
    <row r="203" s="121" customFormat="1" ht="12.75"/>
    <row r="204" s="121" customFormat="1" ht="12.75"/>
    <row r="205" s="121" customFormat="1" ht="12.75"/>
    <row r="206" s="121" customFormat="1" ht="12.75"/>
    <row r="207" s="121" customFormat="1" ht="12.75"/>
    <row r="208" s="121" customFormat="1" ht="12.75"/>
    <row r="209" s="121" customFormat="1" ht="12.75"/>
    <row r="210" s="121" customFormat="1" ht="12.75"/>
    <row r="211" s="121" customFormat="1" ht="12.75"/>
    <row r="212" s="121" customFormat="1" ht="12.75"/>
    <row r="213" s="121" customFormat="1" ht="12.75"/>
    <row r="214" s="121" customFormat="1" ht="12.75"/>
    <row r="215" s="121" customFormat="1" ht="12.75"/>
    <row r="216" s="121" customFormat="1" ht="12.75"/>
    <row r="217" s="121" customFormat="1" ht="12.75"/>
    <row r="218" s="121" customFormat="1" ht="12.75"/>
    <row r="219" s="121" customFormat="1" ht="12.75"/>
    <row r="220" s="121" customFormat="1" ht="12.75"/>
    <row r="221" s="121" customFormat="1" ht="12.75"/>
    <row r="222" s="121" customFormat="1" ht="12.75"/>
    <row r="223" s="121" customFormat="1" ht="12.75"/>
    <row r="224" s="121" customFormat="1" ht="12.75"/>
    <row r="225" s="121" customFormat="1" ht="12.75"/>
    <row r="226" s="121" customFormat="1" ht="12.75"/>
    <row r="227" s="121" customFormat="1" ht="12.75"/>
    <row r="228" s="121" customFormat="1" ht="12.75"/>
    <row r="229" s="121" customFormat="1" ht="12.75"/>
    <row r="230" s="121" customFormat="1" ht="12.75"/>
    <row r="231" s="121" customFormat="1" ht="12.75"/>
    <row r="232" s="121" customFormat="1" ht="12.75"/>
    <row r="233" s="121" customFormat="1" ht="12.75"/>
    <row r="234" s="121" customFormat="1" ht="12.75"/>
    <row r="235" s="121" customFormat="1" ht="12.75"/>
    <row r="236" s="121" customFormat="1" ht="12.75"/>
    <row r="237" s="121" customFormat="1" ht="12.75"/>
    <row r="238" s="121" customFormat="1" ht="12.75"/>
    <row r="239" s="121" customFormat="1" ht="12.75"/>
    <row r="240" s="121" customFormat="1" ht="12.75"/>
    <row r="241" s="121" customFormat="1" ht="12.75"/>
    <row r="242" s="121" customFormat="1" ht="12.75"/>
    <row r="243" s="121" customFormat="1" ht="12.75"/>
    <row r="244" s="121" customFormat="1" ht="12.75"/>
    <row r="245" s="121" customFormat="1" ht="12.75"/>
    <row r="246" s="121" customFormat="1" ht="12.75"/>
    <row r="247" s="121" customFormat="1" ht="12.75"/>
    <row r="248" s="121" customFormat="1" ht="12.75"/>
    <row r="249" s="121" customFormat="1" ht="12.75"/>
    <row r="250" s="121" customFormat="1" ht="12.75"/>
    <row r="251" s="121" customFormat="1" ht="12.75"/>
    <row r="252" s="121" customFormat="1" ht="12.75"/>
    <row r="253" s="121" customFormat="1" ht="12.75"/>
    <row r="254" s="121" customFormat="1" ht="12.75"/>
    <row r="255" s="121" customFormat="1" ht="12.75"/>
    <row r="256" s="121" customFormat="1" ht="12.75"/>
    <row r="257" s="121" customFormat="1" ht="12.75"/>
    <row r="258" s="121" customFormat="1" ht="12.75"/>
    <row r="259" s="121" customFormat="1" ht="12.75"/>
    <row r="260" s="121" customFormat="1" ht="12.75"/>
    <row r="261" s="121" customFormat="1" ht="12.75"/>
    <row r="262" s="121" customFormat="1" ht="12.75"/>
    <row r="263" s="121" customFormat="1" ht="12.75"/>
    <row r="264" s="121" customFormat="1" ht="12.75"/>
    <row r="265" s="121" customFormat="1" ht="12.75"/>
    <row r="266" s="121" customFormat="1" ht="12.75"/>
    <row r="267" s="121" customFormat="1" ht="12.75"/>
    <row r="268" s="121" customFormat="1" ht="12.75"/>
    <row r="269" s="121" customFormat="1" ht="12.75"/>
    <row r="270" s="121" customFormat="1" ht="12.75"/>
    <row r="271" s="121" customFormat="1" ht="12.75"/>
    <row r="272" s="121" customFormat="1" ht="12.75"/>
    <row r="273" s="121" customFormat="1" ht="12.75"/>
    <row r="274" s="121" customFormat="1" ht="12.75"/>
    <row r="275" s="121" customFormat="1" ht="12.75"/>
    <row r="276" s="121" customFormat="1" ht="12.75"/>
    <row r="277" s="121" customFormat="1" ht="12.75"/>
    <row r="278" s="121" customFormat="1" ht="12.75"/>
    <row r="279" s="121" customFormat="1" ht="12.75"/>
    <row r="280" s="121" customFormat="1" ht="12.75"/>
    <row r="281" s="121" customFormat="1" ht="12.75"/>
    <row r="282" s="121" customFormat="1" ht="12.75"/>
    <row r="283" s="121" customFormat="1" ht="12.75"/>
    <row r="284" s="121" customFormat="1" ht="12.75"/>
    <row r="285" s="121" customFormat="1" ht="12.75"/>
    <row r="286" s="121" customFormat="1" ht="12.75"/>
    <row r="287" s="121" customFormat="1" ht="12.75"/>
    <row r="288" s="121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9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6"/>
  <sheetViews>
    <sheetView view="pageBreakPreview" zoomScaleSheetLayoutView="100" zoomScalePageLayoutView="0" workbookViewId="0" topLeftCell="A1">
      <selection activeCell="F19" sqref="F19"/>
    </sheetView>
  </sheetViews>
  <sheetFormatPr defaultColWidth="11.421875" defaultRowHeight="12.75"/>
  <cols>
    <col min="1" max="1" width="17.140625" style="6" customWidth="1"/>
    <col min="2" max="2" width="11.421875" style="6" customWidth="1"/>
    <col min="3" max="3" width="12.7109375" style="6" customWidth="1"/>
    <col min="4" max="4" width="12.28125" style="6" customWidth="1"/>
    <col min="5" max="8" width="11.421875" style="6" customWidth="1"/>
    <col min="9" max="29" width="11.421875" style="2" customWidth="1"/>
    <col min="30" max="16384" width="11.421875" style="6" customWidth="1"/>
  </cols>
  <sheetData>
    <row r="1" spans="1:29" s="4" customFormat="1" ht="12.75">
      <c r="A1" s="237" t="s">
        <v>95</v>
      </c>
      <c r="B1" s="237"/>
      <c r="C1" s="237"/>
      <c r="D1" s="237"/>
      <c r="E1" s="237"/>
      <c r="F1" s="237"/>
      <c r="G1" s="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4" customFormat="1" ht="17.25" customHeight="1">
      <c r="A2" s="237" t="s">
        <v>80</v>
      </c>
      <c r="B2" s="237"/>
      <c r="C2" s="237"/>
      <c r="D2" s="237"/>
      <c r="E2" s="237"/>
      <c r="F2" s="237"/>
      <c r="G2" s="1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4" customFormat="1" ht="12.75">
      <c r="A3" s="238" t="s">
        <v>136</v>
      </c>
      <c r="B3" s="238"/>
      <c r="C3" s="238"/>
      <c r="D3" s="238"/>
      <c r="E3" s="238"/>
      <c r="F3" s="238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4" customFormat="1" ht="16.5" customHeight="1">
      <c r="A4" s="196"/>
      <c r="B4" s="27"/>
      <c r="C4" s="27"/>
      <c r="D4" s="27"/>
      <c r="E4" s="27"/>
      <c r="F4" s="2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4" customFormat="1" ht="51">
      <c r="A5" s="101" t="s">
        <v>29</v>
      </c>
      <c r="B5" s="107" t="s">
        <v>149</v>
      </c>
      <c r="C5" s="107" t="s">
        <v>66</v>
      </c>
      <c r="D5" s="107" t="s">
        <v>65</v>
      </c>
      <c r="E5" s="107" t="s">
        <v>67</v>
      </c>
      <c r="F5" s="107" t="s">
        <v>68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s="4" customFormat="1" ht="12.75">
      <c r="A6" s="106" t="s">
        <v>165</v>
      </c>
      <c r="B6" s="105">
        <v>461.5</v>
      </c>
      <c r="C6" s="105">
        <v>315.5</v>
      </c>
      <c r="D6" s="105">
        <v>301.5</v>
      </c>
      <c r="E6" s="105">
        <v>124</v>
      </c>
      <c r="F6" s="105">
        <v>265.75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4" customFormat="1" ht="12.75">
      <c r="A7" s="106" t="s">
        <v>166</v>
      </c>
      <c r="B7" s="105">
        <v>441.5</v>
      </c>
      <c r="C7" s="105">
        <v>315.5</v>
      </c>
      <c r="D7" s="105">
        <v>301.5</v>
      </c>
      <c r="E7" s="105">
        <v>123.5</v>
      </c>
      <c r="F7" s="105">
        <v>252.38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s="4" customFormat="1" ht="12.75">
      <c r="A8" s="106" t="s">
        <v>168</v>
      </c>
      <c r="B8" s="105">
        <v>416</v>
      </c>
      <c r="C8" s="105">
        <v>315.5</v>
      </c>
      <c r="D8" s="105">
        <v>301.5</v>
      </c>
      <c r="E8" s="105">
        <v>123.5</v>
      </c>
      <c r="F8" s="105">
        <v>239.4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4" customFormat="1" ht="12.75">
      <c r="A9" s="106" t="s">
        <v>167</v>
      </c>
      <c r="B9" s="105">
        <v>403.63</v>
      </c>
      <c r="C9" s="105">
        <v>315.5</v>
      </c>
      <c r="D9" s="105">
        <v>301.5</v>
      </c>
      <c r="E9" s="105">
        <v>123.5</v>
      </c>
      <c r="F9" s="105">
        <v>229.83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s="4" customFormat="1" ht="12.75">
      <c r="A10" s="106" t="s">
        <v>172</v>
      </c>
      <c r="B10" s="105">
        <v>388.75</v>
      </c>
      <c r="C10" s="105">
        <v>315.5</v>
      </c>
      <c r="D10" s="105">
        <v>301.5</v>
      </c>
      <c r="E10" s="105">
        <v>122.6</v>
      </c>
      <c r="F10" s="105">
        <v>203.4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s="4" customFormat="1" ht="12.75">
      <c r="A11" s="106" t="s">
        <v>175</v>
      </c>
      <c r="B11" s="105">
        <v>362.5</v>
      </c>
      <c r="C11" s="105">
        <v>315.5</v>
      </c>
      <c r="D11" s="105">
        <v>301.5</v>
      </c>
      <c r="E11" s="105">
        <v>114.5</v>
      </c>
      <c r="F11" s="105">
        <v>233.13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s="4" customFormat="1" ht="12.75">
      <c r="A12" s="106" t="s">
        <v>181</v>
      </c>
      <c r="B12" s="105">
        <v>360</v>
      </c>
      <c r="C12" s="105">
        <v>315.5</v>
      </c>
      <c r="D12" s="105">
        <v>301.5</v>
      </c>
      <c r="E12" s="105">
        <v>114.5</v>
      </c>
      <c r="F12" s="105">
        <v>256.38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4" customFormat="1" ht="12.75">
      <c r="A13" s="106" t="s">
        <v>184</v>
      </c>
      <c r="B13" s="105">
        <v>356.13</v>
      </c>
      <c r="C13" s="105">
        <v>315.5</v>
      </c>
      <c r="D13" s="105">
        <v>301.5</v>
      </c>
      <c r="E13" s="105">
        <v>114.13</v>
      </c>
      <c r="F13" s="105">
        <v>238.25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4" customFormat="1" ht="12.75">
      <c r="A14" s="106" t="s">
        <v>186</v>
      </c>
      <c r="B14" s="198">
        <v>351</v>
      </c>
      <c r="C14" s="198">
        <v>315.5</v>
      </c>
      <c r="D14" s="198">
        <v>301.5</v>
      </c>
      <c r="E14" s="198">
        <v>110.5</v>
      </c>
      <c r="F14" s="198">
        <v>200.375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s="4" customFormat="1" ht="12.75">
      <c r="A15" s="106" t="s">
        <v>187</v>
      </c>
      <c r="B15" s="198">
        <v>347</v>
      </c>
      <c r="C15" s="198">
        <v>315.5</v>
      </c>
      <c r="D15" s="198">
        <v>301.5</v>
      </c>
      <c r="E15" s="198">
        <v>110.5</v>
      </c>
      <c r="F15" s="198">
        <v>207.25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4" customFormat="1" ht="12.75">
      <c r="A16" s="202" t="s">
        <v>188</v>
      </c>
      <c r="B16" s="198">
        <v>340.63</v>
      </c>
      <c r="C16" s="198">
        <v>304.5</v>
      </c>
      <c r="D16" s="198">
        <v>290.5</v>
      </c>
      <c r="E16" s="203">
        <v>110.5</v>
      </c>
      <c r="F16" s="203">
        <v>170.2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4" customFormat="1" ht="12.75">
      <c r="A17" s="202" t="s">
        <v>190</v>
      </c>
      <c r="B17" s="198">
        <v>337</v>
      </c>
      <c r="C17" s="198">
        <v>230.5</v>
      </c>
      <c r="D17" s="198">
        <v>216.5</v>
      </c>
      <c r="E17" s="203">
        <v>109.75</v>
      </c>
      <c r="F17" s="203">
        <v>188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4" customFormat="1" ht="12.75">
      <c r="A18" s="202" t="s">
        <v>196</v>
      </c>
      <c r="B18" s="198">
        <f>338.9</f>
        <v>338.9</v>
      </c>
      <c r="C18" s="198">
        <v>320</v>
      </c>
      <c r="D18" s="198">
        <v>226.9</v>
      </c>
      <c r="E18" s="214">
        <v>109</v>
      </c>
      <c r="F18" s="214">
        <v>183.1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4" customFormat="1" ht="38.25">
      <c r="A19" s="201" t="s">
        <v>195</v>
      </c>
      <c r="B19" s="206">
        <f>(B18/B6)-1</f>
        <v>-0.26565547128927414</v>
      </c>
      <c r="C19" s="206">
        <f>(C18/C6)-1</f>
        <v>0.014263074484944571</v>
      </c>
      <c r="D19" s="206">
        <f>(D18/D6)-1</f>
        <v>-0.24742951907131006</v>
      </c>
      <c r="E19" s="206">
        <f>(E18/E6)-1</f>
        <v>-0.12096774193548387</v>
      </c>
      <c r="F19" s="206">
        <f>(F18/F6)-1</f>
        <v>-0.31100658513640644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4" customFormat="1" ht="42.75" customHeight="1">
      <c r="A20" s="239" t="s">
        <v>191</v>
      </c>
      <c r="B20" s="240"/>
      <c r="C20" s="240"/>
      <c r="D20" s="240"/>
      <c r="E20" s="240"/>
      <c r="F20" s="240"/>
      <c r="G20" s="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7:8" ht="12.75">
      <c r="G21" s="2"/>
      <c r="H21" s="2"/>
    </row>
    <row r="22" spans="7:8" ht="12.75">
      <c r="G22" s="2"/>
      <c r="H22" s="2"/>
    </row>
    <row r="23" spans="7:8" ht="12.75">
      <c r="G23" s="2"/>
      <c r="H23" s="2"/>
    </row>
    <row r="24" spans="7:8" ht="12.75">
      <c r="G24" s="2"/>
      <c r="H24" s="2"/>
    </row>
    <row r="25" spans="7:8" ht="12.75">
      <c r="G25" s="2"/>
      <c r="H25" s="2"/>
    </row>
    <row r="26" spans="7:8" ht="12.75">
      <c r="G26" s="2"/>
      <c r="H26" s="2"/>
    </row>
    <row r="27" spans="7:8" ht="12.75">
      <c r="G27" s="2"/>
      <c r="H27" s="2"/>
    </row>
    <row r="28" spans="7:8" ht="12.75">
      <c r="G28" s="2"/>
      <c r="H28" s="2"/>
    </row>
    <row r="29" spans="7:8" ht="12.75">
      <c r="G29" s="2"/>
      <c r="H29" s="2"/>
    </row>
    <row r="30" spans="7:8" ht="12.75">
      <c r="G30" s="2"/>
      <c r="H30" s="2"/>
    </row>
    <row r="31" spans="7:8" ht="12.75">
      <c r="G31" s="2"/>
      <c r="H31" s="2"/>
    </row>
    <row r="32" spans="7:8" ht="12.75">
      <c r="G32" s="2"/>
      <c r="H32" s="2"/>
    </row>
    <row r="33" spans="7:8" ht="12.75">
      <c r="G33" s="2"/>
      <c r="H33" s="2"/>
    </row>
    <row r="36" ht="12.75">
      <c r="D36" s="19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6"/>
  <sheetViews>
    <sheetView view="pageBreakPreview" zoomScale="90" zoomScaleSheetLayoutView="90" zoomScalePageLayoutView="0" workbookViewId="0" topLeftCell="A1">
      <selection activeCell="H37" sqref="H37"/>
    </sheetView>
  </sheetViews>
  <sheetFormatPr defaultColWidth="11.421875" defaultRowHeight="12.75" customHeight="1"/>
  <cols>
    <col min="1" max="16384" width="11.421875" style="24" customWidth="1"/>
  </cols>
  <sheetData>
    <row r="1" spans="1:3" ht="12.75" customHeight="1" thickBot="1">
      <c r="A1" s="87"/>
      <c r="B1" s="87"/>
      <c r="C1" s="87"/>
    </row>
    <row r="36" ht="12.75" customHeight="1">
      <c r="D36" s="82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5:J41"/>
  <sheetViews>
    <sheetView view="pageBreakPreview" zoomScale="90" zoomScaleSheetLayoutView="90" zoomScalePageLayoutView="0" workbookViewId="0" topLeftCell="A1">
      <selection activeCell="I38" sqref="I38"/>
    </sheetView>
  </sheetViews>
  <sheetFormatPr defaultColWidth="11.421875" defaultRowHeight="12.75"/>
  <cols>
    <col min="1" max="16384" width="11.421875" style="24" customWidth="1"/>
  </cols>
  <sheetData>
    <row r="35" spans="1:10" ht="12.75">
      <c r="A35" s="241"/>
      <c r="B35" s="241"/>
      <c r="C35" s="241"/>
      <c r="D35" s="241"/>
      <c r="E35" s="241"/>
      <c r="F35" s="241"/>
      <c r="G35" s="241"/>
      <c r="H35" s="241"/>
      <c r="I35" s="241"/>
      <c r="J35" s="241"/>
    </row>
    <row r="36" spans="1:10" ht="12.75">
      <c r="A36" s="241"/>
      <c r="B36" s="241"/>
      <c r="C36" s="241"/>
      <c r="D36" s="241"/>
      <c r="E36" s="241"/>
      <c r="F36" s="241"/>
      <c r="G36" s="241"/>
      <c r="H36" s="241"/>
      <c r="I36" s="241"/>
      <c r="J36" s="241"/>
    </row>
    <row r="41" ht="12.75">
      <c r="D41" s="82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2016-01-29T11:03:27Z</cp:lastPrinted>
  <dcterms:created xsi:type="dcterms:W3CDTF">1999-11-18T22:07:59Z</dcterms:created>
  <dcterms:modified xsi:type="dcterms:W3CDTF">2018-07-17T22:15:43Z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