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<sst xmlns="http://schemas.openxmlformats.org/spreadsheetml/2006/main" count="264" uniqueCount="201">
  <si>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</si>
  <si>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</si>
  <si>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</si>
  <si>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</si>
  <si>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</si>
  <si>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</si>
  <si>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</si>
  <si>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</si>
  <si>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</si>
  <si>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</si>
  <si>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</si>
  <si>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</si>
  <si>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</si>
  <si>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</si>
  <si>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</si>
  <si>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</si>
  <si>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</si>
  <si>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</si>
  <si>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</si>
  <si>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</si>
  <si>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</si>
  <si>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</si>
  <si>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</si>
  <si>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</si>
  <si>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</si>
  <si>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</si>
  <si>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</si>
  <si>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</si>
  <si>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</si>
  <si>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</si>
  <si>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</si>
  <si>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</si>
  <si>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</si>
  <si>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</si>
  <si>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</si>
  <si>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</si>
  <si>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</si>
  <si>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</si>
  <si>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</si>
  <si>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</si>
  <si>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</si>
  <si>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</si>
  <si>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</si>
  <si>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</si>
  <si>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</si>
  <si>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</si>
  <si>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</si>
  <si>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</si>
  <si>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</si>
  <si>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</si>
  <si>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</si>
  <si>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</si>
  <si>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</si>
  <si>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</si>
  <si>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</si>
  <si>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</si>
  <si>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</si>
  <si>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</si>
  <si>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</si>
  <si>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</si>
  <si>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</si>
  <si>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</si>
  <si>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</si>
  <si>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</si>
  <si>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</si>
  <si>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</si>
  <si>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</si>
  <si>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</si>
  <si>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</si>
  <si>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</si>
  <si>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</si>
  <si>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</si>
  <si>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</si>
  <si>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</si>
  <si>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</si>
  <si>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</si>
  <si>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</si>
  <si>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</si>
  <si>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</si>
  <si>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</si>
  <si>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</si>
  <si>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</si>
  <si>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</si>
  <si>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</si>
  <si>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</si>
  <si>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</si>
  <si>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</si>
  <si>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</si>
  <si>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</si>
  <si>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</si>
  <si>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</si>
  <si>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</si>
  <si>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</si>
  <si>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</si>
  <si>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</si>
  <si>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</si>
  <si>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</si>
  <si>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</si>
  <si>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</si>
  <si>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</si>
  <si>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</si>
  <si>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</si>
  <si>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</si>
  <si>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</si>
  <si>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</si>
  <si>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</si>
  <si>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</si>
  <si>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</si>
  <si>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</si>
  <si>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</si>
  <si>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</si>
  <si>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</si>
  <si>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</si>
  <si>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</si>
  <si>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</si>
  <si>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</si>
  <si>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</si>
  <si>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</si>
  <si>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</si>
  <si>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</si>
  <si>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</si>
  <si>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</si>
  <si>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</si>
  <si>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</si>
  <si>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</si>
  <si>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</si>
  <si>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</si>
  <si>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</si>
  <si>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</si>
  <si>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</si>
  <si>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</si>
  <si>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</si>
  <si>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</si>
  <si>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</si>
  <si>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</si>
  <si>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</si>
  <si>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</si>
  <si>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</si>
  <si>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</si>
  <si>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</si>
  <si>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</si>
  <si>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</si>
  <si>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</si>
  <si>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</si>
  <si>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</si>
  <si>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</si>
  <si>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</si>
  <si>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</si>
  <si>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</si>
  <si>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</si>
  <si>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</si>
  <si>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</si>
  <si>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</si>
  <si>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</si>
  <si>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</si>
  <si>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</si>
  <si>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</si>
  <si>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</si>
  <si>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</si>
  <si>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</si>
  <si>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</si>
  <si>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</si>
  <si>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</si>
  <si>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</si>
  <si>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</si>
  <si>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</si>
  <si>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</si>
  <si>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</si>
  <si>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</si>
  <si>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</si>
  <si>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</si>
  <si>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</si>
  <si>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</si>
  <si>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</si>
  <si>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</si>
  <si>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</si>
  <si>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</si>
  <si>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</si>
  <si>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</si>
  <si>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</si>
  <si>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</si>
  <si>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</si>
  <si>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</si>
  <si>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</si>
  <si>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</si>
  <si>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</si>
  <si>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</si>
  <si>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</si>
  <si>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</si>
  <si>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</si>
  <si>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</si>
  <si>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Octubre 2016</t>
  </si>
  <si>
    <t xml:space="preserve">        Noviembre 2016</t>
  </si>
  <si>
    <t>Noviembre 2016</t>
  </si>
  <si>
    <t>con información de octubre 2016</t>
  </si>
  <si>
    <t>enero - octubre</t>
  </si>
  <si>
    <t>10/2016</t>
  </si>
  <si>
    <t xml:space="preserve">Nota: dólar observado promedio de octubre 2016 USD   </t>
  </si>
  <si>
    <t>% variación octubre 2016/2015</t>
  </si>
  <si>
    <t xml:space="preserve">Nota 2: dólar observado promedio de octubre USD   </t>
  </si>
  <si>
    <t>Octubre 2016*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</si>
</sst>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7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8" fillId="33" borderId="0" applyNumberFormat="0" applyBorder="0" applyAlignment="0" applyProtection="0"/>
    <xf numFmtId="0" fontId="7" fillId="32" borderId="0" applyNumberFormat="0" applyBorder="0" applyAlignment="0" applyProtection="0"/>
    <xf numFmtId="0" fontId="69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0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1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2" fillId="0" borderId="6" applyNumberFormat="0" applyFill="0" applyAlignment="0" applyProtection="0"/>
    <xf numFmtId="0" fontId="11" fillId="0" borderId="5" applyNumberFormat="0" applyFill="0" applyAlignment="0" applyProtection="0"/>
    <xf numFmtId="0" fontId="7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8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8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8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12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7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7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7" fillId="55" borderId="0" xfId="0" applyFont="1" applyFill="1" applyBorder="1" applyAlignment="1">
      <alignment vertical="center"/>
    </xf>
    <xf numFmtId="0" fontId="88" fillId="0" borderId="0" xfId="129" applyFont="1">
      <alignment/>
      <protection/>
    </xf>
    <xf numFmtId="0" fontId="89" fillId="0" borderId="0" xfId="129" applyFont="1">
      <alignment/>
      <protection/>
    </xf>
    <xf numFmtId="0" fontId="90" fillId="0" borderId="0" xfId="129" applyFont="1" applyAlignment="1">
      <alignment horizontal="center"/>
      <protection/>
    </xf>
    <xf numFmtId="17" fontId="90" fillId="0" borderId="0" xfId="129" applyNumberFormat="1" applyFont="1" applyAlignment="1" quotePrefix="1">
      <alignment horizontal="center"/>
      <protection/>
    </xf>
    <xf numFmtId="0" fontId="91" fillId="0" borderId="0" xfId="129" applyFont="1" applyAlignment="1">
      <alignment horizontal="left" indent="15"/>
      <protection/>
    </xf>
    <xf numFmtId="0" fontId="92" fillId="0" borderId="0" xfId="129" applyFont="1" applyAlignment="1">
      <alignment horizontal="center"/>
      <protection/>
    </xf>
    <xf numFmtId="0" fontId="93" fillId="0" borderId="0" xfId="129" applyFont="1">
      <alignment/>
      <protection/>
    </xf>
    <xf numFmtId="0" fontId="88" fillId="0" borderId="0" xfId="129" applyFont="1" quotePrefix="1">
      <alignment/>
      <protection/>
    </xf>
    <xf numFmtId="0" fontId="92" fillId="0" borderId="0" xfId="129" applyFont="1">
      <alignment/>
      <protection/>
    </xf>
    <xf numFmtId="0" fontId="94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5" fillId="0" borderId="0" xfId="129" applyFont="1">
      <alignment/>
      <protection/>
    </xf>
    <xf numFmtId="0" fontId="2" fillId="0" borderId="0" xfId="129" applyFont="1" applyBorder="1">
      <alignment/>
      <protection/>
    </xf>
    <xf numFmtId="0" fontId="89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6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6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9" xfId="0" applyFont="1" applyBorder="1" applyAlignment="1">
      <alignment horizontal="right" vertical="center"/>
    </xf>
    <xf numFmtId="0" fontId="97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8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1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3" fontId="0" fillId="0" borderId="33" xfId="0" applyNumberFormat="1" applyFont="1" applyFill="1" applyBorder="1" applyAlignment="1">
      <alignment vertical="center"/>
    </xf>
    <xf numFmtId="0" fontId="102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3" fillId="0" borderId="0" xfId="129" applyFont="1" applyAlignment="1">
      <alignment horizontal="left"/>
      <protection/>
    </xf>
    <xf numFmtId="0" fontId="90" fillId="0" borderId="0" xfId="129" applyFont="1" applyAlignment="1">
      <alignment horizontal="center"/>
      <protection/>
    </xf>
    <xf numFmtId="0" fontId="88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7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75"/>
          <c:w val="0.696"/>
          <c:h val="0.727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</c:numLit>
          </c:val>
          <c:smooth val="0"/>
        </c:ser>
        <c:marker val="1"/>
        <c:axId val="40721121"/>
        <c:axId val="30945770"/>
      </c:lineChart>
      <c:catAx>
        <c:axId val="4072112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5770"/>
        <c:crosses val="autoZero"/>
        <c:auto val="1"/>
        <c:lblOffset val="100"/>
        <c:tickLblSkip val="2"/>
        <c:noMultiLvlLbl val="0"/>
      </c:catAx>
      <c:valAx>
        <c:axId val="3094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21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625"/>
          <c:w val="0.171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0325"/>
          <c:w val="0.65275"/>
          <c:h val="0.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</c:numLit>
          </c:val>
          <c:smooth val="0"/>
        </c:ser>
        <c:marker val="1"/>
        <c:axId val="10076475"/>
        <c:axId val="23579412"/>
      </c:lineChart>
      <c:dateAx>
        <c:axId val="100764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94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579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75"/>
          <c:w val="0.178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8275"/>
          <c:w val="0.6875"/>
          <c:h val="0.72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</c:numLit>
          </c:val>
          <c:smooth val="0"/>
        </c:ser>
        <c:marker val="1"/>
        <c:axId val="10888117"/>
        <c:axId val="30884190"/>
      </c:lineChart>
      <c:dateAx>
        <c:axId val="1088811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41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884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88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75"/>
          <c:y val="0.328"/>
          <c:w val="0.188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75"/>
          <c:w val="0.7397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355.464513796843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</c:numLit>
          </c:val>
          <c:smooth val="0"/>
        </c:ser>
        <c:marker val="1"/>
        <c:axId val="9522255"/>
        <c:axId val="18591432"/>
      </c:lineChart>
      <c:dateAx>
        <c:axId val="952225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14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59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2"/>
          <c:w val="0.191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29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58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octubre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0.954</cdr:y>
    </cdr:from>
    <cdr:to>
      <cdr:x>0.8765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48200"/>
          <a:ext cx="672465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0</xdr:colOff>
      <xdr:row>30</xdr:row>
      <xdr:rowOff>19050</xdr:rowOff>
    </xdr:to>
    <xdr:graphicFrame>
      <xdr:nvGraphicFramePr>
        <xdr:cNvPr id="1" name="4 Gráfico"/>
        <xdr:cNvGraphicFramePr/>
      </xdr:nvGraphicFramePr>
      <xdr:xfrm>
        <a:off x="9525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705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29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0.956</cdr:y>
    </cdr:from>
    <cdr:to>
      <cdr:x>-0.0065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0.01725</cdr:x>
      <cdr:y>0.941</cdr:y>
    </cdr:from>
    <cdr:to>
      <cdr:x>0.73125</cdr:x>
      <cdr:y>0.9975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4581525"/>
          <a:ext cx="54483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295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0.92225</cdr:y>
    </cdr:from>
    <cdr:to>
      <cdr:x>-0.00425</cdr:x>
      <cdr:y>0.92225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0</cdr:x>
      <cdr:y>0.94375</cdr:y>
    </cdr:from>
    <cdr:to>
      <cdr:x>0.88075</cdr:x>
      <cdr:y>0.997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572000"/>
          <a:ext cx="674370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I55" sqref="I55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6" t="s">
        <v>2</v>
      </c>
      <c r="B13" s="216"/>
      <c r="C13" s="216"/>
      <c r="D13" s="216"/>
      <c r="E13" s="216"/>
      <c r="F13" s="216"/>
      <c r="G13" s="216"/>
      <c r="H13" s="216"/>
    </row>
    <row r="15" spans="3:8" ht="15.75">
      <c r="C15" s="218"/>
      <c r="D15" s="218"/>
      <c r="E15" s="218"/>
      <c r="F15" s="218"/>
      <c r="G15" s="218"/>
      <c r="H15" s="218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20" t="s">
        <v>192</v>
      </c>
      <c r="D40" s="220"/>
      <c r="E40" s="220"/>
    </row>
    <row r="44" ht="14.25">
      <c r="D44" s="50" t="s">
        <v>2</v>
      </c>
    </row>
    <row r="45" spans="1:4" ht="15">
      <c r="A45" s="48"/>
      <c r="D45" s="51" t="s">
        <v>193</v>
      </c>
    </row>
    <row r="46" spans="1:5" ht="15">
      <c r="A46" s="48"/>
      <c r="C46" s="221" t="s">
        <v>194</v>
      </c>
      <c r="D46" s="221"/>
      <c r="E46" s="221"/>
    </row>
    <row r="47" ht="15">
      <c r="A47" s="48"/>
    </row>
    <row r="49" spans="1:4" ht="15">
      <c r="A49" s="52"/>
      <c r="D49" s="50" t="s">
        <v>172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19" t="s">
        <v>1</v>
      </c>
      <c r="B64" s="219"/>
      <c r="C64" s="219"/>
      <c r="D64" s="219"/>
      <c r="E64" s="219"/>
      <c r="F64" s="219"/>
      <c r="G64" s="219"/>
      <c r="H64" s="219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7"/>
      <c r="B123" s="217"/>
      <c r="C123" s="217"/>
      <c r="D123" s="217"/>
      <c r="E123" s="217"/>
      <c r="F123" s="217"/>
      <c r="G123" s="217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C36" sqref="C36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F37" sqref="F37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48.2812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6" t="s">
        <v>96</v>
      </c>
      <c r="B1" s="246"/>
      <c r="C1" s="246"/>
      <c r="D1" s="246"/>
      <c r="E1" s="132"/>
      <c r="F1" s="132"/>
      <c r="G1" s="21"/>
      <c r="H1" s="21"/>
    </row>
    <row r="2" spans="1:8" ht="15" customHeight="1">
      <c r="A2" s="247" t="s">
        <v>140</v>
      </c>
      <c r="B2" s="247"/>
      <c r="C2" s="247"/>
      <c r="D2" s="247"/>
      <c r="E2" s="132"/>
      <c r="F2" s="132"/>
      <c r="G2" s="21"/>
      <c r="H2" s="21"/>
    </row>
    <row r="3" spans="1:8" s="15" customFormat="1" ht="15" customHeight="1">
      <c r="A3" s="248" t="s">
        <v>153</v>
      </c>
      <c r="B3" s="248"/>
      <c r="C3" s="248"/>
      <c r="D3" s="248"/>
      <c r="E3" s="132"/>
      <c r="F3" s="132"/>
      <c r="G3" s="22"/>
      <c r="H3" s="22"/>
    </row>
    <row r="4" spans="1:8" s="15" customFormat="1" ht="15" customHeight="1">
      <c r="A4" s="249" t="s">
        <v>191</v>
      </c>
      <c r="B4" s="249"/>
      <c r="C4" s="249"/>
      <c r="D4" s="249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3" t="s">
        <v>31</v>
      </c>
      <c r="B7" s="244"/>
      <c r="C7" s="244"/>
      <c r="D7" s="245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((260+297)/2)</f>
        <v>278.5</v>
      </c>
      <c r="D8" s="137">
        <f aca="true" t="shared" si="0" ref="D8:D25">C8/$B$58</f>
        <v>0.41947825039161346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(270+297+5)/2</f>
        <v>286</v>
      </c>
      <c r="D9" s="137">
        <f t="shared" si="0"/>
        <v>0.4307747921436318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(249+283)/2</f>
        <v>266</v>
      </c>
      <c r="D10" s="137">
        <f t="shared" si="0"/>
        <v>0.4006506808049163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(259+283+5)/2</f>
        <v>273.5</v>
      </c>
      <c r="D11" s="137">
        <f t="shared" si="0"/>
        <v>0.4119472225569346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(252+279)/2</f>
        <v>265.5</v>
      </c>
      <c r="D12" s="137">
        <f t="shared" si="0"/>
        <v>0.3998975780214484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0.3946258585371732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(239+250)/2</f>
        <v>244.5</v>
      </c>
      <c r="D14" s="137">
        <f t="shared" si="0"/>
        <v>0.3682672611157971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(249+255)/2</f>
        <v>252</v>
      </c>
      <c r="D15" s="137">
        <f t="shared" si="0"/>
        <v>0.37956380286781544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(228+242)/2</f>
        <v>235</v>
      </c>
      <c r="D16" s="137">
        <f t="shared" si="0"/>
        <v>0.35395830822990726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(238+247)/2</f>
        <v>242.5</v>
      </c>
      <c r="D17" s="137">
        <f t="shared" si="0"/>
        <v>0.36525484998192553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253</v>
      </c>
      <c r="D18" s="137">
        <f t="shared" si="0"/>
        <v>0.3810700084347512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258</v>
      </c>
      <c r="D19" s="137">
        <f t="shared" si="0"/>
        <v>0.3886010362694301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236</v>
      </c>
      <c r="D20" s="137">
        <f t="shared" si="0"/>
        <v>0.355464513796843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241</v>
      </c>
      <c r="D21" s="137">
        <f t="shared" si="0"/>
        <v>0.36299554163152187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0.3494396915290999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0.3645017471984577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0.35998313049765035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0.3750451861670081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3" t="s">
        <v>36</v>
      </c>
      <c r="B26" s="244"/>
      <c r="C26" s="244"/>
      <c r="D26" s="245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v>245</v>
      </c>
      <c r="D27" s="93">
        <f aca="true" t="shared" si="1" ref="D27:D36">C27/$B$58</f>
        <v>0.369020363899265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241</v>
      </c>
      <c r="D28" s="93">
        <f t="shared" si="1"/>
        <v>0.36299554163152187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0.3479334859621641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0.3388962525605495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0.3178093746234486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0.32232799132425594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0.3178093746234486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0.3117845523557055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0.3343776358597422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0.3283528135919991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3" t="s">
        <v>41</v>
      </c>
      <c r="B37" s="244"/>
      <c r="C37" s="244"/>
      <c r="D37" s="245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0.3283528135919991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(203+184)/2</f>
        <v>193.5</v>
      </c>
      <c r="D39" s="93">
        <f t="shared" si="2"/>
        <v>0.2914507772020726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0.29069767441860467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0.28617905771779734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0.2891914688516689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0.2575611519460176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0.28015423545005425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0.2530425352452103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0.26659838534763225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0.4247499698758887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3" t="s">
        <v>49</v>
      </c>
      <c r="B48" s="244"/>
      <c r="C48" s="244"/>
      <c r="D48" s="245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168</v>
      </c>
      <c r="D51" s="93">
        <f aca="true" t="shared" si="3" ref="D51:D56">C51/$B$58</f>
        <v>0.2530425352452103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164</v>
      </c>
      <c r="D52" s="93">
        <f t="shared" si="3"/>
        <v>0.2470177129774672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220</v>
      </c>
      <c r="D53" s="93">
        <f t="shared" si="3"/>
        <v>0.3313652247258706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0.07229786721291723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156</v>
      </c>
      <c r="B55" s="91">
        <v>50</v>
      </c>
      <c r="C55" s="92">
        <v>48</v>
      </c>
      <c r="D55" s="93">
        <f t="shared" si="3"/>
        <v>0.07229786721291723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340</v>
      </c>
      <c r="D56" s="93">
        <f t="shared" si="3"/>
        <v>0.5121098927581637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197</v>
      </c>
      <c r="B58" s="158">
        <v>663.92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4" sqref="A4:E4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6" t="s">
        <v>97</v>
      </c>
      <c r="B1" s="246"/>
      <c r="C1" s="246"/>
      <c r="D1" s="246"/>
      <c r="E1" s="246"/>
    </row>
    <row r="2" spans="1:5" ht="12.75">
      <c r="A2" s="250" t="s">
        <v>139</v>
      </c>
      <c r="B2" s="250"/>
      <c r="C2" s="250"/>
      <c r="D2" s="250"/>
      <c r="E2" s="250"/>
    </row>
    <row r="3" spans="1:5" ht="12.75" customHeight="1">
      <c r="A3" s="251" t="s">
        <v>153</v>
      </c>
      <c r="B3" s="251"/>
      <c r="C3" s="251"/>
      <c r="D3" s="251"/>
      <c r="E3" s="251"/>
    </row>
    <row r="4" spans="1:5" ht="12.75">
      <c r="A4" s="252" t="s">
        <v>200</v>
      </c>
      <c r="B4" s="252"/>
      <c r="C4" s="252"/>
      <c r="D4" s="252"/>
      <c r="E4" s="252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0.7154476442944934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0.7154476442944934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0.7154476442944934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0.5422340040968792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0.5949511989396313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0.5949511989396313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0.5422340040968792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0.5422340040968792</v>
      </c>
      <c r="F14" s="146"/>
    </row>
    <row r="15" spans="1:6" ht="14.25">
      <c r="A15" s="151"/>
      <c r="B15" s="152" t="s">
        <v>160</v>
      </c>
      <c r="C15" s="89">
        <f t="shared" si="1"/>
        <v>18000</v>
      </c>
      <c r="D15" s="113">
        <v>360</v>
      </c>
      <c r="E15" s="153">
        <f t="shared" si="0"/>
        <v>0.5422340040968792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0.5874201711049525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0.5874201711049525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0.5874201711049525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0.5874201711049525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0.5874201711049525</v>
      </c>
      <c r="F20" s="146"/>
    </row>
    <row r="21" spans="1:6" ht="14.25">
      <c r="A21" s="108" t="s">
        <v>157</v>
      </c>
      <c r="B21" s="84" t="s">
        <v>158</v>
      </c>
      <c r="C21" s="88">
        <f t="shared" si="1"/>
        <v>17250</v>
      </c>
      <c r="D21" s="112">
        <v>345</v>
      </c>
      <c r="E21" s="145">
        <f t="shared" si="0"/>
        <v>0.5196409205928425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0.557296059766237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0.557296059766237</v>
      </c>
      <c r="F23" s="146"/>
    </row>
    <row r="24" spans="1:5" ht="12.75">
      <c r="A24" s="80" t="s">
        <v>155</v>
      </c>
      <c r="E24" s="148"/>
    </row>
    <row r="25" spans="1:5" ht="12.75">
      <c r="A25" s="80" t="s">
        <v>184</v>
      </c>
      <c r="E25" s="148"/>
    </row>
    <row r="26" spans="1:2" ht="12.75">
      <c r="A26" s="157" t="s">
        <v>199</v>
      </c>
      <c r="B26" s="158">
        <v>663.92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2" t="s">
        <v>69</v>
      </c>
      <c r="B18" s="222"/>
      <c r="C18" s="222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sheetData>
    <row r="1" spans="1:9" ht="12.75">
      <c r="A1" s="223" t="s">
        <v>114</v>
      </c>
      <c r="B1" s="223"/>
      <c r="C1" s="223"/>
      <c r="D1" s="223"/>
      <c r="E1" s="223"/>
      <c r="F1" s="223"/>
      <c r="G1" s="223"/>
      <c r="H1" s="223"/>
      <c r="I1" s="223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4" sqref="A44:K47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8" t="s">
        <v>179</v>
      </c>
      <c r="B1" s="228"/>
      <c r="C1" s="228"/>
      <c r="D1" s="228"/>
      <c r="E1" s="228"/>
      <c r="F1" s="228"/>
      <c r="G1" s="228"/>
      <c r="H1" s="228"/>
      <c r="I1" s="228"/>
      <c r="J1" s="228"/>
      <c r="K1" s="159"/>
    </row>
    <row r="2" spans="1:11" s="161" customFormat="1" ht="19.5" customHeight="1">
      <c r="A2" s="229" t="s">
        <v>159</v>
      </c>
      <c r="B2" s="229"/>
      <c r="C2" s="229"/>
      <c r="D2" s="229"/>
      <c r="E2" s="229"/>
      <c r="F2" s="229"/>
      <c r="G2" s="229"/>
      <c r="H2" s="229"/>
      <c r="I2" s="229"/>
      <c r="J2" s="229"/>
      <c r="K2" s="159"/>
    </row>
    <row r="3" spans="1:19" s="169" customFormat="1" ht="12.75">
      <c r="A3" s="166"/>
      <c r="B3" s="230" t="s">
        <v>3</v>
      </c>
      <c r="C3" s="230"/>
      <c r="D3" s="230"/>
      <c r="E3" s="230"/>
      <c r="F3" s="163"/>
      <c r="G3" s="230" t="s">
        <v>182</v>
      </c>
      <c r="H3" s="230"/>
      <c r="I3" s="230"/>
      <c r="J3" s="230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24">
        <v>2015</v>
      </c>
      <c r="C4" s="226" t="s">
        <v>195</v>
      </c>
      <c r="D4" s="226"/>
      <c r="E4" s="226"/>
      <c r="F4" s="163"/>
      <c r="G4" s="224">
        <v>2015</v>
      </c>
      <c r="H4" s="226" t="s">
        <v>195</v>
      </c>
      <c r="I4" s="226"/>
      <c r="J4" s="226"/>
      <c r="K4" s="164"/>
    </row>
    <row r="5" spans="1:11" s="189" customFormat="1" ht="12.75">
      <c r="A5" s="207"/>
      <c r="B5" s="225"/>
      <c r="C5" s="170">
        <v>2015</v>
      </c>
      <c r="D5" s="170">
        <v>2016</v>
      </c>
      <c r="E5" s="171" t="s">
        <v>168</v>
      </c>
      <c r="F5" s="172"/>
      <c r="G5" s="225"/>
      <c r="H5" s="170">
        <v>2015</v>
      </c>
      <c r="I5" s="170">
        <v>2016</v>
      </c>
      <c r="J5" s="171" t="s">
        <v>168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169</v>
      </c>
      <c r="B7" s="166"/>
      <c r="C7" s="173"/>
      <c r="D7" s="173"/>
      <c r="E7" s="163"/>
      <c r="F7" s="163"/>
      <c r="G7" s="174">
        <v>1546784.3425100003</v>
      </c>
      <c r="H7" s="174">
        <v>1328448.74491</v>
      </c>
      <c r="I7" s="174">
        <v>1175434.6147199997</v>
      </c>
      <c r="J7" s="175">
        <v>-11.518256219991883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860121.7201399999</v>
      </c>
      <c r="I9" s="179">
        <v>714744.21026</v>
      </c>
      <c r="J9" s="175">
        <v>-16.901969392929317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1143812.4993353</v>
      </c>
      <c r="D11" s="182">
        <v>971293.6374418001</v>
      </c>
      <c r="E11" s="175">
        <v>-15.082792152888274</v>
      </c>
      <c r="F11" s="182"/>
      <c r="G11" s="182">
        <v>520424.63205</v>
      </c>
      <c r="H11" s="182">
        <v>473791.5625</v>
      </c>
      <c r="I11" s="182">
        <v>304150.1505</v>
      </c>
      <c r="J11" s="175">
        <v>-35.80507240459775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529267.3676652</v>
      </c>
      <c r="D12" s="209">
        <v>510851.71272390004</v>
      </c>
      <c r="E12" s="180">
        <v>-3.4794616230617947</v>
      </c>
      <c r="F12" s="209"/>
      <c r="G12" s="209">
        <v>206658.26518000007</v>
      </c>
      <c r="H12" s="209">
        <v>180040.15426</v>
      </c>
      <c r="I12" s="209">
        <v>121628.00738999997</v>
      </c>
      <c r="J12" s="180">
        <v>-32.443955133278635</v>
      </c>
      <c r="K12" s="159"/>
    </row>
    <row r="13" spans="1:11" s="161" customFormat="1" ht="12.75">
      <c r="A13" s="94" t="s">
        <v>7</v>
      </c>
      <c r="B13" s="209">
        <v>128972.995</v>
      </c>
      <c r="C13" s="209">
        <v>125500.965</v>
      </c>
      <c r="D13" s="209">
        <v>111178.7256624</v>
      </c>
      <c r="E13" s="180">
        <v>-11.412055148420578</v>
      </c>
      <c r="F13" s="209"/>
      <c r="G13" s="209">
        <v>51322.41415999999</v>
      </c>
      <c r="H13" s="209">
        <v>49932.65525</v>
      </c>
      <c r="I13" s="209">
        <v>34715.7825</v>
      </c>
      <c r="J13" s="180">
        <v>-30.474791844761754</v>
      </c>
      <c r="K13" s="159"/>
    </row>
    <row r="14" spans="1:11" s="161" customFormat="1" ht="12.75">
      <c r="A14" s="94" t="s">
        <v>161</v>
      </c>
      <c r="B14" s="209">
        <v>75490.7325</v>
      </c>
      <c r="C14" s="209">
        <v>64940.2325</v>
      </c>
      <c r="D14" s="209">
        <v>43956.363539000005</v>
      </c>
      <c r="E14" s="180">
        <v>-32.31258674813027</v>
      </c>
      <c r="F14" s="209"/>
      <c r="G14" s="209">
        <v>27816.39906</v>
      </c>
      <c r="H14" s="209">
        <v>24087.1481</v>
      </c>
      <c r="I14" s="209">
        <v>13182.93002</v>
      </c>
      <c r="J14" s="180">
        <v>-45.269859406892586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55623.2053908</v>
      </c>
      <c r="D15" s="209">
        <v>46471.803</v>
      </c>
      <c r="E15" s="180">
        <v>-16.452490154969794</v>
      </c>
      <c r="F15" s="209"/>
      <c r="G15" s="209">
        <v>29177.487960000002</v>
      </c>
      <c r="H15" s="209">
        <v>28889.966940000002</v>
      </c>
      <c r="I15" s="209">
        <v>18028.469310000004</v>
      </c>
      <c r="J15" s="180">
        <v>-37.59608881712343</v>
      </c>
      <c r="K15" s="159"/>
    </row>
    <row r="16" spans="1:11" s="161" customFormat="1" ht="12.75">
      <c r="A16" s="94" t="s">
        <v>162</v>
      </c>
      <c r="B16" s="209">
        <v>149928.04674309999</v>
      </c>
      <c r="C16" s="209">
        <v>136354.62014309998</v>
      </c>
      <c r="D16" s="209">
        <v>104548.4544307</v>
      </c>
      <c r="E16" s="180">
        <v>-23.326063817287874</v>
      </c>
      <c r="F16" s="209"/>
      <c r="G16" s="209">
        <v>76947.67143999999</v>
      </c>
      <c r="H16" s="209">
        <v>70260.97467</v>
      </c>
      <c r="I16" s="209">
        <v>41644.72314</v>
      </c>
      <c r="J16" s="180">
        <v>-40.72851488953021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232126.1086362</v>
      </c>
      <c r="D17" s="209">
        <v>154286.57808580002</v>
      </c>
      <c r="E17" s="180">
        <v>-33.53329403905792</v>
      </c>
      <c r="F17" s="209"/>
      <c r="G17" s="209">
        <v>128502.39424999998</v>
      </c>
      <c r="H17" s="209">
        <v>120580.66328</v>
      </c>
      <c r="I17" s="209">
        <v>74950.23814</v>
      </c>
      <c r="J17" s="180">
        <v>-37.84224095205192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175</v>
      </c>
      <c r="B19" s="182">
        <v>44376.7360605</v>
      </c>
      <c r="C19" s="182">
        <v>38639.714627700014</v>
      </c>
      <c r="D19" s="182">
        <v>41334.0078656</v>
      </c>
      <c r="E19" s="175">
        <v>6.972860084138659</v>
      </c>
      <c r="F19" s="182"/>
      <c r="G19" s="182">
        <v>311346.73656999995</v>
      </c>
      <c r="H19" s="182">
        <v>267431.9094499999</v>
      </c>
      <c r="I19" s="182">
        <v>269447.8469</v>
      </c>
      <c r="J19" s="175">
        <v>0.7538133553868249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8011.7941973</v>
      </c>
      <c r="D20" s="209">
        <v>8268.0299173</v>
      </c>
      <c r="E20" s="180">
        <v>3.198231428440252</v>
      </c>
      <c r="F20" s="211"/>
      <c r="G20" s="209">
        <v>73583.92258</v>
      </c>
      <c r="H20" s="209">
        <v>66597.23485</v>
      </c>
      <c r="I20" s="209">
        <v>59878.20151999999</v>
      </c>
      <c r="J20" s="180">
        <v>-10.08905751887987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4911.565543000001</v>
      </c>
      <c r="D21" s="209">
        <v>6202.866438200001</v>
      </c>
      <c r="E21" s="180">
        <v>26.291024397309968</v>
      </c>
      <c r="F21" s="209"/>
      <c r="G21" s="209">
        <v>87194.62684999997</v>
      </c>
      <c r="H21" s="209">
        <v>69795.17591999998</v>
      </c>
      <c r="I21" s="209">
        <v>79904.53068999999</v>
      </c>
      <c r="J21" s="180">
        <v>14.484317342487202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6362.298861000001</v>
      </c>
      <c r="D22" s="209">
        <v>7179.2934284</v>
      </c>
      <c r="E22" s="180">
        <v>12.841185006382844</v>
      </c>
      <c r="F22" s="209"/>
      <c r="G22" s="209">
        <v>68257.78105</v>
      </c>
      <c r="H22" s="209">
        <v>57642.936460000004</v>
      </c>
      <c r="I22" s="209">
        <v>62475.46598</v>
      </c>
      <c r="J22" s="180">
        <v>8.383558882975066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19354.05602640001</v>
      </c>
      <c r="D23" s="209">
        <v>19683.8180817</v>
      </c>
      <c r="E23" s="180">
        <v>1.7038395199961087</v>
      </c>
      <c r="F23" s="209"/>
      <c r="G23" s="209">
        <v>82310.40609</v>
      </c>
      <c r="H23" s="209">
        <v>73396.56221999999</v>
      </c>
      <c r="I23" s="209">
        <v>67189.64871</v>
      </c>
      <c r="J23" s="180">
        <v>-8.456681515130498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2124.0731718999996</v>
      </c>
      <c r="D25" s="182">
        <v>3017.8881252</v>
      </c>
      <c r="E25" s="175">
        <v>42.0802336343468</v>
      </c>
      <c r="F25" s="182"/>
      <c r="G25" s="182">
        <v>109905.45378999999</v>
      </c>
      <c r="H25" s="182">
        <v>87000.48816000001</v>
      </c>
      <c r="I25" s="182">
        <v>108234.69894999999</v>
      </c>
      <c r="J25" s="175">
        <v>24.4070018905512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836.0994022</v>
      </c>
      <c r="D26" s="209">
        <v>1127.9684028000001</v>
      </c>
      <c r="E26" s="180">
        <v>34.908409195367824</v>
      </c>
      <c r="F26" s="209"/>
      <c r="G26" s="209">
        <v>15860.863420000003</v>
      </c>
      <c r="H26" s="209">
        <v>12504.672180000001</v>
      </c>
      <c r="I26" s="209">
        <v>15059.036549999997</v>
      </c>
      <c r="J26" s="180">
        <v>20.42727976576188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156.543175</v>
      </c>
      <c r="D27" s="209">
        <v>145.93023689999995</v>
      </c>
      <c r="E27" s="180">
        <v>-6.779559760430331</v>
      </c>
      <c r="F27" s="209"/>
      <c r="G27" s="209">
        <v>55047.978769999994</v>
      </c>
      <c r="H27" s="209">
        <v>43067.286700000004</v>
      </c>
      <c r="I27" s="209">
        <v>53684.29146999999</v>
      </c>
      <c r="J27" s="180">
        <v>24.65213293782908</v>
      </c>
      <c r="K27" s="159"/>
    </row>
    <row r="28" spans="1:11" s="161" customFormat="1" ht="15" customHeight="1">
      <c r="A28" s="94" t="s">
        <v>163</v>
      </c>
      <c r="B28" s="209">
        <v>1425.7293514999997</v>
      </c>
      <c r="C28" s="209">
        <v>1131.4305946999998</v>
      </c>
      <c r="D28" s="209">
        <v>1743.9894855</v>
      </c>
      <c r="E28" s="180">
        <v>54.14020918909489</v>
      </c>
      <c r="F28" s="209"/>
      <c r="G28" s="209">
        <v>38996.61159999999</v>
      </c>
      <c r="H28" s="209">
        <v>31428.52928</v>
      </c>
      <c r="I28" s="209">
        <v>39491.370930000005</v>
      </c>
      <c r="J28" s="180">
        <v>25.654530564148644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164</v>
      </c>
      <c r="B30" s="182"/>
      <c r="C30" s="182"/>
      <c r="D30" s="182"/>
      <c r="E30" s="175"/>
      <c r="F30" s="182"/>
      <c r="G30" s="182">
        <v>37348.55159</v>
      </c>
      <c r="H30" s="182">
        <v>31897.76003</v>
      </c>
      <c r="I30" s="182">
        <v>32911.51391</v>
      </c>
      <c r="J30" s="175">
        <v>3.1781350133882853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698.0267573999998</v>
      </c>
      <c r="D31" s="209">
        <v>611.9458632000001</v>
      </c>
      <c r="E31" s="180">
        <v>-12.332033591467564</v>
      </c>
      <c r="F31" s="209"/>
      <c r="G31" s="209">
        <v>16278.4009</v>
      </c>
      <c r="H31" s="209">
        <v>13849.784630000002</v>
      </c>
      <c r="I31" s="209">
        <v>13828.383439999998</v>
      </c>
      <c r="J31" s="180">
        <v>-0.15452363030719596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6577.5156179000005</v>
      </c>
      <c r="D32" s="209">
        <v>7829.0321583</v>
      </c>
      <c r="E32" s="180">
        <v>19.027192227322615</v>
      </c>
      <c r="F32" s="209"/>
      <c r="G32" s="209">
        <v>21070.150690000002</v>
      </c>
      <c r="H32" s="209">
        <v>18047.9754</v>
      </c>
      <c r="I32" s="209">
        <v>19083.130470000004</v>
      </c>
      <c r="J32" s="180">
        <v>5.735574473356195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468327.0247700001</v>
      </c>
      <c r="I34" s="179">
        <v>460690.4044599998</v>
      </c>
      <c r="J34" s="175">
        <v>-1.630617048792061</v>
      </c>
      <c r="K34" s="159"/>
    </row>
    <row r="35" spans="1:11" s="161" customFormat="1" ht="12.75">
      <c r="A35" s="94" t="s">
        <v>18</v>
      </c>
      <c r="B35" s="209">
        <v>4570</v>
      </c>
      <c r="C35" s="209">
        <v>3826</v>
      </c>
      <c r="D35" s="209">
        <v>4503</v>
      </c>
      <c r="E35" s="180">
        <v>17.694720334553054</v>
      </c>
      <c r="F35" s="209"/>
      <c r="G35" s="209">
        <v>85762.66142000002</v>
      </c>
      <c r="H35" s="209">
        <v>70374.08142999999</v>
      </c>
      <c r="I35" s="209">
        <v>70667.90454999999</v>
      </c>
      <c r="J35" s="180">
        <v>0.41751609971956327</v>
      </c>
      <c r="K35" s="159"/>
    </row>
    <row r="36" spans="1:11" s="161" customFormat="1" ht="12.75">
      <c r="A36" s="94" t="s">
        <v>19</v>
      </c>
      <c r="B36" s="209">
        <v>107</v>
      </c>
      <c r="C36" s="209">
        <v>77</v>
      </c>
      <c r="D36" s="209">
        <v>133</v>
      </c>
      <c r="E36" s="180">
        <v>72.72727272727272</v>
      </c>
      <c r="F36" s="209"/>
      <c r="G36" s="209">
        <v>9045.54612</v>
      </c>
      <c r="H36" s="209">
        <v>5693.97961</v>
      </c>
      <c r="I36" s="209">
        <v>6318.4271899999985</v>
      </c>
      <c r="J36" s="180">
        <v>10.966803936271873</v>
      </c>
      <c r="K36" s="159"/>
    </row>
    <row r="37" spans="1:12" s="161" customFormat="1" ht="12.75">
      <c r="A37" s="212" t="s">
        <v>20</v>
      </c>
      <c r="B37" s="209">
        <v>1183</v>
      </c>
      <c r="C37" s="209">
        <v>1018.9999999999999</v>
      </c>
      <c r="D37" s="209">
        <v>703</v>
      </c>
      <c r="E37" s="180">
        <v>-31.01079489695779</v>
      </c>
      <c r="F37" s="209"/>
      <c r="G37" s="209">
        <v>6095.19609</v>
      </c>
      <c r="H37" s="209">
        <v>5581.243509999999</v>
      </c>
      <c r="I37" s="209">
        <v>5254.6455</v>
      </c>
      <c r="J37" s="180">
        <v>-5.851706871682424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386677.7202200001</v>
      </c>
      <c r="I38" s="209">
        <v>378449.42721999984</v>
      </c>
      <c r="J38" s="180">
        <v>-2.127945979230134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178</v>
      </c>
      <c r="B40" s="178"/>
      <c r="C40" s="178"/>
      <c r="D40" s="162"/>
      <c r="E40" s="178"/>
      <c r="F40" s="215"/>
      <c r="G40" s="215"/>
      <c r="H40" s="215"/>
      <c r="I40" s="215"/>
      <c r="J40" s="215"/>
    </row>
    <row r="41" spans="6:10" ht="12.75">
      <c r="F41" s="178"/>
      <c r="G41" s="178"/>
      <c r="H41" s="162"/>
      <c r="I41" s="208"/>
      <c r="J41" s="178"/>
    </row>
    <row r="44" spans="1:11" ht="12.7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</row>
    <row r="45" spans="1:11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</row>
    <row r="46" spans="1:11" ht="12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</row>
    <row r="47" spans="1:11" ht="12.7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  <row r="50" spans="1:11" ht="12.7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</row>
    <row r="51" spans="1:11" ht="12.7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</row>
    <row r="52" spans="1:11" ht="12.75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</row>
    <row r="53" spans="1:11" ht="12.75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</row>
    <row r="54" spans="1:11" ht="12.7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ht="12.75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</row>
    <row r="56" spans="1:11" ht="12.75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</row>
    <row r="57" spans="1:11" ht="12.7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</row>
    <row r="58" spans="1:11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</row>
  </sheetData>
  <sheetProtection/>
  <mergeCells count="12"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  <mergeCell ref="A49:K51"/>
    <mergeCell ref="A52:K5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41" sqref="A41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8" t="s">
        <v>177</v>
      </c>
      <c r="B1" s="228"/>
      <c r="C1" s="228"/>
      <c r="D1" s="228"/>
      <c r="E1" s="228"/>
      <c r="F1" s="228"/>
      <c r="G1" s="228"/>
      <c r="H1" s="228"/>
      <c r="I1" s="228"/>
      <c r="J1" s="228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9" t="s">
        <v>170</v>
      </c>
      <c r="B2" s="229"/>
      <c r="C2" s="229"/>
      <c r="D2" s="229"/>
      <c r="E2" s="229"/>
      <c r="F2" s="229"/>
      <c r="G2" s="229"/>
      <c r="H2" s="229"/>
      <c r="I2" s="229"/>
      <c r="J2" s="229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3" t="s">
        <v>3</v>
      </c>
      <c r="C3" s="233"/>
      <c r="D3" s="233"/>
      <c r="E3" s="233"/>
      <c r="F3" s="163"/>
      <c r="G3" s="233" t="s">
        <v>181</v>
      </c>
      <c r="H3" s="233"/>
      <c r="I3" s="233"/>
      <c r="J3" s="233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24">
        <v>2015</v>
      </c>
      <c r="C4" s="232" t="s">
        <v>195</v>
      </c>
      <c r="D4" s="232"/>
      <c r="E4" s="232"/>
      <c r="F4" s="163"/>
      <c r="G4" s="224">
        <v>2015</v>
      </c>
      <c r="H4" s="232" t="s">
        <v>195</v>
      </c>
      <c r="I4" s="232"/>
      <c r="J4" s="232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25"/>
      <c r="C5" s="170">
        <v>2015</v>
      </c>
      <c r="D5" s="170">
        <v>2016</v>
      </c>
      <c r="E5" s="171" t="s">
        <v>168</v>
      </c>
      <c r="F5" s="172"/>
      <c r="G5" s="225"/>
      <c r="H5" s="170">
        <v>2015</v>
      </c>
      <c r="I5" s="170">
        <v>2016</v>
      </c>
      <c r="J5" s="171" t="s">
        <v>168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169</v>
      </c>
      <c r="B7" s="166"/>
      <c r="C7" s="173"/>
      <c r="D7" s="173"/>
      <c r="E7" s="163"/>
      <c r="F7" s="163"/>
      <c r="G7" s="174">
        <v>838931.10853</v>
      </c>
      <c r="H7" s="174">
        <v>713042.8940999999</v>
      </c>
      <c r="I7" s="174">
        <v>646319.84628</v>
      </c>
      <c r="J7" s="175">
        <v>-9.35750827504107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699737.1629299999</v>
      </c>
      <c r="I9" s="179">
        <v>634559.55588</v>
      </c>
      <c r="J9" s="175">
        <v>-9.314584175732861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1622690.9596729004</v>
      </c>
      <c r="D11" s="182">
        <v>1725133.9948514998</v>
      </c>
      <c r="E11" s="175">
        <v>6.3131574479992025</v>
      </c>
      <c r="F11" s="182"/>
      <c r="G11" s="182">
        <v>747315.53657</v>
      </c>
      <c r="H11" s="182">
        <v>637386.12073</v>
      </c>
      <c r="I11" s="182">
        <v>567880.59839</v>
      </c>
      <c r="J11" s="175">
        <v>-10.904774998927664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22.086</v>
      </c>
      <c r="D12" s="178">
        <v>143.5745815</v>
      </c>
      <c r="E12" s="180">
        <v>550.0705492166984</v>
      </c>
      <c r="F12" s="178"/>
      <c r="G12" s="178">
        <v>13.372290000000001</v>
      </c>
      <c r="H12" s="178">
        <v>13.372290000000001</v>
      </c>
      <c r="I12" s="178">
        <v>64.6209</v>
      </c>
      <c r="J12" s="180">
        <v>383.2448294196432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161</v>
      </c>
      <c r="B14" s="178">
        <v>214328.24462</v>
      </c>
      <c r="C14" s="178">
        <v>172521.01</v>
      </c>
      <c r="D14" s="178">
        <v>147194.15</v>
      </c>
      <c r="E14" s="180">
        <v>-14.680449644944702</v>
      </c>
      <c r="F14" s="209"/>
      <c r="G14" s="178">
        <v>95225.36948000001</v>
      </c>
      <c r="H14" s="178">
        <v>77927.01236</v>
      </c>
      <c r="I14" s="178">
        <v>52313.359240000005</v>
      </c>
      <c r="J14" s="180">
        <v>-32.86877341283457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1.5</v>
      </c>
      <c r="E15" s="180">
        <v>900</v>
      </c>
      <c r="F15" s="209"/>
      <c r="G15" s="178">
        <v>0.46204</v>
      </c>
      <c r="H15" s="178">
        <v>0.46204</v>
      </c>
      <c r="I15" s="178">
        <v>2.42256</v>
      </c>
      <c r="J15" s="180">
        <v>424.3182408449484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1450147.7106729003</v>
      </c>
      <c r="D16" s="178">
        <v>1577794.7652699999</v>
      </c>
      <c r="E16" s="180">
        <v>8.802348454411487</v>
      </c>
      <c r="F16" s="209"/>
      <c r="G16" s="178">
        <v>652076.31737</v>
      </c>
      <c r="H16" s="178">
        <v>559445.25865</v>
      </c>
      <c r="I16" s="178">
        <v>515500.17306000006</v>
      </c>
      <c r="J16" s="180">
        <v>-7.85511806750209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175</v>
      </c>
      <c r="B18" s="182">
        <v>19649.6522453</v>
      </c>
      <c r="C18" s="182">
        <v>16088.662690199999</v>
      </c>
      <c r="D18" s="182">
        <v>18730.2526009</v>
      </c>
      <c r="E18" s="175">
        <v>16.41895265980719</v>
      </c>
      <c r="F18" s="182"/>
      <c r="G18" s="182">
        <v>67621.7981</v>
      </c>
      <c r="H18" s="182">
        <v>55868.56678</v>
      </c>
      <c r="I18" s="182">
        <v>60013.35896999999</v>
      </c>
      <c r="J18" s="175">
        <v>7.418826773060786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208.41838</v>
      </c>
      <c r="D19" s="209">
        <v>84.67874</v>
      </c>
      <c r="E19" s="180">
        <v>-59.370790618370606</v>
      </c>
      <c r="F19" s="211"/>
      <c r="G19" s="209">
        <v>2520.96915</v>
      </c>
      <c r="H19" s="209">
        <v>2007.95435</v>
      </c>
      <c r="I19" s="209">
        <v>1191.0696099999998</v>
      </c>
      <c r="J19" s="180">
        <v>-40.68243583326484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11226.6842999</v>
      </c>
      <c r="D20" s="209">
        <v>13265.939830399999</v>
      </c>
      <c r="E20" s="180">
        <v>18.164361587313564</v>
      </c>
      <c r="F20" s="209"/>
      <c r="G20" s="209">
        <v>45606.65769000001</v>
      </c>
      <c r="H20" s="209">
        <v>37892.13232</v>
      </c>
      <c r="I20" s="209">
        <v>40559.44208999999</v>
      </c>
      <c r="J20" s="180">
        <v>7.039217923854196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600.4456977</v>
      </c>
      <c r="D21" s="209">
        <v>629.6874239</v>
      </c>
      <c r="E21" s="180">
        <v>4.8700034511047505</v>
      </c>
      <c r="F21" s="209"/>
      <c r="G21" s="209">
        <v>7548.5695</v>
      </c>
      <c r="H21" s="209">
        <v>6359.717659999999</v>
      </c>
      <c r="I21" s="209">
        <v>7808.377410000001</v>
      </c>
      <c r="J21" s="180">
        <v>22.77868024097161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4053.1143125999997</v>
      </c>
      <c r="D22" s="209">
        <v>4749.9466066</v>
      </c>
      <c r="E22" s="180">
        <v>17.192515193409278</v>
      </c>
      <c r="F22" s="209"/>
      <c r="G22" s="209">
        <v>11945.601759999998</v>
      </c>
      <c r="H22" s="209">
        <v>9608.76245</v>
      </c>
      <c r="I22" s="209">
        <v>10454.469860000001</v>
      </c>
      <c r="J22" s="180">
        <v>8.801418646789429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1223.2677767000007</v>
      </c>
      <c r="D24" s="182">
        <v>1128.87816</v>
      </c>
      <c r="E24" s="175">
        <v>-7.716185981342107</v>
      </c>
      <c r="F24" s="182"/>
      <c r="G24" s="182">
        <v>6852.126850000001</v>
      </c>
      <c r="H24" s="182">
        <v>5646.870559999999</v>
      </c>
      <c r="I24" s="182">
        <v>5425.67009</v>
      </c>
      <c r="J24" s="175">
        <v>-3.917222249911106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154.2386</v>
      </c>
      <c r="D25" s="209">
        <v>80.07787000000002</v>
      </c>
      <c r="E25" s="180">
        <v>-48.081822578783765</v>
      </c>
      <c r="F25" s="209"/>
      <c r="G25" s="209">
        <v>2382.0689600000005</v>
      </c>
      <c r="H25" s="209">
        <v>2035.67853</v>
      </c>
      <c r="I25" s="209">
        <v>2504.6450000000004</v>
      </c>
      <c r="J25" s="180">
        <v>23.037354036445066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2.986</v>
      </c>
      <c r="E26" s="180">
        <v>817.6398279041182</v>
      </c>
      <c r="F26" s="209"/>
      <c r="G26" s="209">
        <v>99.92746</v>
      </c>
      <c r="H26" s="209">
        <v>99.92746</v>
      </c>
      <c r="I26" s="209">
        <v>612.13933</v>
      </c>
      <c r="J26" s="180">
        <v>512.583698214685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163</v>
      </c>
      <c r="B27" s="209">
        <v>1394.6953767000002</v>
      </c>
      <c r="C27" s="209">
        <v>1068.7037767000006</v>
      </c>
      <c r="D27" s="209">
        <v>1045.81429</v>
      </c>
      <c r="E27" s="180">
        <v>-2.1417989904255705</v>
      </c>
      <c r="F27" s="209"/>
      <c r="G27" s="209">
        <v>4370.13043</v>
      </c>
      <c r="H27" s="209">
        <v>3511.2645699999994</v>
      </c>
      <c r="I27" s="209">
        <v>2308.8857599999997</v>
      </c>
      <c r="J27" s="180">
        <v>-34.24346944041304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164</v>
      </c>
      <c r="B29" s="182"/>
      <c r="C29" s="182"/>
      <c r="D29" s="182"/>
      <c r="E29" s="175"/>
      <c r="F29" s="182"/>
      <c r="G29" s="182">
        <v>1111.0808399999999</v>
      </c>
      <c r="H29" s="182">
        <v>835.6048599999999</v>
      </c>
      <c r="I29" s="182">
        <v>1239.92843</v>
      </c>
      <c r="J29" s="175">
        <v>48.38693374760891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11.3109118</v>
      </c>
      <c r="D30" s="209">
        <v>14.413231300000001</v>
      </c>
      <c r="E30" s="180">
        <v>27.427669447479914</v>
      </c>
      <c r="F30" s="209"/>
      <c r="G30" s="209">
        <v>188.15785</v>
      </c>
      <c r="H30" s="209">
        <v>157.66479999999999</v>
      </c>
      <c r="I30" s="209">
        <v>536.61149</v>
      </c>
      <c r="J30" s="180">
        <v>240.34958342001516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239.70349</v>
      </c>
      <c r="D31" s="209">
        <v>216.482633</v>
      </c>
      <c r="E31" s="180">
        <v>-9.687325370189654</v>
      </c>
      <c r="F31" s="209"/>
      <c r="G31" s="209">
        <v>922.9229899999999</v>
      </c>
      <c r="H31" s="209">
        <v>677.9400599999999</v>
      </c>
      <c r="I31" s="209">
        <v>703.31694</v>
      </c>
      <c r="J31" s="180">
        <v>3.7432335832167922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13305.731169999997</v>
      </c>
      <c r="I33" s="179">
        <v>11760.290400000002</v>
      </c>
      <c r="J33" s="175">
        <v>-11.61485039983711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47</v>
      </c>
      <c r="D34" s="209">
        <v>16</v>
      </c>
      <c r="E34" s="180">
        <v>-65.95744680851064</v>
      </c>
      <c r="F34" s="209"/>
      <c r="G34" s="209">
        <v>1147.96831</v>
      </c>
      <c r="H34" s="209">
        <v>1081.56831</v>
      </c>
      <c r="I34" s="209">
        <v>476.28785</v>
      </c>
      <c r="J34" s="180">
        <v>-55.96322066795763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11694.758979999997</v>
      </c>
      <c r="I37" s="209">
        <v>11175.866060000002</v>
      </c>
      <c r="J37" s="180">
        <v>-4.436969764724424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33" ht="14.25">
      <c r="A39" s="86" t="s">
        <v>176</v>
      </c>
      <c r="B39" s="178"/>
      <c r="C39" s="178"/>
      <c r="D39" s="162"/>
      <c r="E39" s="178"/>
      <c r="F39" s="178"/>
      <c r="G39" s="178"/>
      <c r="H39" s="162"/>
      <c r="I39" s="208"/>
      <c r="J39" s="178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4">
      <selection activeCell="D30" sqref="D30"/>
    </sheetView>
  </sheetViews>
  <sheetFormatPr defaultColWidth="13.140625" defaultRowHeight="12.75"/>
  <cols>
    <col min="1" max="1" width="18.57421875" style="125" customWidth="1"/>
    <col min="2" max="2" width="13.140625" style="125" customWidth="1"/>
    <col min="3" max="3" width="16.28125" style="125" customWidth="1"/>
    <col min="4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5" t="s">
        <v>146</v>
      </c>
      <c r="B1" s="235"/>
      <c r="C1" s="235"/>
      <c r="D1" s="235"/>
      <c r="E1" s="235"/>
      <c r="F1" s="235"/>
      <c r="G1" s="235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6" t="s">
        <v>133</v>
      </c>
      <c r="B2" s="236"/>
      <c r="C2" s="236"/>
      <c r="D2" s="236"/>
      <c r="E2" s="236"/>
      <c r="F2" s="236"/>
      <c r="G2" s="236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7" t="s">
        <v>137</v>
      </c>
      <c r="B3" s="237"/>
      <c r="C3" s="237"/>
      <c r="D3" s="237"/>
      <c r="E3" s="237"/>
      <c r="F3" s="237"/>
      <c r="G3" s="237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165</v>
      </c>
      <c r="B6" s="104">
        <v>655.18</v>
      </c>
      <c r="C6" s="104">
        <v>874.06</v>
      </c>
      <c r="D6" s="104">
        <v>919.29</v>
      </c>
      <c r="E6" s="104">
        <v>1011.22</v>
      </c>
      <c r="F6" s="104">
        <v>551.54</v>
      </c>
      <c r="G6" s="104">
        <v>492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167</v>
      </c>
      <c r="B7" s="104">
        <v>637.78</v>
      </c>
      <c r="C7" s="104">
        <v>850.85</v>
      </c>
      <c r="D7" s="104">
        <v>894.89</v>
      </c>
      <c r="E7" s="104">
        <v>984.38</v>
      </c>
      <c r="F7" s="104">
        <v>529.83</v>
      </c>
      <c r="G7" s="104">
        <v>478.94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166</v>
      </c>
      <c r="B8" s="104">
        <v>637.57</v>
      </c>
      <c r="C8" s="104">
        <v>850.56</v>
      </c>
      <c r="D8" s="104">
        <v>894.58</v>
      </c>
      <c r="E8" s="104">
        <v>984.04</v>
      </c>
      <c r="F8" s="104">
        <v>529.65</v>
      </c>
      <c r="G8" s="104">
        <v>478.77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171</v>
      </c>
      <c r="B9" s="124">
        <v>630.6306306306307</v>
      </c>
      <c r="C9" s="124">
        <v>838.5308385308385</v>
      </c>
      <c r="D9" s="124">
        <v>873.1808731808732</v>
      </c>
      <c r="E9" s="124">
        <v>921.6909216909216</v>
      </c>
      <c r="F9" s="124">
        <v>516.978516978517</v>
      </c>
      <c r="G9" s="124">
        <v>414.4144144144144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174</v>
      </c>
      <c r="B10" s="124">
        <v>646.23</v>
      </c>
      <c r="C10" s="124">
        <v>859.28</v>
      </c>
      <c r="D10" s="124">
        <v>894.78</v>
      </c>
      <c r="E10" s="124">
        <v>944.49</v>
      </c>
      <c r="F10" s="124">
        <v>529.77</v>
      </c>
      <c r="G10" s="124">
        <v>424.67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180</v>
      </c>
      <c r="B11" s="124">
        <v>609.91</v>
      </c>
      <c r="C11" s="124">
        <v>878.21</v>
      </c>
      <c r="D11" s="124">
        <v>923.66</v>
      </c>
      <c r="E11" s="124">
        <v>1045.35</v>
      </c>
      <c r="F11" s="124">
        <v>514.61</v>
      </c>
      <c r="G11" s="124">
        <v>395.85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183</v>
      </c>
      <c r="B12" s="124">
        <v>632.9210218023035</v>
      </c>
      <c r="C12" s="124">
        <v>911.3454136047591</v>
      </c>
      <c r="D12" s="124">
        <v>940.4</v>
      </c>
      <c r="E12" s="124">
        <v>1064.29</v>
      </c>
      <c r="F12" s="124">
        <v>523.94</v>
      </c>
      <c r="G12" s="124">
        <v>403.03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185</v>
      </c>
      <c r="B13" s="124">
        <v>583.6889729713876</v>
      </c>
      <c r="C13" s="204" t="s">
        <v>134</v>
      </c>
      <c r="D13" s="124">
        <v>923.9297813366184</v>
      </c>
      <c r="E13" s="124">
        <v>962.0602167568599</v>
      </c>
      <c r="F13" s="124">
        <v>483.9632187953716</v>
      </c>
      <c r="G13" s="124">
        <v>369.57191253464737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213" t="s">
        <v>186</v>
      </c>
      <c r="B14" s="204">
        <v>584.3745870468528</v>
      </c>
      <c r="C14" s="204">
        <v>879.4984362840823</v>
      </c>
      <c r="D14" s="204">
        <v>925.0150498480332</v>
      </c>
      <c r="E14" s="204">
        <v>963.1902741274758</v>
      </c>
      <c r="F14" s="204">
        <v>484.5316927775412</v>
      </c>
      <c r="G14" s="204">
        <v>370.0060199392133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213" t="s">
        <v>187</v>
      </c>
      <c r="B15" s="204">
        <v>605.2587557218243</v>
      </c>
      <c r="C15" s="204">
        <v>910.9296348677707</v>
      </c>
      <c r="D15" s="204">
        <v>958.0729047858022</v>
      </c>
      <c r="E15" s="204">
        <v>997.612421491248</v>
      </c>
      <c r="F15" s="204">
        <v>501.8477120306583</v>
      </c>
      <c r="G15" s="204">
        <v>383.22916191432085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213" t="s">
        <v>188</v>
      </c>
      <c r="B16" s="204">
        <v>558.9514429615459</v>
      </c>
      <c r="C16" s="204">
        <v>895.2190222833316</v>
      </c>
      <c r="D16" s="204">
        <v>941.5492221009998</v>
      </c>
      <c r="E16" s="204">
        <v>971.4396735962697</v>
      </c>
      <c r="F16" s="204">
        <v>446.862249854284</v>
      </c>
      <c r="G16" s="204">
        <v>328.7949664479682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190</v>
      </c>
      <c r="B17" s="124">
        <v>559.3527062800053</v>
      </c>
      <c r="C17" s="124">
        <v>895.8616873308108</v>
      </c>
      <c r="D17" s="124">
        <v>942.225146942255</v>
      </c>
      <c r="E17" s="124">
        <v>972.1370563689933</v>
      </c>
      <c r="F17" s="124">
        <v>447.1830459297369</v>
      </c>
      <c r="G17" s="124">
        <v>329.03100369412084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196</v>
      </c>
      <c r="B18" s="204">
        <f>363000/D21</f>
        <v>546.7526207976865</v>
      </c>
      <c r="C18" s="204">
        <f>507000/D21</f>
        <v>763.6462224364382</v>
      </c>
      <c r="D18" s="204">
        <f>630000/D21</f>
        <v>948.9095071695385</v>
      </c>
      <c r="E18" s="204">
        <f>552000/D21</f>
        <v>831.4254729485481</v>
      </c>
      <c r="F18" s="204">
        <f>295000/D21</f>
        <v>444.33064224605374</v>
      </c>
      <c r="G18" s="204">
        <f>236000/D21</f>
        <v>355.464513796843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25.5">
      <c r="A19" s="103" t="s">
        <v>198</v>
      </c>
      <c r="B19" s="205">
        <f aca="true" t="shared" si="0" ref="B19:G19">(B18/B6)-1</f>
        <v>-0.1654925046587402</v>
      </c>
      <c r="C19" s="205">
        <f t="shared" si="0"/>
        <v>-0.12632288122504376</v>
      </c>
      <c r="D19" s="205">
        <f t="shared" si="0"/>
        <v>0.03221998190945019</v>
      </c>
      <c r="E19" s="205">
        <f t="shared" si="0"/>
        <v>-0.17779961536703381</v>
      </c>
      <c r="F19" s="205">
        <f t="shared" si="0"/>
        <v>-0.19438183586674807</v>
      </c>
      <c r="G19" s="205">
        <f t="shared" si="0"/>
        <v>-0.2775111508194248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4" t="s">
        <v>173</v>
      </c>
      <c r="B20" s="234"/>
      <c r="C20" s="234"/>
      <c r="D20" s="234"/>
      <c r="E20" s="234"/>
      <c r="F20" s="234"/>
      <c r="G20" s="234"/>
      <c r="H20" s="121"/>
      <c r="I20" s="121"/>
      <c r="J20" s="121"/>
    </row>
    <row r="21" spans="1:7" s="121" customFormat="1" ht="12.75">
      <c r="A21" s="126" t="s">
        <v>197</v>
      </c>
      <c r="B21" s="127"/>
      <c r="C21" s="128"/>
      <c r="D21" s="129">
        <v>663.92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F35" sqref="F35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8" t="s">
        <v>95</v>
      </c>
      <c r="B1" s="238"/>
      <c r="C1" s="238"/>
      <c r="D1" s="238"/>
      <c r="E1" s="238"/>
      <c r="F1" s="238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8" t="s">
        <v>80</v>
      </c>
      <c r="B2" s="238"/>
      <c r="C2" s="238"/>
      <c r="D2" s="238"/>
      <c r="E2" s="238"/>
      <c r="F2" s="238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39" t="s">
        <v>136</v>
      </c>
      <c r="B3" s="239"/>
      <c r="C3" s="239"/>
      <c r="D3" s="239"/>
      <c r="E3" s="239"/>
      <c r="F3" s="239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165</v>
      </c>
      <c r="B6" s="105">
        <v>441.5</v>
      </c>
      <c r="C6" s="105">
        <v>315.5</v>
      </c>
      <c r="D6" s="105">
        <v>301.5</v>
      </c>
      <c r="E6" s="105">
        <v>123.5</v>
      </c>
      <c r="F6" s="105">
        <v>252.38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167</v>
      </c>
      <c r="B7" s="105">
        <v>416</v>
      </c>
      <c r="C7" s="105">
        <v>315.5</v>
      </c>
      <c r="D7" s="105">
        <v>301.5</v>
      </c>
      <c r="E7" s="105">
        <v>123.5</v>
      </c>
      <c r="F7" s="105">
        <v>239.4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166</v>
      </c>
      <c r="B8" s="105">
        <v>403.63</v>
      </c>
      <c r="C8" s="105">
        <v>315.5</v>
      </c>
      <c r="D8" s="105">
        <v>301.5</v>
      </c>
      <c r="E8" s="105">
        <v>123.5</v>
      </c>
      <c r="F8" s="105">
        <v>229.83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171</v>
      </c>
      <c r="B9" s="105">
        <v>388.75</v>
      </c>
      <c r="C9" s="105">
        <v>315.5</v>
      </c>
      <c r="D9" s="105">
        <v>301.5</v>
      </c>
      <c r="E9" s="105">
        <v>122.6</v>
      </c>
      <c r="F9" s="105">
        <v>203.4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174</v>
      </c>
      <c r="B10" s="105">
        <v>362.5</v>
      </c>
      <c r="C10" s="105">
        <v>315.5</v>
      </c>
      <c r="D10" s="105">
        <v>301.5</v>
      </c>
      <c r="E10" s="105">
        <v>114.5</v>
      </c>
      <c r="F10" s="105">
        <v>233.13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180</v>
      </c>
      <c r="B11" s="105">
        <v>360</v>
      </c>
      <c r="C11" s="105">
        <v>315.5</v>
      </c>
      <c r="D11" s="105">
        <v>301.5</v>
      </c>
      <c r="E11" s="105">
        <v>114.5</v>
      </c>
      <c r="F11" s="105">
        <v>256.38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183</v>
      </c>
      <c r="B12" s="105">
        <v>356.13</v>
      </c>
      <c r="C12" s="105">
        <v>315.5</v>
      </c>
      <c r="D12" s="105">
        <v>301.5</v>
      </c>
      <c r="E12" s="105">
        <v>114.13</v>
      </c>
      <c r="F12" s="105">
        <v>238.25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185</v>
      </c>
      <c r="B13" s="198">
        <v>351</v>
      </c>
      <c r="C13" s="198">
        <v>315.5</v>
      </c>
      <c r="D13" s="198">
        <v>301.5</v>
      </c>
      <c r="E13" s="198">
        <v>110.5</v>
      </c>
      <c r="F13" s="198">
        <v>200.375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186</v>
      </c>
      <c r="B14" s="198">
        <v>347</v>
      </c>
      <c r="C14" s="198">
        <v>315.5</v>
      </c>
      <c r="D14" s="198">
        <v>301.5</v>
      </c>
      <c r="E14" s="198">
        <v>110.5</v>
      </c>
      <c r="F14" s="198">
        <v>207.25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202" t="s">
        <v>187</v>
      </c>
      <c r="B15" s="198">
        <v>340.63</v>
      </c>
      <c r="C15" s="198">
        <v>304.5</v>
      </c>
      <c r="D15" s="198">
        <v>290.5</v>
      </c>
      <c r="E15" s="203">
        <v>110.5</v>
      </c>
      <c r="F15" s="203">
        <v>170.2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188</v>
      </c>
      <c r="B16" s="198">
        <v>337</v>
      </c>
      <c r="C16" s="198">
        <v>230.5</v>
      </c>
      <c r="D16" s="198">
        <v>216.5</v>
      </c>
      <c r="E16" s="203">
        <v>109.75</v>
      </c>
      <c r="F16" s="203">
        <v>188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190</v>
      </c>
      <c r="B17" s="198">
        <f>338.9</f>
        <v>338.9</v>
      </c>
      <c r="C17" s="198">
        <v>320</v>
      </c>
      <c r="D17" s="198">
        <v>206.5</v>
      </c>
      <c r="E17" s="214">
        <v>109</v>
      </c>
      <c r="F17" s="214">
        <v>183.1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196</v>
      </c>
      <c r="B18" s="198">
        <v>333.125</v>
      </c>
      <c r="C18" s="198">
        <v>220.5</v>
      </c>
      <c r="D18" s="198">
        <v>206.5</v>
      </c>
      <c r="E18" s="214">
        <v>109</v>
      </c>
      <c r="F18" s="214">
        <v>195.375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201" t="s">
        <v>198</v>
      </c>
      <c r="B19" s="206">
        <f>(B18/B6)-1</f>
        <v>-0.24546998867497172</v>
      </c>
      <c r="C19" s="206">
        <f>(C18/C6)-1</f>
        <v>-0.3011093502377179</v>
      </c>
      <c r="D19" s="206">
        <f>(D18/D6)-1</f>
        <v>-0.3150912106135987</v>
      </c>
      <c r="E19" s="206">
        <f>(E18/E6)-1</f>
        <v>-0.11740890688259109</v>
      </c>
      <c r="F19" s="206">
        <f>(F18/F6)-1</f>
        <v>-0.22586972026309526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40" t="s">
        <v>189</v>
      </c>
      <c r="B20" s="241"/>
      <c r="C20" s="241"/>
      <c r="D20" s="241"/>
      <c r="E20" s="241"/>
      <c r="F20" s="241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E36" sqref="E36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2"/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2.7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