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6.xml" ContentType="application/vnd.openxmlformats-officedocument.drawingml.chart+xml"/>
  <Override PartName="/xl/drawings/drawing6.xml" ContentType="application/vnd.openxmlformats-officedocument.drawing+xml"/>
  <Override PartName="/xl/charts/chart7.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ml.chartshapes+xml"/>
  <Override PartName="/xl/charts/chart11.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C:\Users\jcerpa\Desktop\Leche\Nacionales\Boletín Leche Año Actual\May 18\"/>
    </mc:Choice>
  </mc:AlternateContent>
  <xr:revisionPtr revIDLastSave="0" documentId="10_ncr:100000_{5BF5C820-F65E-4750-9830-600290F90954}" xr6:coauthVersionLast="31" xr6:coauthVersionMax="31" xr10:uidLastSave="{00000000-0000-0000-0000-000000000000}"/>
  <bookViews>
    <workbookView xWindow="0" yWindow="0" windowWidth="14415" windowHeight="7665" tabRatio="952" activeTab="15" xr2:uid="{00000000-000D-0000-FFFF-FFFF00000000}"/>
  </bookViews>
  <sheets>
    <sheet name="tapa" sheetId="38" r:id="rId1"/>
    <sheet name="part" sheetId="2" r:id="rId2"/>
    <sheet name="cont" sheetId="46" r:id="rId3"/>
    <sheet name="comentario" sheetId="47" r:id="rId4"/>
    <sheet name="c1" sheetId="49" r:id="rId5"/>
    <sheet name="c2 A y B" sheetId="5" r:id="rId6"/>
    <sheet name="g2" sheetId="6" r:id="rId7"/>
    <sheet name="c3" sheetId="7" r:id="rId8"/>
    <sheet name="c4 A y B" sheetId="44" r:id="rId9"/>
    <sheet name="g4 - 5" sheetId="9" r:id="rId10"/>
    <sheet name="c5A" sheetId="10" r:id="rId11"/>
    <sheet name="c5B" sheetId="51" r:id="rId12"/>
    <sheet name="c6" sheetId="52" r:id="rId13"/>
    <sheet name="c7" sheetId="48" r:id="rId14"/>
    <sheet name="c8" sheetId="33" r:id="rId15"/>
    <sheet name="g6" sheetId="34" r:id="rId16"/>
    <sheet name="Recuperado_Hoja1" sheetId="35" state="hidden" r:id="rId17"/>
  </sheets>
  <externalReferences>
    <externalReference r:id="rId18"/>
    <externalReference r:id="rId19"/>
  </externalReferences>
  <definedNames>
    <definedName name="_xlnm.Print_Area" localSheetId="4">'c1'!$A$1:$L$48</definedName>
    <definedName name="_xlnm.Print_Area" localSheetId="5">'c2 A y B'!$A$1:$S$52</definedName>
    <definedName name="_xlnm.Print_Area" localSheetId="7">'c3'!$A$1:$G$46</definedName>
    <definedName name="_xlnm.Print_Area" localSheetId="8">'c4 A y B'!$A$1:$S$43</definedName>
    <definedName name="_xlnm.Print_Area" localSheetId="10">'c5A'!$A$1:$E$46</definedName>
    <definedName name="_xlnm.Print_Area" localSheetId="11">'c5B'!$A$1:$E$52</definedName>
    <definedName name="_xlnm.Print_Area" localSheetId="12">'c6'!$A$1:$M$36</definedName>
    <definedName name="_xlnm.Print_Area" localSheetId="13">'c7'!$A$1:$L$48</definedName>
    <definedName name="_xlnm.Print_Area" localSheetId="14">'c8'!$A$81:$C$142</definedName>
    <definedName name="_xlnm.Print_Area" localSheetId="3">comentario!$A$1:$H$248</definedName>
    <definedName name="_xlnm.Print_Area" localSheetId="2">cont!$A$1:$C$22</definedName>
    <definedName name="_xlnm.Print_Area" localSheetId="6">'g2'!$A$1:$H$51</definedName>
    <definedName name="_xlnm.Print_Area" localSheetId="9">'g4 - 5'!$A$1:$F$48</definedName>
    <definedName name="_xlnm.Print_Area" localSheetId="15">'g6'!$A$1:$H$56</definedName>
    <definedName name="_xlnm.Print_Area" localSheetId="1">part!$A$1:$A$44</definedName>
    <definedName name="_xlnm.Print_Area" localSheetId="0">tapa!$A$1:$E$34</definedName>
    <definedName name="_xlnm.Print_Titles" localSheetId="14">'c8'!$2:$8</definedName>
  </definedNames>
  <calcPr calcId="179017"/>
</workbook>
</file>

<file path=xl/calcChain.xml><?xml version="1.0" encoding="utf-8"?>
<calcChain xmlns="http://schemas.openxmlformats.org/spreadsheetml/2006/main">
  <c r="E9" i="52" l="1"/>
  <c r="E10" i="52"/>
  <c r="E11" i="52"/>
  <c r="E12" i="52"/>
  <c r="E13" i="52"/>
  <c r="E14" i="52"/>
  <c r="E15" i="52"/>
  <c r="G9" i="52"/>
  <c r="G10" i="52"/>
  <c r="G11" i="52"/>
  <c r="G12" i="52"/>
  <c r="G13" i="52"/>
  <c r="G14" i="52"/>
  <c r="G15" i="52"/>
  <c r="C9" i="52"/>
  <c r="C10" i="52"/>
  <c r="C11" i="52"/>
  <c r="C12" i="52"/>
  <c r="C13" i="52"/>
  <c r="C14" i="52"/>
  <c r="C15" i="52"/>
  <c r="D22" i="5" l="1"/>
  <c r="D17" i="51" l="1"/>
  <c r="C17" i="51"/>
  <c r="D9" i="51"/>
  <c r="C9" i="51"/>
  <c r="D17" i="10"/>
  <c r="C17" i="10"/>
  <c r="D9" i="10"/>
  <c r="C9" i="10"/>
  <c r="S30" i="44" l="1"/>
  <c r="P30" i="44"/>
  <c r="M30" i="44"/>
  <c r="J30" i="44"/>
  <c r="G30" i="44"/>
  <c r="D30" i="44"/>
  <c r="S10" i="44"/>
  <c r="P10" i="44"/>
  <c r="M10" i="44"/>
  <c r="J10" i="44"/>
  <c r="G10" i="44"/>
  <c r="D10" i="44"/>
  <c r="BA28" i="6"/>
  <c r="BA29" i="6"/>
  <c r="BA30" i="6"/>
  <c r="BA31" i="6"/>
  <c r="BA32" i="6"/>
  <c r="BA33" i="6"/>
  <c r="BA34" i="6"/>
  <c r="BA35" i="6"/>
  <c r="BA36" i="6"/>
  <c r="BA37" i="6"/>
  <c r="BA38" i="6"/>
  <c r="BA39" i="6"/>
  <c r="BA27" i="6"/>
  <c r="BA20" i="6"/>
  <c r="BA14" i="6"/>
  <c r="BA15" i="6"/>
  <c r="BA16" i="6"/>
  <c r="BA17" i="6"/>
  <c r="BA18" i="6"/>
  <c r="BA19" i="6"/>
  <c r="BA9" i="6"/>
  <c r="BA10" i="6"/>
  <c r="BA11" i="6"/>
  <c r="BA12" i="6"/>
  <c r="BA13" i="6"/>
  <c r="BA8" i="6"/>
  <c r="R49" i="5"/>
  <c r="S49" i="5" s="1"/>
  <c r="Q49" i="5"/>
  <c r="O49" i="5"/>
  <c r="P49" i="5" s="1"/>
  <c r="N49" i="5"/>
  <c r="L49" i="5"/>
  <c r="M49" i="5" s="1"/>
  <c r="K49" i="5"/>
  <c r="J49" i="5"/>
  <c r="I49" i="5"/>
  <c r="H49" i="5"/>
  <c r="F49" i="5"/>
  <c r="G49" i="5" s="1"/>
  <c r="E49" i="5"/>
  <c r="C49" i="5"/>
  <c r="B49" i="5"/>
  <c r="S22" i="5"/>
  <c r="R22" i="5"/>
  <c r="Q22" i="5"/>
  <c r="O22" i="5"/>
  <c r="P22" i="5" s="1"/>
  <c r="N22" i="5"/>
  <c r="L22" i="5"/>
  <c r="M22" i="5" s="1"/>
  <c r="K22" i="5"/>
  <c r="I22" i="5"/>
  <c r="J22" i="5" s="1"/>
  <c r="H22" i="5"/>
  <c r="F22" i="5"/>
  <c r="G22" i="5" s="1"/>
  <c r="E22" i="5"/>
  <c r="C22" i="5"/>
  <c r="B22" i="5"/>
  <c r="S14" i="5"/>
  <c r="P14" i="5"/>
  <c r="M14" i="5"/>
  <c r="J14" i="5"/>
  <c r="G14" i="5"/>
  <c r="D14" i="5"/>
  <c r="P13" i="5" l="1"/>
  <c r="M13" i="5"/>
  <c r="AQ45" i="9" l="1"/>
  <c r="AQ44" i="9" s="1"/>
  <c r="AQ43" i="9" s="1"/>
  <c r="AQ42" i="9" s="1"/>
  <c r="AQ41" i="9" s="1"/>
  <c r="AQ40" i="9" s="1"/>
  <c r="AQ39" i="9" s="1"/>
  <c r="AQ38" i="9" s="1"/>
  <c r="AQ37" i="9" s="1"/>
  <c r="S29" i="44"/>
  <c r="P29" i="44"/>
  <c r="M29" i="44"/>
  <c r="J29" i="44"/>
  <c r="G29" i="44"/>
  <c r="D29" i="44"/>
  <c r="S9" i="44"/>
  <c r="P9" i="44"/>
  <c r="M9" i="44"/>
  <c r="G9" i="44"/>
  <c r="J9" i="44"/>
  <c r="D9" i="44"/>
  <c r="S40" i="5" l="1"/>
  <c r="P40" i="5"/>
  <c r="M40" i="5"/>
  <c r="J40" i="5"/>
  <c r="G40" i="5"/>
  <c r="D40" i="5"/>
  <c r="S13" i="5"/>
  <c r="J13" i="5"/>
  <c r="G13" i="5"/>
  <c r="D13" i="5"/>
  <c r="F19" i="7" l="1"/>
  <c r="B16" i="52" l="1"/>
  <c r="C8" i="52" s="1"/>
  <c r="D16" i="52"/>
  <c r="E8" i="52" s="1"/>
  <c r="F16" i="52"/>
  <c r="H16" i="52"/>
  <c r="I8" i="52" s="1"/>
  <c r="J16" i="52"/>
  <c r="K10" i="52" s="1"/>
  <c r="L16" i="52"/>
  <c r="M9" i="52" s="1"/>
  <c r="M14" i="52" l="1"/>
  <c r="M10" i="52"/>
  <c r="K9" i="52"/>
  <c r="M15" i="52"/>
  <c r="M11" i="52"/>
  <c r="K13" i="52"/>
  <c r="I14" i="52"/>
  <c r="I13" i="52"/>
  <c r="I10" i="52"/>
  <c r="I9" i="52"/>
  <c r="K15" i="52"/>
  <c r="K11" i="52"/>
  <c r="I15" i="52"/>
  <c r="M12" i="52"/>
  <c r="I11" i="52"/>
  <c r="M8" i="52"/>
  <c r="K12" i="52"/>
  <c r="K8" i="52"/>
  <c r="M13" i="52"/>
  <c r="I12" i="52"/>
  <c r="G8" i="52"/>
  <c r="K14" i="52"/>
  <c r="S28" i="44" l="1"/>
  <c r="P28" i="44"/>
  <c r="M28" i="44"/>
  <c r="J28" i="44"/>
  <c r="G28" i="44"/>
  <c r="D28" i="44"/>
  <c r="S8" i="44"/>
  <c r="P8" i="44"/>
  <c r="M8" i="44"/>
  <c r="J8" i="44"/>
  <c r="G8" i="44"/>
  <c r="D8" i="44"/>
  <c r="S39" i="5"/>
  <c r="P39" i="5"/>
  <c r="M39" i="5"/>
  <c r="J39" i="5"/>
  <c r="G39" i="5"/>
  <c r="D39" i="5"/>
  <c r="D49" i="5" l="1"/>
  <c r="S12" i="5"/>
  <c r="P12" i="5"/>
  <c r="M12" i="5"/>
  <c r="J12" i="5"/>
  <c r="G12" i="5"/>
  <c r="D12" i="5"/>
  <c r="S39" i="44" l="1"/>
  <c r="P39" i="44"/>
  <c r="M39" i="44"/>
  <c r="J39" i="44"/>
  <c r="G39" i="44"/>
  <c r="D39" i="44"/>
  <c r="S27" i="44"/>
  <c r="P27" i="44"/>
  <c r="M27" i="44"/>
  <c r="J27" i="44"/>
  <c r="G27" i="44"/>
  <c r="D27" i="44"/>
  <c r="S26" i="44"/>
  <c r="P26" i="44"/>
  <c r="M26" i="44"/>
  <c r="J26" i="44"/>
  <c r="G26" i="44"/>
  <c r="D26" i="44"/>
  <c r="S7" i="44"/>
  <c r="P7" i="44"/>
  <c r="M7" i="44"/>
  <c r="J7" i="44"/>
  <c r="G7" i="44"/>
  <c r="D7" i="44"/>
  <c r="S6" i="44"/>
  <c r="P6" i="44"/>
  <c r="M6" i="44"/>
  <c r="J6" i="44"/>
  <c r="G6" i="44"/>
  <c r="D6" i="44"/>
  <c r="AZ39" i="6"/>
  <c r="AY39" i="6"/>
  <c r="AX39" i="6"/>
  <c r="AW39" i="6"/>
  <c r="AV39" i="6"/>
  <c r="AU39" i="6"/>
  <c r="AT39" i="6"/>
  <c r="AS39" i="6"/>
  <c r="AR39" i="6"/>
  <c r="AQ39" i="6"/>
  <c r="AP39" i="6"/>
  <c r="AO39" i="6"/>
  <c r="AN39" i="6"/>
  <c r="AM39" i="6"/>
  <c r="AL39" i="6"/>
  <c r="AK39" i="6"/>
  <c r="AJ39" i="6"/>
  <c r="AI39" i="6"/>
  <c r="AZ20" i="6"/>
  <c r="AY20" i="6"/>
  <c r="AX20" i="6"/>
  <c r="AW20" i="6"/>
  <c r="AV20" i="6"/>
  <c r="AU20" i="6"/>
  <c r="AT20" i="6"/>
  <c r="AS20" i="6"/>
  <c r="AR20" i="6"/>
  <c r="AQ20" i="6"/>
  <c r="AP20" i="6"/>
  <c r="AO20" i="6"/>
  <c r="AN20" i="6"/>
  <c r="AM20" i="6"/>
  <c r="AL20" i="6"/>
  <c r="AK20" i="6"/>
  <c r="AJ20" i="6"/>
  <c r="AI20" i="6"/>
  <c r="S38" i="5"/>
  <c r="P38" i="5"/>
  <c r="M38" i="5"/>
  <c r="J38" i="5"/>
  <c r="G38" i="5"/>
  <c r="D38" i="5"/>
  <c r="P37" i="5"/>
  <c r="M37" i="5"/>
  <c r="J37" i="5"/>
  <c r="G37" i="5"/>
  <c r="D37" i="5"/>
  <c r="S11" i="5"/>
  <c r="P11" i="5"/>
  <c r="M11" i="5"/>
  <c r="J11" i="5"/>
  <c r="G11" i="5"/>
  <c r="D11" i="5"/>
  <c r="S10" i="5"/>
  <c r="P10" i="5"/>
  <c r="M10" i="5"/>
  <c r="J10" i="5"/>
  <c r="G10" i="5"/>
  <c r="D10" i="5"/>
  <c r="H21" i="49" l="1"/>
  <c r="E21" i="49"/>
  <c r="G21" i="49"/>
  <c r="K21" i="49"/>
  <c r="K20" i="49"/>
  <c r="G20" i="49"/>
  <c r="E20" i="49"/>
  <c r="B21" i="49"/>
  <c r="C21" i="49" s="1"/>
  <c r="H20" i="49"/>
  <c r="B20" i="49"/>
  <c r="C20" i="49" s="1"/>
  <c r="L20" i="49" l="1"/>
  <c r="I20" i="49"/>
  <c r="I21" i="49"/>
  <c r="L21" i="49"/>
  <c r="H11" i="48" l="1"/>
  <c r="I11" i="48"/>
  <c r="J11" i="48"/>
  <c r="K11" i="48"/>
  <c r="H12" i="48"/>
  <c r="I12" i="48"/>
  <c r="J12" i="48"/>
  <c r="K12" i="48"/>
  <c r="H13" i="48"/>
  <c r="I13" i="48"/>
  <c r="J13" i="48"/>
  <c r="K13" i="48"/>
  <c r="H14" i="48"/>
  <c r="I14" i="48"/>
  <c r="J14" i="48"/>
  <c r="K14" i="48"/>
  <c r="H15" i="48"/>
  <c r="I15" i="48"/>
  <c r="J15" i="48"/>
  <c r="K15" i="48"/>
  <c r="H16" i="48"/>
  <c r="I16" i="48"/>
  <c r="J16" i="48"/>
  <c r="K16" i="48"/>
  <c r="H17" i="48"/>
  <c r="I17" i="48"/>
  <c r="J17" i="48"/>
  <c r="K17" i="48"/>
  <c r="H18" i="48"/>
  <c r="I18" i="48"/>
  <c r="J18" i="48"/>
  <c r="K18" i="48"/>
  <c r="H19" i="48"/>
  <c r="I19" i="48"/>
  <c r="J19" i="48"/>
  <c r="K19" i="48"/>
  <c r="H20" i="48"/>
  <c r="I20" i="48"/>
  <c r="J20" i="48"/>
  <c r="K20" i="48"/>
  <c r="H21" i="48"/>
  <c r="I21" i="48"/>
  <c r="J21" i="48"/>
  <c r="K21" i="48"/>
  <c r="H22" i="48"/>
  <c r="I22" i="48"/>
  <c r="J22" i="48"/>
  <c r="K22" i="48"/>
  <c r="K39" i="48" l="1"/>
  <c r="J39" i="48"/>
  <c r="I39" i="48"/>
  <c r="H39" i="48"/>
  <c r="K38" i="48"/>
  <c r="J38" i="48"/>
  <c r="L38" i="48" s="1"/>
  <c r="I38" i="48"/>
  <c r="H38" i="48"/>
  <c r="K37" i="48"/>
  <c r="J37" i="48"/>
  <c r="I37" i="48"/>
  <c r="H37" i="48"/>
  <c r="K36" i="48"/>
  <c r="J36" i="48"/>
  <c r="L36" i="48" s="1"/>
  <c r="I36" i="48"/>
  <c r="H36" i="48"/>
  <c r="K35" i="48"/>
  <c r="J35" i="48"/>
  <c r="I35" i="48"/>
  <c r="H35" i="48"/>
  <c r="K34" i="48"/>
  <c r="J34" i="48"/>
  <c r="L34" i="48" s="1"/>
  <c r="I34" i="48"/>
  <c r="H34" i="48"/>
  <c r="K33" i="48"/>
  <c r="J33" i="48"/>
  <c r="I33" i="48"/>
  <c r="H33" i="48"/>
  <c r="K32" i="48"/>
  <c r="J32" i="48"/>
  <c r="L32" i="48" s="1"/>
  <c r="I32" i="48"/>
  <c r="H32" i="48"/>
  <c r="K31" i="48"/>
  <c r="J31" i="48"/>
  <c r="I31" i="48"/>
  <c r="H31" i="48"/>
  <c r="K30" i="48"/>
  <c r="J30" i="48"/>
  <c r="I30" i="48"/>
  <c r="H30" i="48"/>
  <c r="K29" i="48"/>
  <c r="J29" i="48"/>
  <c r="I29" i="48"/>
  <c r="H29" i="48"/>
  <c r="K28" i="48"/>
  <c r="J28" i="48"/>
  <c r="I28" i="48"/>
  <c r="H28" i="48"/>
  <c r="L22" i="48"/>
  <c r="L20" i="48"/>
  <c r="L18" i="48"/>
  <c r="L14" i="48"/>
  <c r="I24" i="48"/>
  <c r="H24" i="48"/>
  <c r="L13" i="48"/>
  <c r="L21" i="48"/>
  <c r="L11" i="48"/>
  <c r="L15" i="48"/>
  <c r="L19" i="48"/>
  <c r="K24" i="48"/>
  <c r="L16" i="48"/>
  <c r="L17" i="48"/>
  <c r="L12" i="48"/>
  <c r="E9" i="10"/>
  <c r="F20" i="7"/>
  <c r="F18" i="7"/>
  <c r="AG11" i="7"/>
  <c r="B21" i="7"/>
  <c r="C21" i="7"/>
  <c r="D21" i="7"/>
  <c r="E21" i="7"/>
  <c r="BQ8" i="6"/>
  <c r="E34" i="51"/>
  <c r="E33" i="51"/>
  <c r="E32" i="51"/>
  <c r="E31" i="51"/>
  <c r="E30" i="51"/>
  <c r="E29" i="51"/>
  <c r="E27" i="51"/>
  <c r="E25" i="51"/>
  <c r="E24" i="51"/>
  <c r="E22" i="51"/>
  <c r="E21" i="51"/>
  <c r="E20" i="51"/>
  <c r="E19" i="51"/>
  <c r="E18" i="51"/>
  <c r="E15" i="51"/>
  <c r="E14" i="51"/>
  <c r="E13" i="51"/>
  <c r="E12" i="51"/>
  <c r="E11" i="51"/>
  <c r="E10" i="51"/>
  <c r="E7" i="51"/>
  <c r="E34" i="10"/>
  <c r="E33" i="10"/>
  <c r="E32" i="10"/>
  <c r="E31" i="10"/>
  <c r="E30" i="10"/>
  <c r="E29" i="10"/>
  <c r="E27" i="10"/>
  <c r="E25" i="10"/>
  <c r="E24" i="10"/>
  <c r="E22" i="10"/>
  <c r="E21" i="10"/>
  <c r="E20" i="10"/>
  <c r="E19" i="10"/>
  <c r="E18" i="10"/>
  <c r="E15" i="10"/>
  <c r="E14" i="10"/>
  <c r="E13" i="10"/>
  <c r="E12" i="10"/>
  <c r="E11" i="10"/>
  <c r="E10" i="10"/>
  <c r="E7" i="10"/>
  <c r="F17" i="7"/>
  <c r="F16" i="7"/>
  <c r="F15" i="7"/>
  <c r="F11" i="7"/>
  <c r="F14" i="7"/>
  <c r="AG13" i="7"/>
  <c r="F13" i="7"/>
  <c r="AG12" i="7"/>
  <c r="F12" i="7"/>
  <c r="AG10" i="7"/>
  <c r="F10" i="7"/>
  <c r="AG9" i="7"/>
  <c r="F9" i="7"/>
  <c r="AG8" i="7"/>
  <c r="F8" i="7"/>
  <c r="AG7" i="7"/>
  <c r="F7" i="7"/>
  <c r="BP20" i="6"/>
  <c r="BO20" i="6"/>
  <c r="BM20" i="6"/>
  <c r="BL20" i="6"/>
  <c r="BK20" i="6"/>
  <c r="BH20" i="6"/>
  <c r="BP19" i="6"/>
  <c r="BO19" i="6"/>
  <c r="BN19" i="6"/>
  <c r="BM19" i="6"/>
  <c r="BL19" i="6"/>
  <c r="BK19" i="6"/>
  <c r="BJ19" i="6"/>
  <c r="BI19" i="6"/>
  <c r="BH19" i="6"/>
  <c r="BG19" i="6"/>
  <c r="BF19" i="6"/>
  <c r="BE19" i="6"/>
  <c r="BD19" i="6"/>
  <c r="BC19" i="6"/>
  <c r="BP18" i="6"/>
  <c r="BO18" i="6"/>
  <c r="BN18" i="6"/>
  <c r="BM18" i="6"/>
  <c r="BL18" i="6"/>
  <c r="BK18" i="6"/>
  <c r="BJ18" i="6"/>
  <c r="BI18" i="6"/>
  <c r="BH18" i="6"/>
  <c r="BG18" i="6"/>
  <c r="BF18" i="6"/>
  <c r="BE18" i="6"/>
  <c r="BD18" i="6"/>
  <c r="BC18" i="6"/>
  <c r="BP17" i="6"/>
  <c r="BO17" i="6"/>
  <c r="BN17" i="6"/>
  <c r="BM17" i="6"/>
  <c r="BL17" i="6"/>
  <c r="BK17" i="6"/>
  <c r="BJ17" i="6"/>
  <c r="BI17" i="6"/>
  <c r="BH17" i="6"/>
  <c r="BG17" i="6"/>
  <c r="BF17" i="6"/>
  <c r="BE17" i="6"/>
  <c r="BD17" i="6"/>
  <c r="BC17" i="6"/>
  <c r="BP16" i="6"/>
  <c r="BO16" i="6"/>
  <c r="BN16" i="6"/>
  <c r="BM16" i="6"/>
  <c r="BL16" i="6"/>
  <c r="BK16" i="6"/>
  <c r="BJ16" i="6"/>
  <c r="BI16" i="6"/>
  <c r="BH16" i="6"/>
  <c r="BG16" i="6"/>
  <c r="BF16" i="6"/>
  <c r="BE16" i="6"/>
  <c r="BD16" i="6"/>
  <c r="BC16" i="6"/>
  <c r="BP15" i="6"/>
  <c r="BO15" i="6"/>
  <c r="BN15" i="6"/>
  <c r="BM15" i="6"/>
  <c r="BL15" i="6"/>
  <c r="BK15" i="6"/>
  <c r="BJ15" i="6"/>
  <c r="BI15" i="6"/>
  <c r="BH15" i="6"/>
  <c r="BG15" i="6"/>
  <c r="BF15" i="6"/>
  <c r="BE15" i="6"/>
  <c r="BD15" i="6"/>
  <c r="BC15" i="6"/>
  <c r="BP14" i="6"/>
  <c r="BO14" i="6"/>
  <c r="BN14" i="6"/>
  <c r="BM14" i="6"/>
  <c r="BL14" i="6"/>
  <c r="BK14" i="6"/>
  <c r="BJ14" i="6"/>
  <c r="BI14" i="6"/>
  <c r="BH14" i="6"/>
  <c r="BG14" i="6"/>
  <c r="BF14" i="6"/>
  <c r="BE14" i="6"/>
  <c r="BD14" i="6"/>
  <c r="BC14" i="6"/>
  <c r="BP13" i="6"/>
  <c r="BO13" i="6"/>
  <c r="BN13" i="6"/>
  <c r="BM13" i="6"/>
  <c r="BL13" i="6"/>
  <c r="BK13" i="6"/>
  <c r="BJ13" i="6"/>
  <c r="BI13" i="6"/>
  <c r="BH13" i="6"/>
  <c r="BG13" i="6"/>
  <c r="BF13" i="6"/>
  <c r="BE13" i="6"/>
  <c r="BD13" i="6"/>
  <c r="BC13" i="6"/>
  <c r="BP12" i="6"/>
  <c r="BO12" i="6"/>
  <c r="BN12" i="6"/>
  <c r="BM12" i="6"/>
  <c r="BL12" i="6"/>
  <c r="BK12" i="6"/>
  <c r="BJ12" i="6"/>
  <c r="BI12" i="6"/>
  <c r="BH12" i="6"/>
  <c r="BG12" i="6"/>
  <c r="BF12" i="6"/>
  <c r="BE12" i="6"/>
  <c r="BD12" i="6"/>
  <c r="BC12" i="6"/>
  <c r="BP11" i="6"/>
  <c r="BO11" i="6"/>
  <c r="BN11" i="6"/>
  <c r="BM11" i="6"/>
  <c r="BL11" i="6"/>
  <c r="BK11" i="6"/>
  <c r="BJ11" i="6"/>
  <c r="BI11" i="6"/>
  <c r="BH11" i="6"/>
  <c r="BG11" i="6"/>
  <c r="BF11" i="6"/>
  <c r="BE11" i="6"/>
  <c r="BD11" i="6"/>
  <c r="BC11" i="6"/>
  <c r="BP10" i="6"/>
  <c r="BO10" i="6"/>
  <c r="BN10" i="6"/>
  <c r="BM10" i="6"/>
  <c r="BL10" i="6"/>
  <c r="BK10" i="6"/>
  <c r="BJ10" i="6"/>
  <c r="BI10" i="6"/>
  <c r="BH10" i="6"/>
  <c r="BG10" i="6"/>
  <c r="BF10" i="6"/>
  <c r="BE10" i="6"/>
  <c r="BD10" i="6"/>
  <c r="BC10" i="6"/>
  <c r="BP9" i="6"/>
  <c r="BO9" i="6"/>
  <c r="BN9" i="6"/>
  <c r="BM9" i="6"/>
  <c r="BL9" i="6"/>
  <c r="BK9" i="6"/>
  <c r="BJ9" i="6"/>
  <c r="BI9" i="6"/>
  <c r="BH9" i="6"/>
  <c r="BG9" i="6"/>
  <c r="BF9" i="6"/>
  <c r="BE9" i="6"/>
  <c r="BD9" i="6"/>
  <c r="BC9" i="6"/>
  <c r="BQ9" i="6"/>
  <c r="BP8" i="6"/>
  <c r="BO8" i="6"/>
  <c r="BN8" i="6"/>
  <c r="BM8" i="6"/>
  <c r="BL8" i="6"/>
  <c r="BK8" i="6"/>
  <c r="BJ8" i="6"/>
  <c r="BI8" i="6"/>
  <c r="BH8" i="6"/>
  <c r="BG8" i="6"/>
  <c r="BF8" i="6"/>
  <c r="BE8" i="6"/>
  <c r="BD8" i="6"/>
  <c r="BC8" i="6"/>
  <c r="G7" i="7"/>
  <c r="BD20" i="6"/>
  <c r="BE20" i="6"/>
  <c r="BG20" i="6"/>
  <c r="BF20" i="6"/>
  <c r="G19" i="7" l="1"/>
  <c r="AG14" i="7"/>
  <c r="G20" i="7"/>
  <c r="AG16" i="7"/>
  <c r="G10" i="7"/>
  <c r="G14" i="7"/>
  <c r="G13" i="7"/>
  <c r="G12" i="7"/>
  <c r="G16" i="7"/>
  <c r="G8" i="7"/>
  <c r="G17" i="7"/>
  <c r="BC20" i="6"/>
  <c r="BJ20" i="6"/>
  <c r="G15" i="7"/>
  <c r="E17" i="10"/>
  <c r="H41" i="48"/>
  <c r="H43" i="48" s="1"/>
  <c r="BI20" i="6"/>
  <c r="G18" i="7"/>
  <c r="G9" i="7"/>
  <c r="G21" i="7"/>
  <c r="G11" i="7"/>
  <c r="L28" i="48"/>
  <c r="E17" i="51"/>
  <c r="F21" i="7"/>
  <c r="L30" i="48"/>
  <c r="BN20" i="6"/>
  <c r="J41" i="48"/>
  <c r="L29" i="48"/>
  <c r="L33" i="48"/>
  <c r="L35" i="48"/>
  <c r="L37" i="48"/>
  <c r="I41" i="48"/>
  <c r="I43" i="48" s="1"/>
  <c r="K41" i="48"/>
  <c r="K43" i="48" s="1"/>
  <c r="J24" i="48"/>
  <c r="L24" i="48" s="1"/>
  <c r="E9" i="51"/>
  <c r="L41" i="48" l="1"/>
  <c r="J43" i="48"/>
  <c r="L43" i="48" s="1"/>
</calcChain>
</file>

<file path=xl/sharedStrings.xml><?xml version="1.0" encoding="utf-8"?>
<sst xmlns="http://schemas.openxmlformats.org/spreadsheetml/2006/main" count="785" uniqueCount="258">
  <si>
    <t>En la elaboración de este documento participaron:</t>
  </si>
  <si>
    <t>Contenido</t>
  </si>
  <si>
    <t>Cuadro Nº 1</t>
  </si>
  <si>
    <t>Producción y recepción nacional de leche</t>
  </si>
  <si>
    <t>Recepción mensual de leche fluida en plantas lecheras por regiones</t>
  </si>
  <si>
    <t>Precios reales promedios ponderados pagados a productor por regiones</t>
  </si>
  <si>
    <t>Recepción de leche y elaboración de productos lácteos en plantas lecheras</t>
  </si>
  <si>
    <t>Cuadro Nº 6</t>
  </si>
  <si>
    <t>Cuadro Nº 7</t>
  </si>
  <si>
    <t>Cuadro Nº 8</t>
  </si>
  <si>
    <t>Lácteos: precios internacionales</t>
  </si>
  <si>
    <t>Gráfico Nº 1</t>
  </si>
  <si>
    <t>Producción y recepción de leche</t>
  </si>
  <si>
    <t>Gráfico Nº 4</t>
  </si>
  <si>
    <t>Evolución mensual del precio real de la leche a productor</t>
  </si>
  <si>
    <t>Gráfico Nº 5</t>
  </si>
  <si>
    <t>Evolución del precio real a productor</t>
  </si>
  <si>
    <t>Gráfico Nº 6</t>
  </si>
  <si>
    <t>Precios internacionales: leche descremada y mantequilla</t>
  </si>
  <si>
    <t>Miles de litros</t>
  </si>
  <si>
    <t>Años</t>
  </si>
  <si>
    <t>Variación %</t>
  </si>
  <si>
    <t>% Recepción/</t>
  </si>
  <si>
    <t>Producción</t>
  </si>
  <si>
    <t>Regiones</t>
  </si>
  <si>
    <t>Región Metropolitana</t>
  </si>
  <si>
    <t>Var.</t>
  </si>
  <si>
    <t>Meses</t>
  </si>
  <si>
    <t>%</t>
  </si>
  <si>
    <t>Ene</t>
  </si>
  <si>
    <t>Feb</t>
  </si>
  <si>
    <t>Mar</t>
  </si>
  <si>
    <t>Abr</t>
  </si>
  <si>
    <t>May</t>
  </si>
  <si>
    <t>Jun</t>
  </si>
  <si>
    <t>Jul</t>
  </si>
  <si>
    <t>Ago</t>
  </si>
  <si>
    <t>Sep</t>
  </si>
  <si>
    <t>Oct</t>
  </si>
  <si>
    <t>Nov</t>
  </si>
  <si>
    <t>Dic</t>
  </si>
  <si>
    <t>RECEPCION NACIONAL DE LECHE</t>
  </si>
  <si>
    <t xml:space="preserve"> Fuente : ODEPA.</t>
  </si>
  <si>
    <t>Litros</t>
  </si>
  <si>
    <t>Soprole</t>
  </si>
  <si>
    <t>Colún</t>
  </si>
  <si>
    <t>Nestlé</t>
  </si>
  <si>
    <t>Surlat</t>
  </si>
  <si>
    <t>Otras plantas</t>
  </si>
  <si>
    <t>Quillayes</t>
  </si>
  <si>
    <t>Chilolac</t>
  </si>
  <si>
    <t>Total</t>
  </si>
  <si>
    <t>País</t>
  </si>
  <si>
    <t>Var. %</t>
  </si>
  <si>
    <t>NOTA: Los precios de pago por leche a productor son los promedios ponderados informados por las plantas y corresponden al precio base más las asignaciones por volumen, calidad y otros que determina cada una de ellas. Ésta es una serie de precios de naturaleza referencial.</t>
  </si>
  <si>
    <t>Promedio</t>
  </si>
  <si>
    <t>Producto</t>
  </si>
  <si>
    <t>Unidades</t>
  </si>
  <si>
    <t>Recepción de leche</t>
  </si>
  <si>
    <t>Elaboración de leche fluida</t>
  </si>
  <si>
    <t>Elaboración de leche en polvo</t>
  </si>
  <si>
    <t>Quesillos</t>
  </si>
  <si>
    <t>Quesos</t>
  </si>
  <si>
    <t>Yogur</t>
  </si>
  <si>
    <t>Crema</t>
  </si>
  <si>
    <t>Mantequilla</t>
  </si>
  <si>
    <t>Suero en polvo</t>
  </si>
  <si>
    <t>Leche condensada</t>
  </si>
  <si>
    <t>Manjar</t>
  </si>
  <si>
    <t>Variación</t>
  </si>
  <si>
    <t xml:space="preserve">Mantequilla </t>
  </si>
  <si>
    <t>Mes</t>
  </si>
  <si>
    <t>Leche en polvo</t>
  </si>
  <si>
    <t>F</t>
  </si>
  <si>
    <t>M</t>
  </si>
  <si>
    <t>A</t>
  </si>
  <si>
    <t>J</t>
  </si>
  <si>
    <t>S</t>
  </si>
  <si>
    <t>O</t>
  </si>
  <si>
    <t>N</t>
  </si>
  <si>
    <t>D</t>
  </si>
  <si>
    <t>E 2008</t>
  </si>
  <si>
    <t xml:space="preserve">O </t>
  </si>
  <si>
    <t>E 2009</t>
  </si>
  <si>
    <t>Watt's S.A.</t>
  </si>
  <si>
    <t>var prod</t>
  </si>
  <si>
    <t>var rec</t>
  </si>
  <si>
    <t>Leche cultivada o fermentada</t>
  </si>
  <si>
    <t>Región
 Metropolitana</t>
  </si>
  <si>
    <t>E 2010</t>
  </si>
  <si>
    <t>Publicación de la Oficina de Estudios y Políticas Agrarias - ODEPA
 Ministerio de Agricultura, República de Chile</t>
  </si>
  <si>
    <t>E 2011</t>
  </si>
  <si>
    <t>Valle Verde</t>
  </si>
  <si>
    <t>Comentario</t>
  </si>
  <si>
    <t>Precios nominales promedios ponderados pagados a productor por regiones</t>
  </si>
  <si>
    <t>E 2012</t>
  </si>
  <si>
    <t xml:space="preserve">Cuadro Nº 3 </t>
  </si>
  <si>
    <t>Cuadro Nº 4 A</t>
  </si>
  <si>
    <t>Cuadro Nº 4 B</t>
  </si>
  <si>
    <t xml:space="preserve">    Leche pasteurizada 3,0 % m.g.  </t>
  </si>
  <si>
    <t xml:space="preserve">    Leche pasteurizada 2,5 % m.g.  </t>
  </si>
  <si>
    <t xml:space="preserve">    Leche pasteurizada descremada</t>
  </si>
  <si>
    <t xml:space="preserve">    Leche esterilizada con sabor</t>
  </si>
  <si>
    <t xml:space="preserve">    Leche esterilizada descremada</t>
  </si>
  <si>
    <t xml:space="preserve">    Leche esterilizada</t>
  </si>
  <si>
    <t xml:space="preserve">    Leche en polvo 28 % m.g.       </t>
  </si>
  <si>
    <t xml:space="preserve">    Leche en polvo 26 % m.g.       </t>
  </si>
  <si>
    <t xml:space="preserve">    Leche en polvo 18 % m.g.       </t>
  </si>
  <si>
    <t xml:space="preserve">    Leche en polvo 12 % m.g.       </t>
  </si>
  <si>
    <t xml:space="preserve">    Leche en polvo descremada      </t>
  </si>
  <si>
    <t xml:space="preserve">Gráfico Nº 2 </t>
  </si>
  <si>
    <t xml:space="preserve">Gráfico Nº 3 </t>
  </si>
  <si>
    <t>$/litro  (sin iva)</t>
  </si>
  <si>
    <t>Región del Bío Bío</t>
  </si>
  <si>
    <t>Región de La Araucanía</t>
  </si>
  <si>
    <t>Región de Los Ríos</t>
  </si>
  <si>
    <t>Región de Los Lagos</t>
  </si>
  <si>
    <t>Precios nominales: promedios ponderados de leche pagados a productor por regiones</t>
  </si>
  <si>
    <t>Precios reales: promedios ponderados de leche pagados a productor por regiones</t>
  </si>
  <si>
    <t>Región del
 Bío Bío</t>
  </si>
  <si>
    <t>Región de
 La Araucanía</t>
  </si>
  <si>
    <t>Región de
 Los Ríos</t>
  </si>
  <si>
    <t>Región de
 Los Lagos</t>
  </si>
  <si>
    <t>kg</t>
  </si>
  <si>
    <t>lt</t>
  </si>
  <si>
    <t>Cuadro 1</t>
  </si>
  <si>
    <t>Cuadro 8</t>
  </si>
  <si>
    <t>(en ton o miles de litros de producto y en miles de litros equivalentes)</t>
  </si>
  <si>
    <t>Item</t>
  </si>
  <si>
    <t>Unidad</t>
  </si>
  <si>
    <t>Toneladas de producto</t>
  </si>
  <si>
    <t>Expresión en leche equivalente (miles lts)</t>
  </si>
  <si>
    <t>Factor</t>
  </si>
  <si>
    <t>IMPORTACIONES</t>
  </si>
  <si>
    <t>Lácteos UHT</t>
  </si>
  <si>
    <t>Ton</t>
  </si>
  <si>
    <t>Leche en polvo descremada</t>
  </si>
  <si>
    <t>Leche en polvo entera</t>
  </si>
  <si>
    <t>Cremas</t>
  </si>
  <si>
    <t>Leche evaporada</t>
  </si>
  <si>
    <t xml:space="preserve">Manjar y otros </t>
  </si>
  <si>
    <t>Bebidas lácteas</t>
  </si>
  <si>
    <t>Miles lts</t>
  </si>
  <si>
    <t xml:space="preserve">   TOTALES</t>
  </si>
  <si>
    <t>EXPORTACIONES</t>
  </si>
  <si>
    <t>* Incluye preparaciones para alimentación infantil</t>
  </si>
  <si>
    <t>E 2013</t>
  </si>
  <si>
    <t>Recepción</t>
  </si>
  <si>
    <t>Odepa</t>
  </si>
  <si>
    <t>Fuente: elaborado por Odepa con antecedentes proporcionados por las plantas lecheras.</t>
  </si>
  <si>
    <t>Fuente: Odepa.</t>
  </si>
  <si>
    <t>E 2014</t>
  </si>
  <si>
    <t>Boletín de la leche: producción, recepción, precios y comercio exterior</t>
  </si>
  <si>
    <t>E 2015</t>
  </si>
  <si>
    <t>Granarolo Chile</t>
  </si>
  <si>
    <t>E 2016</t>
  </si>
  <si>
    <t>Consumo animal/autoconsumo</t>
  </si>
  <si>
    <t>E 2017</t>
  </si>
  <si>
    <t>Prolesur</t>
  </si>
  <si>
    <t xml:space="preserve"> </t>
  </si>
  <si>
    <t>Di-Watts</t>
  </si>
  <si>
    <t xml:space="preserve"> Fuente : Odepa.</t>
  </si>
  <si>
    <t xml:space="preserve">Cuadro 2A* </t>
  </si>
  <si>
    <t>Cuadro 5B</t>
  </si>
  <si>
    <t>Cuadro 3</t>
  </si>
  <si>
    <t>Origen de la leche recepcionada en plantas lecheras por regiones</t>
  </si>
  <si>
    <t>Región de origen</t>
  </si>
  <si>
    <t>Región de recepción</t>
  </si>
  <si>
    <t>Región del Biobío</t>
  </si>
  <si>
    <t>Región de Valparaíso</t>
  </si>
  <si>
    <t>Región de O´Higgins</t>
  </si>
  <si>
    <t>Región del Maule</t>
  </si>
  <si>
    <t>Cuadro Nº 5 A</t>
  </si>
  <si>
    <t>Cuadro Nº 5 B</t>
  </si>
  <si>
    <t xml:space="preserve">Recepción de leche y elaboración de productos lácteos en plantas lecheras </t>
  </si>
  <si>
    <t>Recepción de leche por empresa</t>
  </si>
  <si>
    <t>Empresas</t>
  </si>
  <si>
    <t>Cuadro 4A</t>
  </si>
  <si>
    <t>Cuadro 4B</t>
  </si>
  <si>
    <t>Cuadro Nº 2 A y B</t>
  </si>
  <si>
    <t>Recepción de leche y elaboración de productos lácteos en plantas lecheras (incluye nuevas plantas)</t>
  </si>
  <si>
    <t>*Corresponde a una nueva empresa.</t>
  </si>
  <si>
    <t>Cuadro  6*</t>
  </si>
  <si>
    <t>Cuadro 5A*</t>
  </si>
  <si>
    <t>Preparaciones alimentación infantil</t>
  </si>
  <si>
    <t>Javier Cerpa C.</t>
  </si>
  <si>
    <t>Est. Odepa (*)</t>
  </si>
  <si>
    <t>Recepción encuesta (**)</t>
  </si>
  <si>
    <t>E 2018</t>
  </si>
  <si>
    <t>2018/2017</t>
  </si>
  <si>
    <t>Grupo Lactalis</t>
  </si>
  <si>
    <t>Aída Guerrero L.</t>
  </si>
  <si>
    <t>Años: 2017-2018</t>
  </si>
  <si>
    <t xml:space="preserve"> 18/17</t>
  </si>
  <si>
    <t>* corresponde a la nueva información que incluye a la empresa Comercial del Campo S.A.</t>
  </si>
  <si>
    <t>Lácteos Osorno</t>
  </si>
  <si>
    <t>Comercial del Campo*</t>
  </si>
  <si>
    <t/>
  </si>
  <si>
    <t>* las cifras incluye a la empresa Comercial del Campo S.A.</t>
  </si>
  <si>
    <t>Gustavo Rojas Le-Bert</t>
  </si>
  <si>
    <t>Comentario realizado por el sectorialista Javier Cerpa C.</t>
  </si>
  <si>
    <t>Recepción mensual de leche</t>
  </si>
  <si>
    <t>Años: 2004 - 2017</t>
  </si>
  <si>
    <t>(*) Estimación Odepa. Elaborada a partir de la suma del boletín de Odepa, más la encuesta láctea menor del INE, más una estimación de la producción informal, el autoconsumo y el consumo animal. En 2012 se traspasaron tres empresas desde la encuesta láctea menor a la encuesta de recepción de Odepa, lo que explica en parte las variaciones parciales de ese año. 
(**) Estimación. Cifra en revisión. Además se incluye las cifras de las empresas que han pasado durante el año 2017 a láctea mayor que son: Lactalis Melipilla, Lactalis Purranque y Lácteos Osorno</t>
  </si>
  <si>
    <t>Promedio año</t>
  </si>
  <si>
    <t>* corresponde a la nueva información que incluye a la empresa Comercial del Campo.</t>
  </si>
  <si>
    <t>Región</t>
  </si>
  <si>
    <t>Estación</t>
  </si>
  <si>
    <t>La Araucanía</t>
  </si>
  <si>
    <t>Temuco</t>
  </si>
  <si>
    <t>Los Ríos</t>
  </si>
  <si>
    <t>Valdivia</t>
  </si>
  <si>
    <t>Los Lagos</t>
  </si>
  <si>
    <t>Osorno</t>
  </si>
  <si>
    <t>Puerto Montt</t>
  </si>
  <si>
    <t>Láctea menor</t>
  </si>
  <si>
    <t>Ana Sudy B.</t>
  </si>
  <si>
    <t>$/litro real (sin iva) en $ de abril 2018</t>
  </si>
  <si>
    <t>Normal</t>
  </si>
  <si>
    <t>Categoría Pronosticada 
Precipitación</t>
  </si>
  <si>
    <t>Rango 
Normal (mm)</t>
  </si>
  <si>
    <t>Categoría Pronosticada 
Temperatura Máxima</t>
  </si>
  <si>
    <t>Rango 
Normal (°C)</t>
  </si>
  <si>
    <t>Categoría Pronosticada 
Temperatura Mínima</t>
  </si>
  <si>
    <t>Sobre lo normal</t>
  </si>
  <si>
    <t>Total ene-may</t>
  </si>
  <si>
    <t>Ene-may</t>
  </si>
  <si>
    <t>Cifras correspondientes enero- mayo 2018</t>
  </si>
  <si>
    <t>344-392</t>
  </si>
  <si>
    <t>3,9-4,3</t>
  </si>
  <si>
    <t>13,2-13,7</t>
  </si>
  <si>
    <t>567-650</t>
  </si>
  <si>
    <t>3,9-4,2</t>
  </si>
  <si>
    <t>12,6-12,8</t>
  </si>
  <si>
    <t>372-427</t>
  </si>
  <si>
    <t>3,5-3,9</t>
  </si>
  <si>
    <t>422-507</t>
  </si>
  <si>
    <t>3,6-4</t>
  </si>
  <si>
    <t>11,3-11,6</t>
  </si>
  <si>
    <t>Tabla 1. Pronóstico de precipitación acumulada y temperaturas julio – septiembre 2018</t>
  </si>
  <si>
    <t>Fuente: elaborado por Odepa con datos de Global Dairy Trade.</t>
  </si>
  <si>
    <t>con información a mayo 2018 para producción y recepción</t>
  </si>
  <si>
    <t>y con información a junio 2018 para el comercio exterior</t>
  </si>
  <si>
    <t>Fuente : USDA. ERS. ODEPA, con datos AMS/USDA.</t>
  </si>
  <si>
    <t>Director Nacional (S) y Representante Legal</t>
  </si>
  <si>
    <t>Enero de 2008 a junio2018</t>
  </si>
  <si>
    <t>US$ / tonelada; FOB Oceanía</t>
  </si>
  <si>
    <t>Queso Cheddar</t>
  </si>
  <si>
    <t>entera</t>
  </si>
  <si>
    <t>Recepción de leche, mayo 2018</t>
  </si>
  <si>
    <t>Fuente: elaborado por Odepa con datos de INE.</t>
  </si>
  <si>
    <t>Fuente: elaborado por Odepa con antecedentes de la Dirección Metereológica de Chile.</t>
  </si>
  <si>
    <t>Cuadro 7*</t>
  </si>
  <si>
    <t>Agosto 2018</t>
  </si>
  <si>
    <t>Enero-mayo</t>
  </si>
  <si>
    <t>Balance de comercio exterior a junio</t>
  </si>
  <si>
    <t>BALANCE ENERO-JUNIO</t>
  </si>
  <si>
    <t>Balance de comercio exterior en litros equivalentes de leche, enero - junio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</si>
</sst>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00\ _€_-;\-* #,##0.00\ _€_-;_-* &quot;-&quot;??\ _€_-;_-@_-"/>
    <numFmt numFmtId="165" formatCode="mm/yy"/>
    <numFmt numFmtId="166" formatCode="0.0"/>
    <numFmt numFmtId="167" formatCode="#,##0.0_);\(#,##0.0\)"/>
    <numFmt numFmtId="168" formatCode="0.0_)"/>
    <numFmt numFmtId="169" formatCode="0.0%"/>
    <numFmt numFmtId="170" formatCode="#,##0.0"/>
    <numFmt numFmtId="171" formatCode="_-* #,##0_-;\-* #,##0_-;_-* \-_-;_-@_-"/>
    <numFmt numFmtId="172" formatCode="_-* #,##0.00_-;\-* #,##0.00_-;_-* \-??_-;_-@_-"/>
    <numFmt numFmtId="173" formatCode="[$-1010C0A]\ ###,###,###,##0"/>
    <numFmt numFmtId="174" formatCode="_-* #,##0.00_-;\-* #,##0.00_-;_-* &quot;-&quot;??_-;_-@_-"/>
  </numFmts>
  <fonts count="92">
    <font>
      <sz val="14"/>
      <name val="Arial MT"/>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sz val="10"/>
      <name val="Courier New"/>
      <family val="3"/>
    </font>
    <font>
      <sz val="10"/>
      <name val="Arial"/>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2"/>
      <name val="Arial"/>
      <family val="2"/>
    </font>
    <font>
      <b/>
      <sz val="12"/>
      <name val="Arial"/>
      <family val="2"/>
    </font>
    <font>
      <b/>
      <sz val="16"/>
      <name val="Arial"/>
      <family val="2"/>
    </font>
    <font>
      <u/>
      <sz val="12"/>
      <color indexed="12"/>
      <name val="Arial MT"/>
      <family val="2"/>
    </font>
    <font>
      <u/>
      <sz val="8.4"/>
      <color indexed="12"/>
      <name val="Arial MT"/>
      <family val="2"/>
    </font>
    <font>
      <sz val="9"/>
      <name val="Arial MT"/>
      <family val="2"/>
    </font>
    <font>
      <b/>
      <sz val="9"/>
      <name val="Arial"/>
      <family val="2"/>
    </font>
    <font>
      <sz val="9"/>
      <name val="Arial"/>
      <family val="2"/>
    </font>
    <font>
      <sz val="8"/>
      <name val="Arial"/>
      <family val="2"/>
    </font>
    <font>
      <b/>
      <sz val="8"/>
      <name val="Arial"/>
      <family val="2"/>
    </font>
    <font>
      <u/>
      <sz val="9"/>
      <color indexed="12"/>
      <name val="Arial"/>
      <family val="2"/>
    </font>
    <font>
      <sz val="14"/>
      <name val="Arial MT"/>
      <family val="2"/>
    </font>
    <font>
      <u/>
      <sz val="10"/>
      <color indexed="12"/>
      <name val="Arial"/>
      <family val="2"/>
    </font>
    <font>
      <sz val="12"/>
      <name val="Cambria"/>
      <family val="1"/>
    </font>
    <font>
      <sz val="10"/>
      <name val="Verdana"/>
      <family val="2"/>
    </font>
    <font>
      <sz val="11"/>
      <name val="Arial"/>
      <family val="2"/>
    </font>
    <font>
      <sz val="8"/>
      <name val="Arial MT"/>
      <family val="2"/>
    </font>
    <font>
      <i/>
      <sz val="9"/>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8"/>
      <color indexed="56"/>
      <name val="Cambria"/>
      <family val="2"/>
    </font>
    <font>
      <b/>
      <sz val="10"/>
      <color indexed="8"/>
      <name val="Arial"/>
      <family val="2"/>
    </font>
    <font>
      <sz val="8"/>
      <color indexed="8"/>
      <name val="Arial"/>
      <family val="2"/>
    </font>
    <font>
      <sz val="9"/>
      <name val="Arail"/>
    </font>
    <font>
      <b/>
      <sz val="9"/>
      <name val="Arail"/>
    </font>
    <font>
      <sz val="10"/>
      <name val="Arail"/>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5"/>
      <color theme="3"/>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3"/>
      <color theme="3"/>
      <name val="Calibri"/>
      <family val="2"/>
      <scheme val="minor"/>
    </font>
    <font>
      <b/>
      <sz val="18"/>
      <color theme="3"/>
      <name val="Cambria"/>
      <family val="2"/>
      <scheme val="major"/>
    </font>
    <font>
      <b/>
      <sz val="11"/>
      <color theme="1"/>
      <name val="Calibri"/>
      <family val="2"/>
      <scheme val="minor"/>
    </font>
    <font>
      <sz val="20"/>
      <color rgb="FF0066CC"/>
      <name val="Verdana"/>
      <family val="2"/>
    </font>
    <font>
      <b/>
      <sz val="12"/>
      <color rgb="FF333333"/>
      <name val="Verdana"/>
      <family val="2"/>
    </font>
    <font>
      <sz val="18"/>
      <color rgb="FF999999"/>
      <name val="Verdana"/>
      <family val="2"/>
    </font>
    <font>
      <sz val="11"/>
      <color rgb="FF000000"/>
      <name val="Calibri"/>
      <family val="2"/>
    </font>
    <font>
      <sz val="9"/>
      <color rgb="FF000000"/>
      <name val="Arial"/>
      <family val="2"/>
    </font>
    <font>
      <sz val="9"/>
      <color rgb="FFFF0000"/>
      <name val="Arial"/>
      <family val="2"/>
    </font>
    <font>
      <sz val="9"/>
      <color theme="1"/>
      <name val="Arial"/>
      <family val="2"/>
    </font>
    <font>
      <sz val="9"/>
      <color theme="1"/>
      <name val="Calibri"/>
      <family val="2"/>
      <scheme val="minor"/>
    </font>
    <font>
      <sz val="11"/>
      <color theme="1"/>
      <name val="Arial"/>
      <family val="2"/>
    </font>
    <font>
      <b/>
      <sz val="7"/>
      <name val="Arial"/>
      <family val="2"/>
    </font>
    <font>
      <u/>
      <sz val="10"/>
      <color theme="10"/>
      <name val="Arial"/>
      <family val="2"/>
    </font>
    <font>
      <sz val="11"/>
      <color indexed="17"/>
      <name val="Calibri"/>
      <family val="2"/>
    </font>
    <font>
      <b/>
      <sz val="9"/>
      <color theme="1"/>
      <name val="Calibri"/>
      <family val="2"/>
      <scheme val="minor"/>
    </font>
    <font>
      <sz val="10"/>
      <name val="Arial"/>
      <family val="2"/>
      <charset val="1"/>
    </font>
  </fonts>
  <fills count="72">
    <fill>
      <patternFill patternType="none"/>
    </fill>
    <fill>
      <patternFill patternType="gray125"/>
    </fill>
    <fill>
      <patternFill patternType="solid">
        <fgColor indexed="41"/>
        <bgColor indexed="47"/>
      </patternFill>
    </fill>
    <fill>
      <patternFill patternType="solid">
        <fgColor indexed="31"/>
      </patternFill>
    </fill>
    <fill>
      <patternFill patternType="solid">
        <fgColor indexed="29"/>
        <bgColor indexed="33"/>
      </patternFill>
    </fill>
    <fill>
      <patternFill patternType="solid">
        <fgColor indexed="45"/>
      </patternFill>
    </fill>
    <fill>
      <patternFill patternType="solid">
        <fgColor indexed="46"/>
      </patternFill>
    </fill>
    <fill>
      <patternFill patternType="solid">
        <fgColor indexed="26"/>
        <bgColor indexed="32"/>
      </patternFill>
    </fill>
    <fill>
      <patternFill patternType="solid">
        <fgColor indexed="42"/>
      </patternFill>
    </fill>
    <fill>
      <patternFill patternType="solid">
        <fgColor indexed="27"/>
        <bgColor indexed="42"/>
      </patternFill>
    </fill>
    <fill>
      <patternFill patternType="solid">
        <fgColor indexed="27"/>
      </patternFill>
    </fill>
    <fill>
      <patternFill patternType="solid">
        <fgColor indexed="47"/>
      </patternFill>
    </fill>
    <fill>
      <patternFill patternType="solid">
        <fgColor indexed="22"/>
        <bgColor indexed="34"/>
      </patternFill>
    </fill>
    <fill>
      <patternFill patternType="solid">
        <fgColor indexed="44"/>
      </patternFill>
    </fill>
    <fill>
      <patternFill patternType="solid">
        <fgColor indexed="29"/>
      </patternFill>
    </fill>
    <fill>
      <patternFill patternType="solid">
        <fgColor indexed="43"/>
        <bgColor indexed="26"/>
      </patternFill>
    </fill>
    <fill>
      <patternFill patternType="solid">
        <fgColor indexed="11"/>
      </patternFill>
    </fill>
    <fill>
      <patternFill patternType="solid">
        <fgColor indexed="44"/>
        <bgColor indexed="35"/>
      </patternFill>
    </fill>
    <fill>
      <patternFill patternType="solid">
        <fgColor indexed="51"/>
      </patternFill>
    </fill>
    <fill>
      <patternFill patternType="solid">
        <fgColor indexed="49"/>
        <bgColor indexed="40"/>
      </patternFill>
    </fill>
    <fill>
      <patternFill patternType="solid">
        <fgColor indexed="30"/>
      </patternFill>
    </fill>
    <fill>
      <patternFill patternType="solid">
        <fgColor indexed="36"/>
      </patternFill>
    </fill>
    <fill>
      <patternFill patternType="solid">
        <fgColor indexed="22"/>
      </patternFill>
    </fill>
    <fill>
      <patternFill patternType="solid">
        <fgColor indexed="49"/>
      </patternFill>
    </fill>
    <fill>
      <patternFill patternType="solid">
        <fgColor indexed="52"/>
      </patternFill>
    </fill>
    <fill>
      <patternFill patternType="solid">
        <fgColor indexed="9"/>
        <bgColor indexed="26"/>
      </patternFill>
    </fill>
    <fill>
      <patternFill patternType="solid">
        <fgColor indexed="55"/>
        <bgColor indexed="36"/>
      </patternFill>
    </fill>
    <fill>
      <patternFill patternType="solid">
        <fgColor indexed="55"/>
      </patternFill>
    </fill>
    <fill>
      <patternFill patternType="solid">
        <fgColor indexed="62"/>
      </patternFill>
    </fill>
    <fill>
      <patternFill patternType="solid">
        <fgColor indexed="10"/>
        <bgColor indexed="60"/>
      </patternFill>
    </fill>
    <fill>
      <patternFill patternType="solid">
        <fgColor indexed="10"/>
      </patternFill>
    </fill>
    <fill>
      <patternFill patternType="solid">
        <fgColor indexed="57"/>
        <bgColor indexed="21"/>
      </patternFill>
    </fill>
    <fill>
      <patternFill patternType="solid">
        <fgColor indexed="57"/>
      </patternFill>
    </fill>
    <fill>
      <patternFill patternType="solid">
        <fgColor indexed="54"/>
        <bgColor indexed="30"/>
      </patternFill>
    </fill>
    <fill>
      <patternFill patternType="solid">
        <fgColor indexed="53"/>
        <bgColor indexed="37"/>
      </patternFill>
    </fill>
    <fill>
      <patternFill patternType="solid">
        <fgColor indexed="53"/>
      </patternFill>
    </fill>
    <fill>
      <patternFill patternType="solid">
        <fgColor indexed="43"/>
      </patternFill>
    </fill>
    <fill>
      <patternFill patternType="solid">
        <fgColor indexed="45"/>
        <bgColor indexed="46"/>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indexed="42"/>
        <bgColor indexed="27"/>
      </patternFill>
    </fill>
  </fills>
  <borders count="8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style="thin">
        <color indexed="49"/>
      </top>
      <bottom style="double">
        <color indexed="49"/>
      </bottom>
      <diagonal/>
    </border>
    <border>
      <left/>
      <right/>
      <top style="thin">
        <color indexed="62"/>
      </top>
      <bottom style="double">
        <color indexed="62"/>
      </bottom>
      <diagonal/>
    </border>
    <border>
      <left/>
      <right style="thin">
        <color indexed="8"/>
      </right>
      <top style="thin">
        <color indexed="8"/>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style="thin">
        <color indexed="8"/>
      </right>
      <top/>
      <bottom/>
      <diagonal/>
    </border>
    <border>
      <left/>
      <right style="thin">
        <color indexed="8"/>
      </right>
      <top/>
      <bottom/>
      <diagonal/>
    </border>
    <border>
      <left/>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top style="thin">
        <color indexed="8"/>
      </top>
      <bottom/>
      <diagonal/>
    </border>
    <border>
      <left style="thin">
        <color indexed="8"/>
      </left>
      <right/>
      <top/>
      <bottom style="thin">
        <color indexed="8"/>
      </bottom>
      <diagonal/>
    </border>
    <border>
      <left style="thin">
        <color indexed="8"/>
      </left>
      <right/>
      <top style="thin">
        <color indexed="8"/>
      </top>
      <bottom/>
      <diagonal/>
    </border>
    <border>
      <left style="thin">
        <color indexed="8"/>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8"/>
      </left>
      <right style="thin">
        <color indexed="8"/>
      </right>
      <top style="thin">
        <color indexed="64"/>
      </top>
      <bottom/>
      <diagonal/>
    </border>
    <border>
      <left style="thin">
        <color indexed="8"/>
      </left>
      <right style="thin">
        <color indexed="8"/>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style="thin">
        <color indexed="8"/>
      </top>
      <bottom style="thin">
        <color indexed="64"/>
      </bottom>
      <diagonal/>
    </border>
    <border>
      <left style="thin">
        <color indexed="8"/>
      </left>
      <right style="thin">
        <color indexed="8"/>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8"/>
      </left>
      <right style="thin">
        <color indexed="64"/>
      </right>
      <top/>
      <bottom/>
      <diagonal/>
    </border>
    <border>
      <left style="thin">
        <color indexed="8"/>
      </left>
      <right style="thin">
        <color indexed="8"/>
      </right>
      <top/>
      <bottom style="thin">
        <color indexed="64"/>
      </bottom>
      <diagonal/>
    </border>
    <border>
      <left style="thin">
        <color indexed="64"/>
      </left>
      <right style="thin">
        <color indexed="64"/>
      </right>
      <top/>
      <bottom style="thin">
        <color indexed="64"/>
      </bottom>
      <diagonal/>
    </border>
    <border>
      <left style="thin">
        <color indexed="8"/>
      </left>
      <right style="thin">
        <color indexed="64"/>
      </right>
      <top style="thin">
        <color indexed="8"/>
      </top>
      <bottom/>
      <diagonal/>
    </border>
    <border>
      <left/>
      <right style="thin">
        <color indexed="64"/>
      </right>
      <top/>
      <bottom/>
      <diagonal/>
    </border>
    <border>
      <left style="thin">
        <color indexed="8"/>
      </left>
      <right/>
      <top style="thin">
        <color indexed="64"/>
      </top>
      <bottom style="thin">
        <color indexed="8"/>
      </bottom>
      <diagonal/>
    </border>
    <border>
      <left style="thin">
        <color indexed="64"/>
      </left>
      <right/>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style="thin">
        <color indexed="8"/>
      </left>
      <right style="thin">
        <color indexed="64"/>
      </right>
      <top/>
      <bottom style="thin">
        <color indexed="64"/>
      </bottom>
      <diagonal/>
    </border>
    <border>
      <left/>
      <right/>
      <top style="thin">
        <color indexed="64"/>
      </top>
      <bottom style="thin">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top/>
      <bottom style="thin">
        <color auto="1"/>
      </bottom>
      <diagonal/>
    </border>
    <border>
      <left/>
      <right/>
      <top style="thin">
        <color auto="1"/>
      </top>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s>
  <cellStyleXfs count="638">
    <xf numFmtId="0" fontId="0" fillId="0" borderId="0"/>
    <xf numFmtId="0" fontId="5" fillId="2" borderId="0" applyNumberFormat="0" applyBorder="0" applyAlignment="0" applyProtection="0"/>
    <xf numFmtId="0" fontId="40" fillId="3"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40" fillId="3"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40" fillId="3" borderId="0" applyNumberFormat="0" applyBorder="0" applyAlignment="0" applyProtection="0"/>
    <xf numFmtId="0" fontId="5" fillId="4" borderId="0" applyNumberFormat="0" applyBorder="0" applyAlignment="0" applyProtection="0"/>
    <xf numFmtId="0" fontId="40" fillId="5"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40" fillId="5"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40" fillId="5" borderId="0" applyNumberFormat="0" applyBorder="0" applyAlignment="0" applyProtection="0"/>
    <xf numFmtId="0" fontId="5" fillId="7" borderId="0" applyNumberFormat="0" applyBorder="0" applyAlignment="0" applyProtection="0"/>
    <xf numFmtId="0" fontId="40" fillId="8"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40" fillId="8"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40" fillId="8" borderId="0" applyNumberFormat="0" applyBorder="0" applyAlignment="0" applyProtection="0"/>
    <xf numFmtId="0" fontId="5" fillId="2" borderId="0" applyNumberFormat="0" applyBorder="0" applyAlignment="0" applyProtection="0"/>
    <xf numFmtId="0" fontId="40" fillId="6" borderId="0" applyNumberFormat="0" applyBorder="0" applyAlignment="0" applyProtection="0"/>
    <xf numFmtId="0" fontId="61" fillId="42" borderId="0" applyNumberFormat="0" applyBorder="0" applyAlignment="0" applyProtection="0"/>
    <xf numFmtId="0" fontId="61" fillId="42" borderId="0" applyNumberFormat="0" applyBorder="0" applyAlignment="0" applyProtection="0"/>
    <xf numFmtId="0" fontId="61" fillId="42" borderId="0" applyNumberFormat="0" applyBorder="0" applyAlignment="0" applyProtection="0"/>
    <xf numFmtId="0" fontId="40" fillId="6" borderId="0" applyNumberFormat="0" applyBorder="0" applyAlignment="0" applyProtection="0"/>
    <xf numFmtId="0" fontId="61" fillId="42" borderId="0" applyNumberFormat="0" applyBorder="0" applyAlignment="0" applyProtection="0"/>
    <xf numFmtId="0" fontId="61" fillId="42" borderId="0" applyNumberFormat="0" applyBorder="0" applyAlignment="0" applyProtection="0"/>
    <xf numFmtId="0" fontId="40" fillId="6" borderId="0" applyNumberFormat="0" applyBorder="0" applyAlignment="0" applyProtection="0"/>
    <xf numFmtId="0" fontId="5" fillId="9" borderId="0" applyNumberFormat="0" applyBorder="0" applyAlignment="0" applyProtection="0"/>
    <xf numFmtId="0" fontId="40" fillId="10"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40" fillId="10"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40" fillId="10" borderId="0" applyNumberFormat="0" applyBorder="0" applyAlignment="0" applyProtection="0"/>
    <xf numFmtId="0" fontId="5" fillId="7" borderId="0" applyNumberFormat="0" applyBorder="0" applyAlignment="0" applyProtection="0"/>
    <xf numFmtId="0" fontId="40" fillId="11"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40" fillId="11"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40" fillId="11" borderId="0" applyNumberFormat="0" applyBorder="0" applyAlignment="0" applyProtection="0"/>
    <xf numFmtId="0" fontId="5" fillId="12" borderId="0" applyNumberFormat="0" applyBorder="0" applyAlignment="0" applyProtection="0"/>
    <xf numFmtId="0" fontId="40" fillId="13" borderId="0" applyNumberFormat="0" applyBorder="0" applyAlignment="0" applyProtection="0"/>
    <xf numFmtId="0" fontId="61" fillId="45" borderId="0" applyNumberFormat="0" applyBorder="0" applyAlignment="0" applyProtection="0"/>
    <xf numFmtId="0" fontId="61" fillId="45" borderId="0" applyNumberFormat="0" applyBorder="0" applyAlignment="0" applyProtection="0"/>
    <xf numFmtId="0" fontId="61" fillId="45" borderId="0" applyNumberFormat="0" applyBorder="0" applyAlignment="0" applyProtection="0"/>
    <xf numFmtId="0" fontId="40" fillId="13" borderId="0" applyNumberFormat="0" applyBorder="0" applyAlignment="0" applyProtection="0"/>
    <xf numFmtId="0" fontId="61" fillId="45" borderId="0" applyNumberFormat="0" applyBorder="0" applyAlignment="0" applyProtection="0"/>
    <xf numFmtId="0" fontId="61" fillId="45" borderId="0" applyNumberFormat="0" applyBorder="0" applyAlignment="0" applyProtection="0"/>
    <xf numFmtId="0" fontId="40" fillId="13" borderId="0" applyNumberFormat="0" applyBorder="0" applyAlignment="0" applyProtection="0"/>
    <xf numFmtId="0" fontId="5" fillId="4" borderId="0" applyNumberFormat="0" applyBorder="0" applyAlignment="0" applyProtection="0"/>
    <xf numFmtId="0" fontId="40" fillId="14" borderId="0" applyNumberFormat="0" applyBorder="0" applyAlignment="0" applyProtection="0"/>
    <xf numFmtId="0" fontId="61" fillId="46" borderId="0" applyNumberFormat="0" applyBorder="0" applyAlignment="0" applyProtection="0"/>
    <xf numFmtId="0" fontId="61" fillId="46" borderId="0" applyNumberFormat="0" applyBorder="0" applyAlignment="0" applyProtection="0"/>
    <xf numFmtId="0" fontId="61" fillId="46" borderId="0" applyNumberFormat="0" applyBorder="0" applyAlignment="0" applyProtection="0"/>
    <xf numFmtId="0" fontId="40" fillId="14" borderId="0" applyNumberFormat="0" applyBorder="0" applyAlignment="0" applyProtection="0"/>
    <xf numFmtId="0" fontId="61" fillId="46" borderId="0" applyNumberFormat="0" applyBorder="0" applyAlignment="0" applyProtection="0"/>
    <xf numFmtId="0" fontId="61" fillId="46" borderId="0" applyNumberFormat="0" applyBorder="0" applyAlignment="0" applyProtection="0"/>
    <xf numFmtId="0" fontId="40" fillId="14" borderId="0" applyNumberFormat="0" applyBorder="0" applyAlignment="0" applyProtection="0"/>
    <xf numFmtId="0" fontId="5" fillId="15" borderId="0" applyNumberFormat="0" applyBorder="0" applyAlignment="0" applyProtection="0"/>
    <xf numFmtId="0" fontId="40" fillId="16"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40" fillId="16"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40" fillId="16" borderId="0" applyNumberFormat="0" applyBorder="0" applyAlignment="0" applyProtection="0"/>
    <xf numFmtId="0" fontId="5" fillId="12" borderId="0" applyNumberFormat="0" applyBorder="0" applyAlignment="0" applyProtection="0"/>
    <xf numFmtId="0" fontId="40" fillId="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40" fillId="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40" fillId="6" borderId="0" applyNumberFormat="0" applyBorder="0" applyAlignment="0" applyProtection="0"/>
    <xf numFmtId="0" fontId="5" fillId="17" borderId="0" applyNumberFormat="0" applyBorder="0" applyAlignment="0" applyProtection="0"/>
    <xf numFmtId="0" fontId="40" fillId="13" borderId="0" applyNumberFormat="0" applyBorder="0" applyAlignment="0" applyProtection="0"/>
    <xf numFmtId="0" fontId="61" fillId="49" borderId="0" applyNumberFormat="0" applyBorder="0" applyAlignment="0" applyProtection="0"/>
    <xf numFmtId="0" fontId="61" fillId="49" borderId="0" applyNumberFormat="0" applyBorder="0" applyAlignment="0" applyProtection="0"/>
    <xf numFmtId="0" fontId="61" fillId="49" borderId="0" applyNumberFormat="0" applyBorder="0" applyAlignment="0" applyProtection="0"/>
    <xf numFmtId="0" fontId="40" fillId="13" borderId="0" applyNumberFormat="0" applyBorder="0" applyAlignment="0" applyProtection="0"/>
    <xf numFmtId="0" fontId="61" fillId="49" borderId="0" applyNumberFormat="0" applyBorder="0" applyAlignment="0" applyProtection="0"/>
    <xf numFmtId="0" fontId="61" fillId="49" borderId="0" applyNumberFormat="0" applyBorder="0" applyAlignment="0" applyProtection="0"/>
    <xf numFmtId="0" fontId="40" fillId="13" borderId="0" applyNumberFormat="0" applyBorder="0" applyAlignment="0" applyProtection="0"/>
    <xf numFmtId="0" fontId="5" fillId="15" borderId="0" applyNumberFormat="0" applyBorder="0" applyAlignment="0" applyProtection="0"/>
    <xf numFmtId="0" fontId="40" fillId="18" borderId="0" applyNumberFormat="0" applyBorder="0" applyAlignment="0" applyProtection="0"/>
    <xf numFmtId="0" fontId="61" fillId="50" borderId="0" applyNumberFormat="0" applyBorder="0" applyAlignment="0" applyProtection="0"/>
    <xf numFmtId="0" fontId="61" fillId="50" borderId="0" applyNumberFormat="0" applyBorder="0" applyAlignment="0" applyProtection="0"/>
    <xf numFmtId="0" fontId="61" fillId="50" borderId="0" applyNumberFormat="0" applyBorder="0" applyAlignment="0" applyProtection="0"/>
    <xf numFmtId="0" fontId="40" fillId="18" borderId="0" applyNumberFormat="0" applyBorder="0" applyAlignment="0" applyProtection="0"/>
    <xf numFmtId="0" fontId="61" fillId="50" borderId="0" applyNumberFormat="0" applyBorder="0" applyAlignment="0" applyProtection="0"/>
    <xf numFmtId="0" fontId="61" fillId="50" borderId="0" applyNumberFormat="0" applyBorder="0" applyAlignment="0" applyProtection="0"/>
    <xf numFmtId="0" fontId="40" fillId="18" borderId="0" applyNumberFormat="0" applyBorder="0" applyAlignment="0" applyProtection="0"/>
    <xf numFmtId="0" fontId="6" fillId="19" borderId="0" applyNumberFormat="0" applyBorder="0" applyAlignment="0" applyProtection="0"/>
    <xf numFmtId="0" fontId="41" fillId="20"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41" fillId="20"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41" fillId="20" borderId="0" applyNumberFormat="0" applyBorder="0" applyAlignment="0" applyProtection="0"/>
    <xf numFmtId="0" fontId="6" fillId="4" borderId="0" applyNumberFormat="0" applyBorder="0" applyAlignment="0" applyProtection="0"/>
    <xf numFmtId="0" fontId="41" fillId="14" borderId="0" applyNumberFormat="0" applyBorder="0" applyAlignment="0" applyProtection="0"/>
    <xf numFmtId="0" fontId="62" fillId="52" borderId="0" applyNumberFormat="0" applyBorder="0" applyAlignment="0" applyProtection="0"/>
    <xf numFmtId="0" fontId="62" fillId="52" borderId="0" applyNumberFormat="0" applyBorder="0" applyAlignment="0" applyProtection="0"/>
    <xf numFmtId="0" fontId="62" fillId="52" borderId="0" applyNumberFormat="0" applyBorder="0" applyAlignment="0" applyProtection="0"/>
    <xf numFmtId="0" fontId="41" fillId="14" borderId="0" applyNumberFormat="0" applyBorder="0" applyAlignment="0" applyProtection="0"/>
    <xf numFmtId="0" fontId="62" fillId="52" borderId="0" applyNumberFormat="0" applyBorder="0" applyAlignment="0" applyProtection="0"/>
    <xf numFmtId="0" fontId="62" fillId="52" borderId="0" applyNumberFormat="0" applyBorder="0" applyAlignment="0" applyProtection="0"/>
    <xf numFmtId="0" fontId="41" fillId="14" borderId="0" applyNumberFormat="0" applyBorder="0" applyAlignment="0" applyProtection="0"/>
    <xf numFmtId="0" fontId="6" fillId="15" borderId="0" applyNumberFormat="0" applyBorder="0" applyAlignment="0" applyProtection="0"/>
    <xf numFmtId="0" fontId="41" fillId="16" borderId="0" applyNumberFormat="0" applyBorder="0" applyAlignment="0" applyProtection="0"/>
    <xf numFmtId="0" fontId="62" fillId="53" borderId="0" applyNumberFormat="0" applyBorder="0" applyAlignment="0" applyProtection="0"/>
    <xf numFmtId="0" fontId="62" fillId="53" borderId="0" applyNumberFormat="0" applyBorder="0" applyAlignment="0" applyProtection="0"/>
    <xf numFmtId="0" fontId="62" fillId="53" borderId="0" applyNumberFormat="0" applyBorder="0" applyAlignment="0" applyProtection="0"/>
    <xf numFmtId="0" fontId="41" fillId="16" borderId="0" applyNumberFormat="0" applyBorder="0" applyAlignment="0" applyProtection="0"/>
    <xf numFmtId="0" fontId="62" fillId="53" borderId="0" applyNumberFormat="0" applyBorder="0" applyAlignment="0" applyProtection="0"/>
    <xf numFmtId="0" fontId="62" fillId="53" borderId="0" applyNumberFormat="0" applyBorder="0" applyAlignment="0" applyProtection="0"/>
    <xf numFmtId="0" fontId="41" fillId="16" borderId="0" applyNumberFormat="0" applyBorder="0" applyAlignment="0" applyProtection="0"/>
    <xf numFmtId="0" fontId="6" fillId="12" borderId="0" applyNumberFormat="0" applyBorder="0" applyAlignment="0" applyProtection="0"/>
    <xf numFmtId="0" fontId="41" fillId="21" borderId="0" applyNumberFormat="0" applyBorder="0" applyAlignment="0" applyProtection="0"/>
    <xf numFmtId="0" fontId="62" fillId="54" borderId="0" applyNumberFormat="0" applyBorder="0" applyAlignment="0" applyProtection="0"/>
    <xf numFmtId="0" fontId="62" fillId="54" borderId="0" applyNumberFormat="0" applyBorder="0" applyAlignment="0" applyProtection="0"/>
    <xf numFmtId="0" fontId="62" fillId="54" borderId="0" applyNumberFormat="0" applyBorder="0" applyAlignment="0" applyProtection="0"/>
    <xf numFmtId="0" fontId="41" fillId="21" borderId="0" applyNumberFormat="0" applyBorder="0" applyAlignment="0" applyProtection="0"/>
    <xf numFmtId="0" fontId="62" fillId="54" borderId="0" applyNumberFormat="0" applyBorder="0" applyAlignment="0" applyProtection="0"/>
    <xf numFmtId="0" fontId="62" fillId="54" borderId="0" applyNumberFormat="0" applyBorder="0" applyAlignment="0" applyProtection="0"/>
    <xf numFmtId="0" fontId="41" fillId="21" borderId="0" applyNumberFormat="0" applyBorder="0" applyAlignment="0" applyProtection="0"/>
    <xf numFmtId="0" fontId="6" fillId="19" borderId="0" applyNumberFormat="0" applyBorder="0" applyAlignment="0" applyProtection="0"/>
    <xf numFmtId="0" fontId="41" fillId="23"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41" fillId="23"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41" fillId="23" borderId="0" applyNumberFormat="0" applyBorder="0" applyAlignment="0" applyProtection="0"/>
    <xf numFmtId="0" fontId="6" fillId="4" borderId="0" applyNumberFormat="0" applyBorder="0" applyAlignment="0" applyProtection="0"/>
    <xf numFmtId="0" fontId="41" fillId="24" borderId="0" applyNumberFormat="0" applyBorder="0" applyAlignment="0" applyProtection="0"/>
    <xf numFmtId="0" fontId="62" fillId="56" borderId="0" applyNumberFormat="0" applyBorder="0" applyAlignment="0" applyProtection="0"/>
    <xf numFmtId="0" fontId="62" fillId="56" borderId="0" applyNumberFormat="0" applyBorder="0" applyAlignment="0" applyProtection="0"/>
    <xf numFmtId="0" fontId="62" fillId="56" borderId="0" applyNumberFormat="0" applyBorder="0" applyAlignment="0" applyProtection="0"/>
    <xf numFmtId="0" fontId="41" fillId="24" borderId="0" applyNumberFormat="0" applyBorder="0" applyAlignment="0" applyProtection="0"/>
    <xf numFmtId="0" fontId="62" fillId="56" borderId="0" applyNumberFormat="0" applyBorder="0" applyAlignment="0" applyProtection="0"/>
    <xf numFmtId="0" fontId="62" fillId="56" borderId="0" applyNumberFormat="0" applyBorder="0" applyAlignment="0" applyProtection="0"/>
    <xf numFmtId="0" fontId="41" fillId="24" borderId="0" applyNumberFormat="0" applyBorder="0" applyAlignment="0" applyProtection="0"/>
    <xf numFmtId="0" fontId="42" fillId="8" borderId="0" applyNumberFormat="0" applyBorder="0" applyAlignment="0" applyProtection="0"/>
    <xf numFmtId="0" fontId="63" fillId="57" borderId="0" applyNumberFormat="0" applyBorder="0" applyAlignment="0" applyProtection="0"/>
    <xf numFmtId="0" fontId="63" fillId="57" borderId="0" applyNumberFormat="0" applyBorder="0" applyAlignment="0" applyProtection="0"/>
    <xf numFmtId="0" fontId="63" fillId="57" borderId="0" applyNumberFormat="0" applyBorder="0" applyAlignment="0" applyProtection="0"/>
    <xf numFmtId="0" fontId="42" fillId="8" borderId="0" applyNumberFormat="0" applyBorder="0" applyAlignment="0" applyProtection="0"/>
    <xf numFmtId="0" fontId="63" fillId="57" borderId="0" applyNumberFormat="0" applyBorder="0" applyAlignment="0" applyProtection="0"/>
    <xf numFmtId="0" fontId="63" fillId="57" borderId="0" applyNumberFormat="0" applyBorder="0" applyAlignment="0" applyProtection="0"/>
    <xf numFmtId="0" fontId="42" fillId="8" borderId="0" applyNumberFormat="0" applyBorder="0" applyAlignment="0" applyProtection="0"/>
    <xf numFmtId="0" fontId="7" fillId="25" borderId="1" applyNumberFormat="0" applyAlignment="0" applyProtection="0"/>
    <xf numFmtId="0" fontId="43" fillId="22" borderId="1" applyNumberFormat="0" applyAlignment="0" applyProtection="0"/>
    <xf numFmtId="0" fontId="64" fillId="58" borderId="60" applyNumberFormat="0" applyAlignment="0" applyProtection="0"/>
    <xf numFmtId="0" fontId="64" fillId="58" borderId="60" applyNumberFormat="0" applyAlignment="0" applyProtection="0"/>
    <xf numFmtId="0" fontId="64" fillId="58" borderId="60" applyNumberFormat="0" applyAlignment="0" applyProtection="0"/>
    <xf numFmtId="0" fontId="43" fillId="22" borderId="1" applyNumberFormat="0" applyAlignment="0" applyProtection="0"/>
    <xf numFmtId="0" fontId="64" fillId="58" borderId="60" applyNumberFormat="0" applyAlignment="0" applyProtection="0"/>
    <xf numFmtId="0" fontId="64" fillId="58" borderId="60" applyNumberFormat="0" applyAlignment="0" applyProtection="0"/>
    <xf numFmtId="0" fontId="43" fillId="22" borderId="1" applyNumberFormat="0" applyAlignment="0" applyProtection="0"/>
    <xf numFmtId="0" fontId="8" fillId="26" borderId="2" applyNumberFormat="0" applyAlignment="0" applyProtection="0"/>
    <xf numFmtId="0" fontId="44" fillId="27" borderId="2" applyNumberFormat="0" applyAlignment="0" applyProtection="0"/>
    <xf numFmtId="0" fontId="65" fillId="59" borderId="61" applyNumberFormat="0" applyAlignment="0" applyProtection="0"/>
    <xf numFmtId="0" fontId="65" fillId="59" borderId="61" applyNumberFormat="0" applyAlignment="0" applyProtection="0"/>
    <xf numFmtId="0" fontId="65" fillId="59" borderId="61" applyNumberFormat="0" applyAlignment="0" applyProtection="0"/>
    <xf numFmtId="0" fontId="44" fillId="27" borderId="2" applyNumberFormat="0" applyAlignment="0" applyProtection="0"/>
    <xf numFmtId="0" fontId="65" fillId="59" borderId="61" applyNumberFormat="0" applyAlignment="0" applyProtection="0"/>
    <xf numFmtId="0" fontId="65" fillId="59" borderId="61" applyNumberFormat="0" applyAlignment="0" applyProtection="0"/>
    <xf numFmtId="0" fontId="44" fillId="27" borderId="2" applyNumberFormat="0" applyAlignment="0" applyProtection="0"/>
    <xf numFmtId="0" fontId="9" fillId="0" borderId="3" applyNumberFormat="0" applyFill="0" applyAlignment="0" applyProtection="0"/>
    <xf numFmtId="0" fontId="45" fillId="0" borderId="3" applyNumberFormat="0" applyFill="0" applyAlignment="0" applyProtection="0"/>
    <xf numFmtId="0" fontId="66" fillId="0" borderId="62" applyNumberFormat="0" applyFill="0" applyAlignment="0" applyProtection="0"/>
    <xf numFmtId="0" fontId="66" fillId="0" borderId="62" applyNumberFormat="0" applyFill="0" applyAlignment="0" applyProtection="0"/>
    <xf numFmtId="0" fontId="66" fillId="0" borderId="62" applyNumberFormat="0" applyFill="0" applyAlignment="0" applyProtection="0"/>
    <xf numFmtId="0" fontId="45" fillId="0" borderId="3" applyNumberFormat="0" applyFill="0" applyAlignment="0" applyProtection="0"/>
    <xf numFmtId="0" fontId="66" fillId="0" borderId="62" applyNumberFormat="0" applyFill="0" applyAlignment="0" applyProtection="0"/>
    <xf numFmtId="0" fontId="66" fillId="0" borderId="62" applyNumberFormat="0" applyFill="0" applyAlignment="0" applyProtection="0"/>
    <xf numFmtId="0" fontId="45" fillId="0" borderId="3" applyNumberFormat="0" applyFill="0" applyAlignment="0" applyProtection="0"/>
    <xf numFmtId="0" fontId="10" fillId="0" borderId="0" applyNumberFormat="0" applyFill="0" applyBorder="0" applyAlignment="0" applyProtection="0"/>
    <xf numFmtId="0" fontId="46"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46"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46" fillId="0" borderId="0" applyNumberFormat="0" applyFill="0" applyBorder="0" applyAlignment="0" applyProtection="0"/>
    <xf numFmtId="0" fontId="6" fillId="19" borderId="0" applyNumberFormat="0" applyBorder="0" applyAlignment="0" applyProtection="0"/>
    <xf numFmtId="0" fontId="41" fillId="28" borderId="0" applyNumberFormat="0" applyBorder="0" applyAlignment="0" applyProtection="0"/>
    <xf numFmtId="0" fontId="62" fillId="60" borderId="0" applyNumberFormat="0" applyBorder="0" applyAlignment="0" applyProtection="0"/>
    <xf numFmtId="0" fontId="62" fillId="60" borderId="0" applyNumberFormat="0" applyBorder="0" applyAlignment="0" applyProtection="0"/>
    <xf numFmtId="0" fontId="62" fillId="60" borderId="0" applyNumberFormat="0" applyBorder="0" applyAlignment="0" applyProtection="0"/>
    <xf numFmtId="0" fontId="41" fillId="28" borderId="0" applyNumberFormat="0" applyBorder="0" applyAlignment="0" applyProtection="0"/>
    <xf numFmtId="0" fontId="62" fillId="60" borderId="0" applyNumberFormat="0" applyBorder="0" applyAlignment="0" applyProtection="0"/>
    <xf numFmtId="0" fontId="62" fillId="60" borderId="0" applyNumberFormat="0" applyBorder="0" applyAlignment="0" applyProtection="0"/>
    <xf numFmtId="0" fontId="41" fillId="28" borderId="0" applyNumberFormat="0" applyBorder="0" applyAlignment="0" applyProtection="0"/>
    <xf numFmtId="0" fontId="6" fillId="29" borderId="0" applyNumberFormat="0" applyBorder="0" applyAlignment="0" applyProtection="0"/>
    <xf numFmtId="0" fontId="41" fillId="30" borderId="0" applyNumberFormat="0" applyBorder="0" applyAlignment="0" applyProtection="0"/>
    <xf numFmtId="0" fontId="62" fillId="61" borderId="0" applyNumberFormat="0" applyBorder="0" applyAlignment="0" applyProtection="0"/>
    <xf numFmtId="0" fontId="62" fillId="61" borderId="0" applyNumberFormat="0" applyBorder="0" applyAlignment="0" applyProtection="0"/>
    <xf numFmtId="0" fontId="62" fillId="61" borderId="0" applyNumberFormat="0" applyBorder="0" applyAlignment="0" applyProtection="0"/>
    <xf numFmtId="0" fontId="41" fillId="30" borderId="0" applyNumberFormat="0" applyBorder="0" applyAlignment="0" applyProtection="0"/>
    <xf numFmtId="0" fontId="62" fillId="61" borderId="0" applyNumberFormat="0" applyBorder="0" applyAlignment="0" applyProtection="0"/>
    <xf numFmtId="0" fontId="62" fillId="61" borderId="0" applyNumberFormat="0" applyBorder="0" applyAlignment="0" applyProtection="0"/>
    <xf numFmtId="0" fontId="41" fillId="30" borderId="0" applyNumberFormat="0" applyBorder="0" applyAlignment="0" applyProtection="0"/>
    <xf numFmtId="0" fontId="6" fillId="31" borderId="0" applyNumberFormat="0" applyBorder="0" applyAlignment="0" applyProtection="0"/>
    <xf numFmtId="0" fontId="41" fillId="32" borderId="0" applyNumberFormat="0" applyBorder="0" applyAlignment="0" applyProtection="0"/>
    <xf numFmtId="0" fontId="62" fillId="62" borderId="0" applyNumberFormat="0" applyBorder="0" applyAlignment="0" applyProtection="0"/>
    <xf numFmtId="0" fontId="62" fillId="62" borderId="0" applyNumberFormat="0" applyBorder="0" applyAlignment="0" applyProtection="0"/>
    <xf numFmtId="0" fontId="62" fillId="62" borderId="0" applyNumberFormat="0" applyBorder="0" applyAlignment="0" applyProtection="0"/>
    <xf numFmtId="0" fontId="41" fillId="32" borderId="0" applyNumberFormat="0" applyBorder="0" applyAlignment="0" applyProtection="0"/>
    <xf numFmtId="0" fontId="62" fillId="62" borderId="0" applyNumberFormat="0" applyBorder="0" applyAlignment="0" applyProtection="0"/>
    <xf numFmtId="0" fontId="62" fillId="62" borderId="0" applyNumberFormat="0" applyBorder="0" applyAlignment="0" applyProtection="0"/>
    <xf numFmtId="0" fontId="41" fillId="32" borderId="0" applyNumberFormat="0" applyBorder="0" applyAlignment="0" applyProtection="0"/>
    <xf numFmtId="0" fontId="6" fillId="33" borderId="0" applyNumberFormat="0" applyBorder="0" applyAlignment="0" applyProtection="0"/>
    <xf numFmtId="0" fontId="41" fillId="21" borderId="0" applyNumberFormat="0" applyBorder="0" applyAlignment="0" applyProtection="0"/>
    <xf numFmtId="0" fontId="62" fillId="63" borderId="0" applyNumberFormat="0" applyBorder="0" applyAlignment="0" applyProtection="0"/>
    <xf numFmtId="0" fontId="62" fillId="63" borderId="0" applyNumberFormat="0" applyBorder="0" applyAlignment="0" applyProtection="0"/>
    <xf numFmtId="0" fontId="62" fillId="63" borderId="0" applyNumberFormat="0" applyBorder="0" applyAlignment="0" applyProtection="0"/>
    <xf numFmtId="0" fontId="41" fillId="21" borderId="0" applyNumberFormat="0" applyBorder="0" applyAlignment="0" applyProtection="0"/>
    <xf numFmtId="0" fontId="62" fillId="63" borderId="0" applyNumberFormat="0" applyBorder="0" applyAlignment="0" applyProtection="0"/>
    <xf numFmtId="0" fontId="62" fillId="63" borderId="0" applyNumberFormat="0" applyBorder="0" applyAlignment="0" applyProtection="0"/>
    <xf numFmtId="0" fontId="41" fillId="21" borderId="0" applyNumberFormat="0" applyBorder="0" applyAlignment="0" applyProtection="0"/>
    <xf numFmtId="0" fontId="6" fillId="19" borderId="0" applyNumberFormat="0" applyBorder="0" applyAlignment="0" applyProtection="0"/>
    <xf numFmtId="0" fontId="41" fillId="23" borderId="0" applyNumberFormat="0" applyBorder="0" applyAlignment="0" applyProtection="0"/>
    <xf numFmtId="0" fontId="62" fillId="64" borderId="0" applyNumberFormat="0" applyBorder="0" applyAlignment="0" applyProtection="0"/>
    <xf numFmtId="0" fontId="62" fillId="64" borderId="0" applyNumberFormat="0" applyBorder="0" applyAlignment="0" applyProtection="0"/>
    <xf numFmtId="0" fontId="62" fillId="64" borderId="0" applyNumberFormat="0" applyBorder="0" applyAlignment="0" applyProtection="0"/>
    <xf numFmtId="0" fontId="41" fillId="23" borderId="0" applyNumberFormat="0" applyBorder="0" applyAlignment="0" applyProtection="0"/>
    <xf numFmtId="0" fontId="62" fillId="64" borderId="0" applyNumberFormat="0" applyBorder="0" applyAlignment="0" applyProtection="0"/>
    <xf numFmtId="0" fontId="62" fillId="64" borderId="0" applyNumberFormat="0" applyBorder="0" applyAlignment="0" applyProtection="0"/>
    <xf numFmtId="0" fontId="41" fillId="23" borderId="0" applyNumberFormat="0" applyBorder="0" applyAlignment="0" applyProtection="0"/>
    <xf numFmtId="0" fontId="6" fillId="34" borderId="0" applyNumberFormat="0" applyBorder="0" applyAlignment="0" applyProtection="0"/>
    <xf numFmtId="0" fontId="41" fillId="35" borderId="0" applyNumberFormat="0" applyBorder="0" applyAlignment="0" applyProtection="0"/>
    <xf numFmtId="0" fontId="62" fillId="65" borderId="0" applyNumberFormat="0" applyBorder="0" applyAlignment="0" applyProtection="0"/>
    <xf numFmtId="0" fontId="62" fillId="65" borderId="0" applyNumberFormat="0" applyBorder="0" applyAlignment="0" applyProtection="0"/>
    <xf numFmtId="0" fontId="62" fillId="65" borderId="0" applyNumberFormat="0" applyBorder="0" applyAlignment="0" applyProtection="0"/>
    <xf numFmtId="0" fontId="41" fillId="35" borderId="0" applyNumberFormat="0" applyBorder="0" applyAlignment="0" applyProtection="0"/>
    <xf numFmtId="0" fontId="62" fillId="65" borderId="0" applyNumberFormat="0" applyBorder="0" applyAlignment="0" applyProtection="0"/>
    <xf numFmtId="0" fontId="62" fillId="65" borderId="0" applyNumberFormat="0" applyBorder="0" applyAlignment="0" applyProtection="0"/>
    <xf numFmtId="0" fontId="41" fillId="35" borderId="0" applyNumberFormat="0" applyBorder="0" applyAlignment="0" applyProtection="0"/>
    <xf numFmtId="0" fontId="11" fillId="15" borderId="1" applyNumberFormat="0" applyAlignment="0" applyProtection="0"/>
    <xf numFmtId="0" fontId="47" fillId="11" borderId="1" applyNumberFormat="0" applyAlignment="0" applyProtection="0"/>
    <xf numFmtId="0" fontId="69" fillId="66" borderId="60" applyNumberFormat="0" applyAlignment="0" applyProtection="0"/>
    <xf numFmtId="0" fontId="69" fillId="66" borderId="60" applyNumberFormat="0" applyAlignment="0" applyProtection="0"/>
    <xf numFmtId="0" fontId="69" fillId="66" borderId="60" applyNumberFormat="0" applyAlignment="0" applyProtection="0"/>
    <xf numFmtId="0" fontId="47" fillId="11" borderId="1" applyNumberFormat="0" applyAlignment="0" applyProtection="0"/>
    <xf numFmtId="0" fontId="69" fillId="66" borderId="60" applyNumberFormat="0" applyAlignment="0" applyProtection="0"/>
    <xf numFmtId="0" fontId="69" fillId="66" borderId="60" applyNumberFormat="0" applyAlignment="0" applyProtection="0"/>
    <xf numFmtId="0" fontId="47" fillId="11" borderId="1" applyNumberFormat="0" applyAlignment="0" applyProtection="0"/>
    <xf numFmtId="0" fontId="26" fillId="0" borderId="0" applyNumberFormat="0" applyFill="0" applyBorder="0" applyAlignment="0" applyProtection="0"/>
    <xf numFmtId="0" fontId="34" fillId="0" borderId="0" applyNumberFormat="0" applyFill="0" applyBorder="0" applyAlignment="0" applyProtection="0">
      <alignment vertical="top"/>
      <protection locked="0"/>
    </xf>
    <xf numFmtId="0" fontId="12" fillId="37" borderId="0" applyNumberFormat="0" applyBorder="0" applyAlignment="0" applyProtection="0"/>
    <xf numFmtId="0" fontId="48" fillId="5" borderId="0" applyNumberFormat="0" applyBorder="0" applyAlignment="0" applyProtection="0"/>
    <xf numFmtId="0" fontId="70" fillId="67" borderId="0" applyNumberFormat="0" applyBorder="0" applyAlignment="0" applyProtection="0"/>
    <xf numFmtId="0" fontId="70" fillId="67" borderId="0" applyNumberFormat="0" applyBorder="0" applyAlignment="0" applyProtection="0"/>
    <xf numFmtId="0" fontId="70" fillId="67" borderId="0" applyNumberFormat="0" applyBorder="0" applyAlignment="0" applyProtection="0"/>
    <xf numFmtId="0" fontId="48" fillId="5" borderId="0" applyNumberFormat="0" applyBorder="0" applyAlignment="0" applyProtection="0"/>
    <xf numFmtId="0" fontId="70" fillId="67" borderId="0" applyNumberFormat="0" applyBorder="0" applyAlignment="0" applyProtection="0"/>
    <xf numFmtId="0" fontId="70" fillId="67" borderId="0" applyNumberFormat="0" applyBorder="0" applyAlignment="0" applyProtection="0"/>
    <xf numFmtId="0" fontId="48" fillId="5" borderId="0" applyNumberFormat="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0" fontId="13" fillId="15" borderId="0" applyNumberFormat="0" applyBorder="0" applyAlignment="0" applyProtection="0"/>
    <xf numFmtId="0" fontId="49" fillId="36" borderId="0" applyNumberFormat="0" applyBorder="0" applyAlignment="0" applyProtection="0"/>
    <xf numFmtId="0" fontId="71" fillId="68" borderId="0" applyNumberFormat="0" applyBorder="0" applyAlignment="0" applyProtection="0"/>
    <xf numFmtId="0" fontId="71" fillId="68" borderId="0" applyNumberFormat="0" applyBorder="0" applyAlignment="0" applyProtection="0"/>
    <xf numFmtId="0" fontId="71" fillId="68" borderId="0" applyNumberFormat="0" applyBorder="0" applyAlignment="0" applyProtection="0"/>
    <xf numFmtId="0" fontId="49" fillId="36" borderId="0" applyNumberFormat="0" applyBorder="0" applyAlignment="0" applyProtection="0"/>
    <xf numFmtId="0" fontId="71" fillId="68" borderId="0" applyNumberFormat="0" applyBorder="0" applyAlignment="0" applyProtection="0"/>
    <xf numFmtId="0" fontId="71" fillId="68" borderId="0" applyNumberFormat="0" applyBorder="0" applyAlignment="0" applyProtection="0"/>
    <xf numFmtId="0" fontId="49" fillId="36" borderId="0" applyNumberFormat="0" applyBorder="0" applyAlignment="0" applyProtection="0"/>
    <xf numFmtId="0" fontId="14" fillId="0" borderId="0"/>
    <xf numFmtId="0" fontId="61" fillId="0" borderId="0"/>
    <xf numFmtId="0" fontId="4" fillId="0" borderId="0"/>
    <xf numFmtId="0" fontId="61" fillId="0" borderId="0"/>
    <xf numFmtId="0" fontId="15" fillId="0" borderId="0"/>
    <xf numFmtId="0" fontId="15" fillId="0" borderId="0"/>
    <xf numFmtId="0" fontId="15" fillId="0" borderId="0"/>
    <xf numFmtId="0" fontId="15" fillId="0" borderId="0"/>
    <xf numFmtId="0" fontId="15" fillId="0" borderId="0"/>
    <xf numFmtId="0" fontId="15" fillId="0" borderId="0"/>
    <xf numFmtId="0" fontId="61" fillId="0" borderId="0"/>
    <xf numFmtId="0" fontId="61" fillId="0" borderId="0"/>
    <xf numFmtId="0" fontId="15" fillId="0" borderId="0"/>
    <xf numFmtId="0" fontId="61" fillId="0" borderId="0"/>
    <xf numFmtId="0" fontId="61" fillId="0" borderId="0"/>
    <xf numFmtId="0" fontId="15" fillId="0" borderId="0"/>
    <xf numFmtId="0" fontId="15" fillId="0" borderId="0"/>
    <xf numFmtId="0" fontId="15" fillId="0" borderId="0"/>
    <xf numFmtId="0" fontId="15" fillId="0" borderId="0"/>
    <xf numFmtId="0" fontId="33" fillId="7" borderId="4" applyNumberFormat="0" applyAlignment="0" applyProtection="0"/>
    <xf numFmtId="0" fontId="4" fillId="38" borderId="4" applyNumberFormat="0" applyFont="0" applyAlignment="0" applyProtection="0"/>
    <xf numFmtId="0" fontId="15" fillId="38" borderId="4" applyNumberFormat="0" applyFont="0" applyAlignment="0" applyProtection="0"/>
    <xf numFmtId="0" fontId="61" fillId="69" borderId="64" applyNumberFormat="0" applyFont="0" applyAlignment="0" applyProtection="0"/>
    <xf numFmtId="0" fontId="61" fillId="69" borderId="64" applyNumberFormat="0" applyFont="0" applyAlignment="0" applyProtection="0"/>
    <xf numFmtId="0" fontId="61" fillId="69" borderId="64" applyNumberFormat="0" applyFont="0" applyAlignment="0" applyProtection="0"/>
    <xf numFmtId="0" fontId="15" fillId="38" borderId="4" applyNumberFormat="0" applyFont="0" applyAlignment="0" applyProtection="0"/>
    <xf numFmtId="0" fontId="61" fillId="69" borderId="64" applyNumberFormat="0" applyFont="0" applyAlignment="0" applyProtection="0"/>
    <xf numFmtId="0" fontId="61" fillId="69" borderId="64" applyNumberFormat="0" applyFont="0" applyAlignment="0" applyProtection="0"/>
    <xf numFmtId="0" fontId="15" fillId="38" borderId="4" applyNumberFormat="0" applyFont="0" applyAlignment="0" applyProtection="0"/>
    <xf numFmtId="9" fontId="33" fillId="0" borderId="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6" fillId="25" borderId="5" applyNumberFormat="0" applyAlignment="0" applyProtection="0"/>
    <xf numFmtId="0" fontId="50" fillId="22" borderId="5" applyNumberFormat="0" applyAlignment="0" applyProtection="0"/>
    <xf numFmtId="0" fontId="72" fillId="58" borderId="65" applyNumberFormat="0" applyAlignment="0" applyProtection="0"/>
    <xf numFmtId="0" fontId="72" fillId="58" borderId="65" applyNumberFormat="0" applyAlignment="0" applyProtection="0"/>
    <xf numFmtId="0" fontId="72" fillId="58" borderId="65" applyNumberFormat="0" applyAlignment="0" applyProtection="0"/>
    <xf numFmtId="0" fontId="50" fillId="22" borderId="5" applyNumberFormat="0" applyAlignment="0" applyProtection="0"/>
    <xf numFmtId="0" fontId="72" fillId="58" borderId="65" applyNumberFormat="0" applyAlignment="0" applyProtection="0"/>
    <xf numFmtId="0" fontId="72" fillId="58" borderId="65" applyNumberFormat="0" applyAlignment="0" applyProtection="0"/>
    <xf numFmtId="0" fontId="50" fillId="22" borderId="5" applyNumberFormat="0" applyAlignment="0" applyProtection="0"/>
    <xf numFmtId="0" fontId="17" fillId="0" borderId="0" applyNumberFormat="0" applyFill="0" applyBorder="0" applyAlignment="0" applyProtection="0"/>
    <xf numFmtId="0" fontId="51"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51"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51" fillId="0" borderId="0" applyNumberFormat="0" applyFill="0" applyBorder="0" applyAlignment="0" applyProtection="0"/>
    <xf numFmtId="0" fontId="18" fillId="0" borderId="0" applyNumberFormat="0" applyFill="0" applyBorder="0" applyAlignment="0" applyProtection="0"/>
    <xf numFmtId="0" fontId="52"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52"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52" fillId="0" borderId="0" applyNumberFormat="0" applyFill="0" applyBorder="0" applyAlignment="0" applyProtection="0"/>
    <xf numFmtId="0" fontId="19" fillId="0" borderId="0" applyNumberFormat="0" applyFill="0" applyBorder="0" applyAlignment="0" applyProtection="0"/>
    <xf numFmtId="0" fontId="53" fillId="0" borderId="6" applyNumberFormat="0" applyFill="0" applyAlignment="0" applyProtection="0"/>
    <xf numFmtId="0" fontId="67" fillId="0" borderId="63" applyNumberFormat="0" applyFill="0" applyAlignment="0" applyProtection="0"/>
    <xf numFmtId="0" fontId="67" fillId="0" borderId="63" applyNumberFormat="0" applyFill="0" applyAlignment="0" applyProtection="0"/>
    <xf numFmtId="0" fontId="67" fillId="0" borderId="63" applyNumberFormat="0" applyFill="0" applyAlignment="0" applyProtection="0"/>
    <xf numFmtId="0" fontId="53" fillId="0" borderId="6" applyNumberFormat="0" applyFill="0" applyAlignment="0" applyProtection="0"/>
    <xf numFmtId="0" fontId="67" fillId="0" borderId="63" applyNumberFormat="0" applyFill="0" applyAlignment="0" applyProtection="0"/>
    <xf numFmtId="0" fontId="67" fillId="0" borderId="63" applyNumberFormat="0" applyFill="0" applyAlignment="0" applyProtection="0"/>
    <xf numFmtId="0" fontId="53" fillId="0" borderId="6" applyNumberFormat="0" applyFill="0" applyAlignment="0" applyProtection="0"/>
    <xf numFmtId="0" fontId="55" fillId="0" borderId="0" applyNumberFormat="0" applyFill="0" applyBorder="0" applyAlignment="0" applyProtection="0"/>
    <xf numFmtId="0" fontId="20" fillId="0" borderId="7" applyNumberFormat="0" applyFill="0" applyAlignment="0" applyProtection="0"/>
    <xf numFmtId="0" fontId="54" fillId="0" borderId="7" applyNumberFormat="0" applyFill="0" applyAlignment="0" applyProtection="0"/>
    <xf numFmtId="0" fontId="75" fillId="0" borderId="66" applyNumberFormat="0" applyFill="0" applyAlignment="0" applyProtection="0"/>
    <xf numFmtId="0" fontId="75" fillId="0" borderId="66" applyNumberFormat="0" applyFill="0" applyAlignment="0" applyProtection="0"/>
    <xf numFmtId="0" fontId="75" fillId="0" borderId="66" applyNumberFormat="0" applyFill="0" applyAlignment="0" applyProtection="0"/>
    <xf numFmtId="0" fontId="54" fillId="0" borderId="7" applyNumberFormat="0" applyFill="0" applyAlignment="0" applyProtection="0"/>
    <xf numFmtId="0" fontId="75" fillId="0" borderId="66" applyNumberFormat="0" applyFill="0" applyAlignment="0" applyProtection="0"/>
    <xf numFmtId="0" fontId="75" fillId="0" borderId="66" applyNumberFormat="0" applyFill="0" applyAlignment="0" applyProtection="0"/>
    <xf numFmtId="0" fontId="54" fillId="0" borderId="7" applyNumberFormat="0" applyFill="0" applyAlignment="0" applyProtection="0"/>
    <xf numFmtId="0" fontId="10" fillId="0" borderId="8" applyNumberFormat="0" applyFill="0" applyAlignment="0" applyProtection="0"/>
    <xf numFmtId="0" fontId="46" fillId="0" borderId="9" applyNumberFormat="0" applyFill="0" applyAlignment="0" applyProtection="0"/>
    <xf numFmtId="0" fontId="68" fillId="0" borderId="67" applyNumberFormat="0" applyFill="0" applyAlignment="0" applyProtection="0"/>
    <xf numFmtId="0" fontId="68" fillId="0" borderId="67" applyNumberFormat="0" applyFill="0" applyAlignment="0" applyProtection="0"/>
    <xf numFmtId="0" fontId="68" fillId="0" borderId="67" applyNumberFormat="0" applyFill="0" applyAlignment="0" applyProtection="0"/>
    <xf numFmtId="0" fontId="46" fillId="0" borderId="9" applyNumberFormat="0" applyFill="0" applyAlignment="0" applyProtection="0"/>
    <xf numFmtId="0" fontId="68" fillId="0" borderId="67" applyNumberFormat="0" applyFill="0" applyAlignment="0" applyProtection="0"/>
    <xf numFmtId="0" fontId="68" fillId="0" borderId="67" applyNumberFormat="0" applyFill="0" applyAlignment="0" applyProtection="0"/>
    <xf numFmtId="0" fontId="46" fillId="0" borderId="9"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21" fillId="0" borderId="10" applyNumberFormat="0" applyFill="0" applyAlignment="0" applyProtection="0"/>
    <xf numFmtId="0" fontId="56" fillId="0" borderId="11" applyNumberFormat="0" applyFill="0" applyAlignment="0" applyProtection="0"/>
    <xf numFmtId="0" fontId="77" fillId="0" borderId="68" applyNumberFormat="0" applyFill="0" applyAlignment="0" applyProtection="0"/>
    <xf numFmtId="0" fontId="77" fillId="0" borderId="68" applyNumberFormat="0" applyFill="0" applyAlignment="0" applyProtection="0"/>
    <xf numFmtId="0" fontId="77" fillId="0" borderId="68" applyNumberFormat="0" applyFill="0" applyAlignment="0" applyProtection="0"/>
    <xf numFmtId="0" fontId="56" fillId="0" borderId="11" applyNumberFormat="0" applyFill="0" applyAlignment="0" applyProtection="0"/>
    <xf numFmtId="0" fontId="77" fillId="0" borderId="68" applyNumberFormat="0" applyFill="0" applyAlignment="0" applyProtection="0"/>
    <xf numFmtId="0" fontId="77" fillId="0" borderId="68" applyNumberFormat="0" applyFill="0" applyAlignment="0" applyProtection="0"/>
    <xf numFmtId="0" fontId="56" fillId="0" borderId="11" applyNumberFormat="0" applyFill="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3" fillId="0" borderId="0"/>
    <xf numFmtId="0" fontId="4" fillId="0" borderId="0"/>
    <xf numFmtId="0" fontId="4" fillId="0" borderId="0"/>
    <xf numFmtId="0" fontId="3" fillId="0" borderId="0"/>
    <xf numFmtId="0" fontId="3" fillId="0" borderId="0"/>
    <xf numFmtId="0" fontId="4" fillId="38" borderId="4" applyNumberFormat="0" applyFont="0" applyAlignment="0" applyProtection="0"/>
    <xf numFmtId="0" fontId="3" fillId="69" borderId="64" applyNumberFormat="0" applyFont="0" applyAlignment="0" applyProtection="0"/>
    <xf numFmtId="0" fontId="3" fillId="69" borderId="64" applyNumberFormat="0" applyFont="0" applyAlignment="0" applyProtection="0"/>
    <xf numFmtId="0" fontId="3" fillId="69" borderId="64" applyNumberFormat="0" applyFont="0" applyAlignment="0" applyProtection="0"/>
    <xf numFmtId="0" fontId="4" fillId="38" borderId="4" applyNumberFormat="0" applyFont="0" applyAlignment="0" applyProtection="0"/>
    <xf numFmtId="0" fontId="3" fillId="69" borderId="64" applyNumberFormat="0" applyFont="0" applyAlignment="0" applyProtection="0"/>
    <xf numFmtId="0" fontId="3" fillId="69" borderId="64" applyNumberFormat="0" applyFont="0" applyAlignment="0" applyProtection="0"/>
    <xf numFmtId="0" fontId="4" fillId="38" borderId="4"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88" fillId="0" borderId="0" applyNumberFormat="0" applyFill="0" applyBorder="0" applyAlignment="0" applyProtection="0">
      <alignment wrapText="1"/>
    </xf>
    <xf numFmtId="0" fontId="4" fillId="0" borderId="0">
      <alignment wrapText="1"/>
    </xf>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0" borderId="0"/>
    <xf numFmtId="0" fontId="2" fillId="0" borderId="0"/>
    <xf numFmtId="0" fontId="2" fillId="0" borderId="0"/>
    <xf numFmtId="0" fontId="2" fillId="69" borderId="64" applyNumberFormat="0" applyFont="0" applyAlignment="0" applyProtection="0"/>
    <xf numFmtId="0" fontId="2" fillId="69" borderId="64" applyNumberFormat="0" applyFont="0" applyAlignment="0" applyProtection="0"/>
    <xf numFmtId="0" fontId="2" fillId="69" borderId="64" applyNumberFormat="0" applyFont="0" applyAlignment="0" applyProtection="0"/>
    <xf numFmtId="0" fontId="2" fillId="69" borderId="64" applyNumberFormat="0" applyFont="0" applyAlignment="0" applyProtection="0"/>
    <xf numFmtId="0" fontId="2" fillId="69" borderId="64" applyNumberFormat="0" applyFont="0" applyAlignment="0" applyProtection="0"/>
    <xf numFmtId="0" fontId="5" fillId="2" borderId="0" applyNumberFormat="0" applyBorder="0" applyAlignment="0" applyProtection="0"/>
    <xf numFmtId="0" fontId="5" fillId="4" borderId="0" applyNumberFormat="0" applyBorder="0" applyAlignment="0" applyProtection="0"/>
    <xf numFmtId="0" fontId="5" fillId="7" borderId="0" applyNumberFormat="0" applyBorder="0" applyAlignment="0" applyProtection="0"/>
    <xf numFmtId="0" fontId="5" fillId="2" borderId="0" applyNumberFormat="0" applyBorder="0" applyAlignment="0" applyProtection="0"/>
    <xf numFmtId="0" fontId="5" fillId="9" borderId="0" applyNumberFormat="0" applyBorder="0" applyAlignment="0" applyProtection="0"/>
    <xf numFmtId="0" fontId="5" fillId="7" borderId="0" applyNumberFormat="0" applyBorder="0" applyAlignment="0" applyProtection="0"/>
    <xf numFmtId="0" fontId="5" fillId="12" borderId="0" applyNumberFormat="0" applyBorder="0" applyAlignment="0" applyProtection="0"/>
    <xf numFmtId="0" fontId="5" fillId="4" borderId="0" applyNumberFormat="0" applyBorder="0" applyAlignment="0" applyProtection="0"/>
    <xf numFmtId="0" fontId="5" fillId="15" borderId="0" applyNumberFormat="0" applyBorder="0" applyAlignment="0" applyProtection="0"/>
    <xf numFmtId="0" fontId="5" fillId="12" borderId="0" applyNumberFormat="0" applyBorder="0" applyAlignment="0" applyProtection="0"/>
    <xf numFmtId="0" fontId="5" fillId="17" borderId="0" applyNumberFormat="0" applyBorder="0" applyAlignment="0" applyProtection="0"/>
    <xf numFmtId="0" fontId="5" fillId="15" borderId="0" applyNumberFormat="0" applyBorder="0" applyAlignment="0" applyProtection="0"/>
    <xf numFmtId="0" fontId="6" fillId="19" borderId="0" applyNumberFormat="0" applyBorder="0" applyAlignment="0" applyProtection="0"/>
    <xf numFmtId="0" fontId="6" fillId="4" borderId="0" applyNumberFormat="0" applyBorder="0" applyAlignment="0" applyProtection="0"/>
    <xf numFmtId="0" fontId="6" fillId="15" borderId="0" applyNumberFormat="0" applyBorder="0" applyAlignment="0" applyProtection="0"/>
    <xf numFmtId="0" fontId="6" fillId="12" borderId="0" applyNumberFormat="0" applyBorder="0" applyAlignment="0" applyProtection="0"/>
    <xf numFmtId="0" fontId="6" fillId="19" borderId="0" applyNumberFormat="0" applyBorder="0" applyAlignment="0" applyProtection="0"/>
    <xf numFmtId="0" fontId="6" fillId="4" borderId="0" applyNumberFormat="0" applyBorder="0" applyAlignment="0" applyProtection="0"/>
    <xf numFmtId="0" fontId="89" fillId="71" borderId="0" applyNumberFormat="0" applyBorder="0" applyAlignment="0" applyProtection="0"/>
    <xf numFmtId="0" fontId="7" fillId="25" borderId="77" applyNumberFormat="0" applyAlignment="0" applyProtection="0"/>
    <xf numFmtId="0" fontId="7" fillId="25" borderId="77" applyNumberFormat="0" applyAlignment="0" applyProtection="0"/>
    <xf numFmtId="0" fontId="7" fillId="25" borderId="77" applyNumberFormat="0" applyAlignment="0" applyProtection="0"/>
    <xf numFmtId="0" fontId="7" fillId="25" borderId="77" applyNumberFormat="0" applyAlignment="0" applyProtection="0"/>
    <xf numFmtId="0" fontId="8" fillId="26" borderId="2" applyNumberFormat="0" applyAlignment="0" applyProtection="0"/>
    <xf numFmtId="0" fontId="9" fillId="0" borderId="3" applyNumberFormat="0" applyFill="0" applyAlignment="0" applyProtection="0"/>
    <xf numFmtId="0" fontId="10" fillId="0" borderId="0" applyNumberFormat="0" applyFill="0" applyBorder="0" applyAlignment="0" applyProtection="0"/>
    <xf numFmtId="0" fontId="6" fillId="19" borderId="0" applyNumberFormat="0" applyBorder="0" applyAlignment="0" applyProtection="0"/>
    <xf numFmtId="0" fontId="6" fillId="29" borderId="0" applyNumberFormat="0" applyBorder="0" applyAlignment="0" applyProtection="0"/>
    <xf numFmtId="0" fontId="6" fillId="31" borderId="0" applyNumberFormat="0" applyBorder="0" applyAlignment="0" applyProtection="0"/>
    <xf numFmtId="0" fontId="6" fillId="33" borderId="0" applyNumberFormat="0" applyBorder="0" applyAlignment="0" applyProtection="0"/>
    <xf numFmtId="0" fontId="6" fillId="19" borderId="0" applyNumberFormat="0" applyBorder="0" applyAlignment="0" applyProtection="0"/>
    <xf numFmtId="0" fontId="6" fillId="34" borderId="0" applyNumberFormat="0" applyBorder="0" applyAlignment="0" applyProtection="0"/>
    <xf numFmtId="0" fontId="11" fillId="15" borderId="77" applyNumberFormat="0" applyAlignment="0" applyProtection="0"/>
    <xf numFmtId="0" fontId="11" fillId="15" borderId="77" applyNumberFormat="0" applyAlignment="0" applyProtection="0"/>
    <xf numFmtId="0" fontId="11" fillId="15" borderId="77" applyNumberFormat="0" applyAlignment="0" applyProtection="0"/>
    <xf numFmtId="0" fontId="11" fillId="15" borderId="77" applyNumberFormat="0" applyAlignment="0" applyProtection="0"/>
    <xf numFmtId="0" fontId="12" fillId="37" borderId="0" applyNumberFormat="0" applyBorder="0" applyAlignment="0" applyProtection="0"/>
    <xf numFmtId="171" fontId="33" fillId="0" borderId="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2" fontId="33" fillId="0" borderId="0" applyFill="0" applyBorder="0" applyAlignment="0" applyProtection="0"/>
    <xf numFmtId="172" fontId="33" fillId="0" borderId="0" applyFill="0" applyBorder="0" applyAlignment="0" applyProtection="0"/>
    <xf numFmtId="172" fontId="33" fillId="0" borderId="0" applyFill="0" applyBorder="0" applyAlignment="0" applyProtection="0"/>
    <xf numFmtId="172" fontId="33" fillId="0" borderId="0" applyFill="0" applyBorder="0" applyAlignment="0" applyProtection="0"/>
    <xf numFmtId="172" fontId="33" fillId="0" borderId="0" applyFill="0" applyBorder="0" applyAlignment="0" applyProtection="0"/>
    <xf numFmtId="172" fontId="33" fillId="0" borderId="0" applyFill="0" applyBorder="0" applyAlignment="0" applyProtection="0"/>
    <xf numFmtId="0" fontId="13" fillId="15" borderId="0" applyNumberFormat="0" applyBorder="0" applyAlignment="0" applyProtection="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0" borderId="0"/>
    <xf numFmtId="0" fontId="33" fillId="7" borderId="78" applyNumberFormat="0" applyAlignment="0" applyProtection="0"/>
    <xf numFmtId="0" fontId="33" fillId="7" borderId="78" applyNumberFormat="0" applyAlignment="0" applyProtection="0"/>
    <xf numFmtId="0" fontId="33" fillId="7" borderId="78" applyNumberFormat="0" applyAlignment="0" applyProtection="0"/>
    <xf numFmtId="0" fontId="33" fillId="7" borderId="78" applyNumberFormat="0" applyAlignment="0" applyProtection="0"/>
    <xf numFmtId="9" fontId="33" fillId="0" borderId="0" applyFill="0" applyBorder="0" applyAlignment="0" applyProtection="0"/>
    <xf numFmtId="0" fontId="16" fillId="25" borderId="79" applyNumberFormat="0" applyAlignment="0" applyProtection="0"/>
    <xf numFmtId="0" fontId="16" fillId="25" borderId="79" applyNumberFormat="0" applyAlignment="0" applyProtection="0"/>
    <xf numFmtId="0" fontId="16" fillId="25" borderId="79" applyNumberFormat="0" applyAlignment="0" applyProtection="0"/>
    <xf numFmtId="0" fontId="16" fillId="25" borderId="79"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7" applyNumberFormat="0" applyFill="0" applyAlignment="0" applyProtection="0"/>
    <xf numFmtId="0" fontId="10" fillId="0" borderId="8" applyNumberFormat="0" applyFill="0" applyAlignment="0" applyProtection="0"/>
    <xf numFmtId="0" fontId="19" fillId="0" borderId="0" applyNumberFormat="0" applyFill="0" applyBorder="0" applyAlignment="0" applyProtection="0"/>
    <xf numFmtId="0" fontId="21" fillId="0" borderId="80" applyNumberFormat="0" applyFill="0" applyAlignment="0" applyProtection="0"/>
    <xf numFmtId="0" fontId="21" fillId="0" borderId="80" applyNumberFormat="0" applyFill="0" applyAlignment="0" applyProtection="0"/>
    <xf numFmtId="0" fontId="21" fillId="0" borderId="80" applyNumberFormat="0" applyFill="0" applyAlignment="0" applyProtection="0"/>
    <xf numFmtId="0" fontId="21" fillId="0" borderId="80" applyNumberFormat="0" applyFill="0" applyAlignment="0" applyProtection="0"/>
    <xf numFmtId="0" fontId="91" fillId="0" borderId="0">
      <alignment wrapText="1"/>
    </xf>
    <xf numFmtId="0" fontId="4" fillId="0" borderId="0"/>
  </cellStyleXfs>
  <cellXfs count="427">
    <xf numFmtId="0" fontId="0" fillId="0" borderId="0" xfId="0"/>
    <xf numFmtId="0" fontId="22" fillId="0" borderId="0" xfId="0" applyFont="1"/>
    <xf numFmtId="0" fontId="23" fillId="0" borderId="0" xfId="0" applyFont="1" applyBorder="1" applyAlignment="1">
      <alignment horizontal="center"/>
    </xf>
    <xf numFmtId="0" fontId="24" fillId="0" borderId="0" xfId="0" applyFont="1" applyBorder="1" applyAlignment="1">
      <alignment horizontal="center"/>
    </xf>
    <xf numFmtId="165" fontId="22" fillId="0" borderId="0" xfId="0" applyNumberFormat="1" applyFont="1" applyAlignment="1">
      <alignment horizontal="center"/>
    </xf>
    <xf numFmtId="0" fontId="22" fillId="0" borderId="0" xfId="0" applyFont="1" applyAlignment="1">
      <alignment horizontal="center"/>
    </xf>
    <xf numFmtId="0" fontId="25" fillId="0" borderId="0" xfId="270" applyNumberFormat="1" applyFont="1" applyFill="1" applyBorder="1" applyAlignment="1" applyProtection="1">
      <alignment horizontal="center"/>
    </xf>
    <xf numFmtId="0" fontId="27" fillId="0" borderId="0" xfId="0" applyFont="1"/>
    <xf numFmtId="0" fontId="27" fillId="0" borderId="0" xfId="0" applyFont="1" applyAlignment="1">
      <alignment horizontal="center"/>
    </xf>
    <xf numFmtId="0" fontId="28" fillId="0" borderId="0" xfId="0" applyFont="1" applyAlignment="1">
      <alignment horizontal="center"/>
    </xf>
    <xf numFmtId="0" fontId="29" fillId="0" borderId="0" xfId="0" applyFont="1"/>
    <xf numFmtId="0" fontId="29" fillId="0" borderId="0" xfId="0" applyFont="1" applyBorder="1"/>
    <xf numFmtId="0" fontId="29" fillId="0" borderId="0" xfId="0" applyFont="1" applyBorder="1" applyAlignment="1">
      <alignment horizontal="left"/>
    </xf>
    <xf numFmtId="0" fontId="29" fillId="0" borderId="0" xfId="0" applyFont="1" applyBorder="1" applyAlignment="1" applyProtection="1">
      <alignment horizontal="center" vertical="center"/>
    </xf>
    <xf numFmtId="0" fontId="29" fillId="0" borderId="0" xfId="0" applyFont="1" applyAlignment="1" applyProtection="1">
      <alignment horizontal="center" vertical="center"/>
    </xf>
    <xf numFmtId="0" fontId="29" fillId="0" borderId="15" xfId="0" applyFont="1" applyBorder="1" applyAlignment="1" applyProtection="1">
      <alignment horizontal="center"/>
    </xf>
    <xf numFmtId="37" fontId="29" fillId="0" borderId="16" xfId="0" applyNumberFormat="1" applyFont="1" applyBorder="1" applyAlignment="1" applyProtection="1"/>
    <xf numFmtId="166" fontId="29" fillId="0" borderId="16" xfId="0" applyNumberFormat="1" applyFont="1" applyBorder="1" applyProtection="1"/>
    <xf numFmtId="167" fontId="29" fillId="0" borderId="16" xfId="0" applyNumberFormat="1" applyFont="1" applyBorder="1" applyAlignment="1" applyProtection="1">
      <alignment horizontal="right"/>
    </xf>
    <xf numFmtId="167" fontId="29" fillId="0" borderId="0" xfId="0" applyNumberFormat="1" applyFont="1" applyBorder="1" applyAlignment="1" applyProtection="1">
      <alignment horizontal="right"/>
    </xf>
    <xf numFmtId="0" fontId="29" fillId="0" borderId="0" xfId="0" applyFont="1" applyBorder="1" applyAlignment="1" applyProtection="1">
      <alignment horizontal="center"/>
    </xf>
    <xf numFmtId="37" fontId="29" fillId="0" borderId="15" xfId="0" applyNumberFormat="1" applyFont="1" applyBorder="1" applyAlignment="1" applyProtection="1"/>
    <xf numFmtId="166" fontId="29" fillId="0" borderId="15" xfId="0" applyNumberFormat="1" applyFont="1" applyBorder="1" applyProtection="1"/>
    <xf numFmtId="0" fontId="29" fillId="0" borderId="0" xfId="0" applyFont="1" applyBorder="1" applyProtection="1"/>
    <xf numFmtId="0" fontId="29" fillId="0" borderId="18" xfId="0" applyFont="1" applyBorder="1" applyAlignment="1">
      <alignment horizontal="center" vertical="center"/>
    </xf>
    <xf numFmtId="0" fontId="29" fillId="0" borderId="17" xfId="0" applyFont="1" applyBorder="1"/>
    <xf numFmtId="0" fontId="29" fillId="0" borderId="15" xfId="0" applyFont="1" applyBorder="1"/>
    <xf numFmtId="0" fontId="29" fillId="0" borderId="16" xfId="0" applyFont="1" applyBorder="1" applyAlignment="1">
      <alignment horizontal="center"/>
    </xf>
    <xf numFmtId="0" fontId="29" fillId="0" borderId="13" xfId="0" applyFont="1" applyBorder="1"/>
    <xf numFmtId="0" fontId="29" fillId="0" borderId="14" xfId="0" applyFont="1" applyBorder="1" applyAlignment="1">
      <alignment horizontal="center"/>
    </xf>
    <xf numFmtId="0" fontId="29" fillId="0" borderId="15" xfId="0" applyFont="1" applyBorder="1" applyAlignment="1">
      <alignment horizontal="left"/>
    </xf>
    <xf numFmtId="3" fontId="29" fillId="0" borderId="15" xfId="0" applyNumberFormat="1" applyFont="1" applyBorder="1"/>
    <xf numFmtId="168" fontId="29" fillId="0" borderId="16" xfId="0" applyNumberFormat="1" applyFont="1" applyBorder="1" applyAlignment="1" applyProtection="1">
      <alignment horizontal="right"/>
    </xf>
    <xf numFmtId="3" fontId="29" fillId="0" borderId="15" xfId="0" applyNumberFormat="1" applyFont="1" applyBorder="1" applyAlignment="1"/>
    <xf numFmtId="3" fontId="29" fillId="0" borderId="16" xfId="0" applyNumberFormat="1" applyFont="1" applyBorder="1" applyAlignment="1">
      <alignment horizontal="right"/>
    </xf>
    <xf numFmtId="3" fontId="29" fillId="0" borderId="13" xfId="0" applyNumberFormat="1" applyFont="1" applyBorder="1"/>
    <xf numFmtId="0" fontId="29" fillId="0" borderId="18" xfId="0" applyFont="1" applyBorder="1" applyAlignment="1">
      <alignment horizontal="left"/>
    </xf>
    <xf numFmtId="3" fontId="29" fillId="0" borderId="0" xfId="0" applyNumberFormat="1" applyFont="1"/>
    <xf numFmtId="0" fontId="30" fillId="0" borderId="0" xfId="0" applyFont="1"/>
    <xf numFmtId="0" fontId="28" fillId="0" borderId="0" xfId="0" applyFont="1" applyBorder="1" applyAlignment="1">
      <alignment horizontal="center" vertical="center"/>
    </xf>
    <xf numFmtId="0" fontId="31" fillId="0" borderId="0" xfId="0" applyFont="1" applyBorder="1" applyAlignment="1">
      <alignment horizontal="center" vertical="center"/>
    </xf>
    <xf numFmtId="0" fontId="31" fillId="0" borderId="0" xfId="0" applyFont="1" applyAlignment="1">
      <alignment horizontal="center"/>
    </xf>
    <xf numFmtId="0" fontId="30" fillId="0" borderId="0" xfId="0" applyFont="1" applyAlignment="1">
      <alignment horizontal="center"/>
    </xf>
    <xf numFmtId="3" fontId="30" fillId="0" borderId="0" xfId="0" applyNumberFormat="1" applyFont="1" applyBorder="1" applyAlignment="1">
      <alignment horizontal="right"/>
    </xf>
    <xf numFmtId="3" fontId="30" fillId="0" borderId="0" xfId="0" applyNumberFormat="1" applyFont="1"/>
    <xf numFmtId="3" fontId="30" fillId="0" borderId="0" xfId="0" applyNumberFormat="1" applyFont="1" applyBorder="1"/>
    <xf numFmtId="0" fontId="30" fillId="0" borderId="0" xfId="0" applyFont="1" applyBorder="1"/>
    <xf numFmtId="0" fontId="29" fillId="0" borderId="0" xfId="0" applyFont="1" applyBorder="1" applyAlignment="1">
      <alignment horizontal="center"/>
    </xf>
    <xf numFmtId="0" fontId="29" fillId="0" borderId="0" xfId="0" applyFont="1" applyAlignment="1">
      <alignment horizontal="center"/>
    </xf>
    <xf numFmtId="0" fontId="29" fillId="0" borderId="18" xfId="0" applyFont="1" applyBorder="1" applyAlignment="1">
      <alignment horizontal="center"/>
    </xf>
    <xf numFmtId="0" fontId="29" fillId="0" borderId="18" xfId="0" applyFont="1" applyBorder="1"/>
    <xf numFmtId="0" fontId="29" fillId="0" borderId="12" xfId="0" applyFont="1" applyBorder="1" applyAlignment="1">
      <alignment horizontal="center"/>
    </xf>
    <xf numFmtId="166" fontId="29" fillId="0" borderId="18" xfId="0" applyNumberFormat="1" applyFont="1" applyBorder="1"/>
    <xf numFmtId="166" fontId="29" fillId="0" borderId="0" xfId="0" applyNumberFormat="1" applyFont="1" applyBorder="1"/>
    <xf numFmtId="3" fontId="29" fillId="0" borderId="0" xfId="0" applyNumberFormat="1" applyFont="1" applyBorder="1"/>
    <xf numFmtId="166" fontId="29" fillId="0" borderId="15" xfId="0" applyNumberFormat="1" applyFont="1" applyBorder="1"/>
    <xf numFmtId="166" fontId="29" fillId="0" borderId="16" xfId="0" applyNumberFormat="1" applyFont="1" applyBorder="1"/>
    <xf numFmtId="3" fontId="29" fillId="0" borderId="0" xfId="0" applyNumberFormat="1" applyFont="1" applyBorder="1" applyAlignment="1">
      <alignment horizontal="center"/>
    </xf>
    <xf numFmtId="0" fontId="29" fillId="0" borderId="21" xfId="0" applyFont="1" applyBorder="1"/>
    <xf numFmtId="0" fontId="29" fillId="0" borderId="15" xfId="0" applyFont="1" applyBorder="1" applyAlignment="1">
      <alignment horizontal="center"/>
    </xf>
    <xf numFmtId="4" fontId="29" fillId="0" borderId="15" xfId="0" applyNumberFormat="1" applyFont="1" applyBorder="1" applyAlignment="1">
      <alignment horizontal="center"/>
    </xf>
    <xf numFmtId="4" fontId="29" fillId="0" borderId="16" xfId="0" applyNumberFormat="1" applyFont="1" applyBorder="1" applyAlignment="1">
      <alignment horizontal="center"/>
    </xf>
    <xf numFmtId="0" fontId="29" fillId="0" borderId="0" xfId="0" applyFont="1" applyBorder="1" applyAlignment="1" applyProtection="1">
      <alignment horizontal="left"/>
    </xf>
    <xf numFmtId="0" fontId="29" fillId="0" borderId="15" xfId="0" applyFont="1" applyBorder="1" applyAlignment="1">
      <alignment vertical="center"/>
    </xf>
    <xf numFmtId="0" fontId="29" fillId="0" borderId="16" xfId="0" applyFont="1" applyBorder="1" applyAlignment="1">
      <alignment horizontal="center" vertical="center"/>
    </xf>
    <xf numFmtId="166" fontId="29" fillId="0" borderId="16" xfId="0" applyNumberFormat="1" applyFont="1" applyBorder="1" applyAlignment="1">
      <alignment horizontal="right"/>
    </xf>
    <xf numFmtId="3" fontId="29" fillId="0" borderId="16" xfId="0" applyNumberFormat="1" applyFont="1" applyBorder="1"/>
    <xf numFmtId="0" fontId="29" fillId="0" borderId="22" xfId="0" applyFont="1" applyBorder="1"/>
    <xf numFmtId="0" fontId="29" fillId="0" borderId="20" xfId="0" applyFont="1" applyBorder="1"/>
    <xf numFmtId="0" fontId="29" fillId="0" borderId="23" xfId="0" applyFont="1" applyBorder="1"/>
    <xf numFmtId="3" fontId="29" fillId="0" borderId="23" xfId="0" applyNumberFormat="1" applyFont="1" applyBorder="1"/>
    <xf numFmtId="170" fontId="29" fillId="0" borderId="15" xfId="0" applyNumberFormat="1" applyFont="1" applyBorder="1"/>
    <xf numFmtId="0" fontId="29" fillId="0" borderId="23" xfId="0" applyFont="1" applyBorder="1" applyAlignment="1">
      <alignment horizontal="center"/>
    </xf>
    <xf numFmtId="0" fontId="32" fillId="0" borderId="0" xfId="270" applyNumberFormat="1" applyFont="1" applyFill="1" applyBorder="1" applyAlignment="1" applyProtection="1"/>
    <xf numFmtId="170" fontId="29" fillId="0" borderId="0" xfId="0" applyNumberFormat="1" applyFont="1"/>
    <xf numFmtId="166" fontId="29" fillId="0" borderId="0" xfId="0" applyNumberFormat="1" applyFont="1"/>
    <xf numFmtId="0" fontId="29" fillId="0" borderId="26" xfId="0" applyFont="1" applyBorder="1"/>
    <xf numFmtId="169" fontId="29" fillId="0" borderId="0" xfId="0" applyNumberFormat="1" applyFont="1"/>
    <xf numFmtId="0" fontId="15" fillId="0" borderId="0" xfId="0" applyFont="1"/>
    <xf numFmtId="3" fontId="29" fillId="0" borderId="16" xfId="0" applyNumberFormat="1" applyFont="1" applyBorder="1" applyProtection="1"/>
    <xf numFmtId="3" fontId="29" fillId="0" borderId="15" xfId="0" applyNumberFormat="1" applyFont="1" applyBorder="1" applyProtection="1"/>
    <xf numFmtId="3" fontId="29" fillId="0" borderId="15" xfId="0" applyNumberFormat="1" applyFont="1" applyBorder="1" applyAlignment="1">
      <alignment horizontal="center"/>
    </xf>
    <xf numFmtId="3" fontId="29" fillId="0" borderId="16" xfId="0" applyNumberFormat="1" applyFont="1" applyBorder="1" applyAlignment="1">
      <alignment horizontal="center"/>
    </xf>
    <xf numFmtId="3" fontId="29" fillId="0" borderId="16" xfId="0" applyNumberFormat="1" applyFont="1" applyBorder="1" applyAlignment="1" applyProtection="1">
      <alignment horizontal="right"/>
    </xf>
    <xf numFmtId="0" fontId="29" fillId="25" borderId="0" xfId="0" applyFont="1" applyFill="1" applyBorder="1" applyAlignment="1" applyProtection="1">
      <alignment horizontal="center"/>
    </xf>
    <xf numFmtId="0" fontId="29" fillId="0" borderId="30" xfId="0" applyFont="1" applyBorder="1" applyProtection="1"/>
    <xf numFmtId="0" fontId="29" fillId="0" borderId="31" xfId="0" applyFont="1" applyBorder="1" applyProtection="1"/>
    <xf numFmtId="0" fontId="29" fillId="0" borderId="32" xfId="0" applyFont="1" applyBorder="1" applyProtection="1"/>
    <xf numFmtId="0" fontId="22" fillId="0" borderId="0" xfId="0" applyFont="1" applyAlignment="1">
      <alignment horizontal="center" wrapText="1"/>
    </xf>
    <xf numFmtId="3" fontId="29" fillId="0" borderId="34" xfId="0" applyNumberFormat="1" applyFont="1" applyBorder="1" applyAlignment="1">
      <alignment horizontal="center"/>
    </xf>
    <xf numFmtId="0" fontId="35" fillId="0" borderId="0" xfId="0" applyFont="1" applyAlignment="1">
      <alignment horizontal="left" indent="5"/>
    </xf>
    <xf numFmtId="0" fontId="78" fillId="0" borderId="0" xfId="0" applyFont="1" applyAlignment="1">
      <alignment horizontal="left" indent="15"/>
    </xf>
    <xf numFmtId="0" fontId="79" fillId="0" borderId="0" xfId="0" applyFont="1" applyAlignment="1">
      <alignment horizontal="left" indent="15"/>
    </xf>
    <xf numFmtId="0" fontId="80" fillId="0" borderId="0" xfId="0" applyFont="1" applyAlignment="1">
      <alignment horizontal="left" indent="5"/>
    </xf>
    <xf numFmtId="0" fontId="78" fillId="0" borderId="0" xfId="0" applyFont="1" applyAlignment="1"/>
    <xf numFmtId="49" fontId="79" fillId="0" borderId="0" xfId="0" applyNumberFormat="1" applyFont="1" applyAlignment="1"/>
    <xf numFmtId="0" fontId="81" fillId="0" borderId="0" xfId="0" applyFont="1" applyAlignment="1">
      <alignment wrapText="1"/>
    </xf>
    <xf numFmtId="166" fontId="29" fillId="0" borderId="23" xfId="0" applyNumberFormat="1" applyFont="1" applyBorder="1"/>
    <xf numFmtId="0" fontId="82" fillId="0" borderId="0" xfId="0" applyFont="1" applyBorder="1" applyAlignment="1">
      <alignment wrapText="1"/>
    </xf>
    <xf numFmtId="0" fontId="29" fillId="0" borderId="27" xfId="0" applyFont="1" applyBorder="1"/>
    <xf numFmtId="0" fontId="82" fillId="0" borderId="0" xfId="0" applyFont="1" applyAlignment="1">
      <alignment wrapText="1"/>
    </xf>
    <xf numFmtId="2" fontId="29" fillId="0" borderId="36" xfId="0" applyNumberFormat="1" applyFont="1" applyBorder="1" applyAlignment="1">
      <alignment horizontal="center"/>
    </xf>
    <xf numFmtId="2" fontId="29" fillId="0" borderId="37" xfId="0" applyNumberFormat="1" applyFont="1" applyBorder="1" applyAlignment="1">
      <alignment horizontal="center"/>
    </xf>
    <xf numFmtId="2" fontId="29" fillId="0" borderId="28" xfId="0" applyNumberFormat="1" applyFont="1" applyBorder="1" applyAlignment="1">
      <alignment horizontal="center"/>
    </xf>
    <xf numFmtId="166" fontId="29" fillId="0" borderId="29" xfId="0" applyNumberFormat="1" applyFont="1" applyBorder="1" applyAlignment="1" applyProtection="1">
      <alignment horizontal="right"/>
    </xf>
    <xf numFmtId="3" fontId="29" fillId="70" borderId="0" xfId="0" applyNumberFormat="1" applyFont="1" applyFill="1" applyBorder="1" applyAlignment="1">
      <alignment vertical="center"/>
    </xf>
    <xf numFmtId="3" fontId="29" fillId="0" borderId="15" xfId="0" applyNumberFormat="1" applyFont="1" applyBorder="1" applyAlignment="1" applyProtection="1">
      <alignment horizontal="right"/>
    </xf>
    <xf numFmtId="0" fontId="29" fillId="0" borderId="0" xfId="0" applyFont="1" applyBorder="1" applyAlignment="1" applyProtection="1">
      <alignment horizontal="justify" wrapText="1"/>
    </xf>
    <xf numFmtId="1" fontId="29" fillId="0" borderId="0" xfId="0" applyNumberFormat="1" applyFont="1"/>
    <xf numFmtId="3" fontId="29" fillId="70" borderId="0" xfId="0" applyNumberFormat="1" applyFont="1" applyFill="1" applyBorder="1" applyAlignment="1">
      <alignment horizontal="right" vertical="center"/>
    </xf>
    <xf numFmtId="166" fontId="83" fillId="0" borderId="0" xfId="0" applyNumberFormat="1" applyFont="1" applyBorder="1"/>
    <xf numFmtId="0" fontId="29" fillId="0" borderId="15" xfId="0" applyFont="1" applyBorder="1" applyAlignment="1">
      <alignment horizontal="center" vertical="center"/>
    </xf>
    <xf numFmtId="0" fontId="28" fillId="0" borderId="25" xfId="0" applyFont="1" applyBorder="1"/>
    <xf numFmtId="0" fontId="39" fillId="0" borderId="23" xfId="0" applyFont="1" applyBorder="1" applyAlignment="1">
      <alignment horizontal="center"/>
    </xf>
    <xf numFmtId="0" fontId="39" fillId="0" borderId="12" xfId="0" applyFont="1" applyBorder="1" applyAlignment="1">
      <alignment horizontal="center"/>
    </xf>
    <xf numFmtId="0" fontId="39" fillId="0" borderId="18" xfId="0" applyFont="1" applyBorder="1" applyAlignment="1">
      <alignment horizontal="center"/>
    </xf>
    <xf numFmtId="0" fontId="28" fillId="0" borderId="26" xfId="0" applyFont="1" applyBorder="1"/>
    <xf numFmtId="3" fontId="29" fillId="0" borderId="0" xfId="297" applyNumberFormat="1" applyFont="1"/>
    <xf numFmtId="3" fontId="84" fillId="0" borderId="0" xfId="297" applyNumberFormat="1" applyFont="1"/>
    <xf numFmtId="0" fontId="29" fillId="0" borderId="15" xfId="297" applyFont="1" applyBorder="1" applyAlignment="1">
      <alignment horizontal="center"/>
    </xf>
    <xf numFmtId="170" fontId="29" fillId="0" borderId="15" xfId="297" applyNumberFormat="1" applyFont="1" applyBorder="1" applyAlignment="1">
      <alignment horizontal="right"/>
    </xf>
    <xf numFmtId="0" fontId="29" fillId="0" borderId="26" xfId="0" applyFont="1" applyBorder="1" applyAlignment="1">
      <alignment vertical="center" wrapText="1"/>
    </xf>
    <xf numFmtId="0" fontId="28" fillId="0" borderId="15" xfId="0" applyFont="1" applyBorder="1" applyAlignment="1">
      <alignment horizontal="center"/>
    </xf>
    <xf numFmtId="170" fontId="28" fillId="0" borderId="15" xfId="0" applyNumberFormat="1" applyFont="1" applyBorder="1"/>
    <xf numFmtId="0" fontId="29" fillId="0" borderId="26" xfId="0" applyFont="1" applyBorder="1" applyAlignment="1">
      <alignment horizontal="left" vertical="center" wrapText="1"/>
    </xf>
    <xf numFmtId="37" fontId="29" fillId="0" borderId="16" xfId="0" applyNumberFormat="1" applyFont="1" applyBorder="1" applyAlignment="1" applyProtection="1">
      <alignment horizontal="right"/>
    </xf>
    <xf numFmtId="37" fontId="29" fillId="0" borderId="15" xfId="0" applyNumberFormat="1" applyFont="1" applyBorder="1" applyAlignment="1" applyProtection="1">
      <alignment horizontal="right"/>
    </xf>
    <xf numFmtId="170" fontId="29" fillId="0" borderId="16" xfId="0" applyNumberFormat="1" applyFont="1" applyBorder="1" applyProtection="1"/>
    <xf numFmtId="3" fontId="28" fillId="0" borderId="16" xfId="0" applyNumberFormat="1" applyFont="1" applyBorder="1" applyProtection="1"/>
    <xf numFmtId="170" fontId="28" fillId="0" borderId="16" xfId="0" applyNumberFormat="1" applyFont="1" applyBorder="1" applyProtection="1"/>
    <xf numFmtId="0" fontId="28" fillId="0" borderId="39" xfId="0" applyFont="1" applyBorder="1" applyAlignment="1" applyProtection="1">
      <alignment horizontal="center" vertical="center"/>
    </xf>
    <xf numFmtId="0" fontId="28" fillId="0" borderId="40" xfId="0" applyFont="1" applyBorder="1" applyAlignment="1" applyProtection="1">
      <alignment horizontal="center" vertical="center"/>
    </xf>
    <xf numFmtId="3" fontId="29" fillId="0" borderId="15" xfId="298" applyNumberFormat="1" applyFont="1" applyBorder="1"/>
    <xf numFmtId="3" fontId="29" fillId="0" borderId="18" xfId="298" applyNumberFormat="1" applyFont="1" applyBorder="1"/>
    <xf numFmtId="3" fontId="29" fillId="0" borderId="42" xfId="0" applyNumberFormat="1" applyFont="1" applyBorder="1" applyAlignment="1">
      <alignment horizontal="center"/>
    </xf>
    <xf numFmtId="168" fontId="29" fillId="0" borderId="15" xfId="0" applyNumberFormat="1" applyFont="1" applyFill="1" applyBorder="1" applyAlignment="1" applyProtection="1">
      <alignment horizontal="right"/>
    </xf>
    <xf numFmtId="168" fontId="29" fillId="0" borderId="18" xfId="0" applyNumberFormat="1" applyFont="1" applyFill="1" applyBorder="1" applyAlignment="1" applyProtection="1">
      <alignment horizontal="right"/>
    </xf>
    <xf numFmtId="3" fontId="29" fillId="0" borderId="16" xfId="0" applyNumberFormat="1" applyFont="1" applyFill="1" applyBorder="1"/>
    <xf numFmtId="3" fontId="29" fillId="0" borderId="15" xfId="0" applyNumberFormat="1" applyFont="1" applyFill="1" applyBorder="1" applyAlignment="1">
      <alignment vertical="center"/>
    </xf>
    <xf numFmtId="3" fontId="29" fillId="0" borderId="15" xfId="0" applyNumberFormat="1" applyFont="1" applyFill="1" applyBorder="1"/>
    <xf numFmtId="4" fontId="29" fillId="0" borderId="0" xfId="0" applyNumberFormat="1" applyFont="1" applyBorder="1" applyProtection="1"/>
    <xf numFmtId="0" fontId="29" fillId="0" borderId="21" xfId="0" applyFont="1" applyBorder="1" applyAlignment="1"/>
    <xf numFmtId="0" fontId="29" fillId="0" borderId="22" xfId="0" applyFont="1" applyBorder="1" applyAlignment="1"/>
    <xf numFmtId="0" fontId="29" fillId="0" borderId="20" xfId="0" applyFont="1" applyBorder="1" applyAlignment="1"/>
    <xf numFmtId="3" fontId="29" fillId="0" borderId="42" xfId="0" applyNumberFormat="1" applyFont="1" applyBorder="1" applyAlignment="1">
      <alignment horizontal="left"/>
    </xf>
    <xf numFmtId="3" fontId="29" fillId="0" borderId="15" xfId="0" applyNumberFormat="1" applyFont="1" applyBorder="1" applyAlignment="1">
      <alignment horizontal="left"/>
    </xf>
    <xf numFmtId="0" fontId="29" fillId="0" borderId="34" xfId="0" applyFont="1" applyBorder="1" applyAlignment="1" applyProtection="1">
      <alignment horizontal="center"/>
    </xf>
    <xf numFmtId="37" fontId="29" fillId="0" borderId="34" xfId="0" applyNumberFormat="1" applyFont="1" applyBorder="1" applyAlignment="1" applyProtection="1">
      <alignment horizontal="right"/>
    </xf>
    <xf numFmtId="37" fontId="29" fillId="0" borderId="34" xfId="0" applyNumberFormat="1" applyFont="1" applyBorder="1" applyAlignment="1" applyProtection="1"/>
    <xf numFmtId="3" fontId="29" fillId="0" borderId="34" xfId="0" applyNumberFormat="1" applyFont="1" applyBorder="1" applyProtection="1"/>
    <xf numFmtId="0" fontId="30" fillId="0" borderId="0" xfId="0" applyFont="1" applyAlignment="1"/>
    <xf numFmtId="3" fontId="28" fillId="0" borderId="34" xfId="0" applyNumberFormat="1" applyFont="1" applyBorder="1" applyProtection="1"/>
    <xf numFmtId="4" fontId="40" fillId="0" borderId="0" xfId="0" applyNumberFormat="1" applyFont="1" applyBorder="1" applyAlignment="1">
      <alignment horizontal="right" vertical="center" wrapText="1"/>
    </xf>
    <xf numFmtId="166" fontId="29" fillId="0" borderId="35" xfId="0" applyNumberFormat="1" applyFont="1" applyBorder="1"/>
    <xf numFmtId="167" fontId="29" fillId="0" borderId="15" xfId="0" applyNumberFormat="1" applyFont="1" applyBorder="1" applyAlignment="1" applyProtection="1">
      <alignment horizontal="right"/>
    </xf>
    <xf numFmtId="4" fontId="29" fillId="0" borderId="0" xfId="0" applyNumberFormat="1" applyFont="1" applyBorder="1"/>
    <xf numFmtId="4" fontId="40" fillId="0" borderId="23" xfId="0" applyNumberFormat="1" applyFont="1" applyBorder="1" applyAlignment="1">
      <alignment horizontal="right" vertical="center" wrapText="1"/>
    </xf>
    <xf numFmtId="0" fontId="29" fillId="0" borderId="15" xfId="0" applyFont="1" applyFill="1" applyBorder="1" applyAlignment="1">
      <alignment horizontal="left"/>
    </xf>
    <xf numFmtId="3" fontId="29" fillId="0" borderId="15" xfId="298" applyNumberFormat="1" applyFont="1" applyFill="1" applyBorder="1"/>
    <xf numFmtId="3" fontId="29" fillId="0" borderId="0" xfId="0" applyNumberFormat="1" applyFont="1" applyFill="1" applyBorder="1"/>
    <xf numFmtId="166" fontId="29" fillId="0" borderId="15" xfId="0" applyNumberFormat="1" applyFont="1" applyFill="1" applyBorder="1"/>
    <xf numFmtId="166" fontId="29" fillId="0" borderId="0" xfId="0" applyNumberFormat="1" applyFont="1" applyFill="1" applyBorder="1"/>
    <xf numFmtId="0" fontId="29" fillId="0" borderId="0" xfId="0" applyFont="1" applyFill="1" applyBorder="1" applyAlignment="1">
      <alignment horizontal="left"/>
    </xf>
    <xf numFmtId="0" fontId="29" fillId="0" borderId="21" xfId="0" applyFont="1" applyBorder="1" applyAlignment="1">
      <alignment horizontal="left"/>
    </xf>
    <xf numFmtId="3" fontId="29" fillId="0" borderId="45" xfId="0" applyNumberFormat="1" applyFont="1" applyBorder="1"/>
    <xf numFmtId="3" fontId="29" fillId="0" borderId="42" xfId="0" applyNumberFormat="1" applyFont="1" applyBorder="1"/>
    <xf numFmtId="170" fontId="29" fillId="0" borderId="34" xfId="295" applyNumberFormat="1" applyFont="1" applyBorder="1" applyAlignment="1">
      <alignment horizontal="center"/>
    </xf>
    <xf numFmtId="0" fontId="29" fillId="0" borderId="42" xfId="295" applyFont="1" applyBorder="1" applyAlignment="1">
      <alignment horizontal="center"/>
    </xf>
    <xf numFmtId="0" fontId="84" fillId="0" borderId="0" xfId="295" applyFont="1"/>
    <xf numFmtId="3" fontId="84" fillId="0" borderId="0" xfId="295" applyNumberFormat="1" applyFont="1"/>
    <xf numFmtId="0" fontId="28" fillId="0" borderId="46" xfId="295" applyFont="1" applyBorder="1" applyAlignment="1">
      <alignment horizontal="center"/>
    </xf>
    <xf numFmtId="3" fontId="84" fillId="0" borderId="0" xfId="295" applyNumberFormat="1" applyFont="1" applyBorder="1"/>
    <xf numFmtId="3" fontId="84" fillId="0" borderId="46" xfId="295" applyNumberFormat="1" applyFont="1" applyBorder="1"/>
    <xf numFmtId="0" fontId="84" fillId="0" borderId="0" xfId="295" applyFont="1" applyBorder="1"/>
    <xf numFmtId="170" fontId="28" fillId="0" borderId="13" xfId="0" applyNumberFormat="1" applyFont="1" applyBorder="1" applyAlignment="1">
      <alignment vertical="center"/>
    </xf>
    <xf numFmtId="3" fontId="29" fillId="0" borderId="24" xfId="297" applyNumberFormat="1" applyFont="1" applyBorder="1"/>
    <xf numFmtId="3" fontId="29" fillId="0" borderId="17" xfId="297" applyNumberFormat="1" applyFont="1" applyBorder="1"/>
    <xf numFmtId="3" fontId="84" fillId="0" borderId="17" xfId="297" applyNumberFormat="1" applyFont="1" applyBorder="1"/>
    <xf numFmtId="0" fontId="29" fillId="0" borderId="13" xfId="297" applyFont="1" applyBorder="1" applyAlignment="1">
      <alignment horizontal="center"/>
    </xf>
    <xf numFmtId="170" fontId="28" fillId="0" borderId="13" xfId="0" applyNumberFormat="1" applyFont="1" applyBorder="1"/>
    <xf numFmtId="4" fontId="40" fillId="0" borderId="19" xfId="298" applyNumberFormat="1" applyFont="1" applyBorder="1" applyAlignment="1">
      <alignment horizontal="left" vertical="center" wrapText="1"/>
    </xf>
    <xf numFmtId="3" fontId="29" fillId="0" borderId="18" xfId="0" applyNumberFormat="1" applyFont="1" applyBorder="1"/>
    <xf numFmtId="167" fontId="29" fillId="0" borderId="34" xfId="0" applyNumberFormat="1" applyFont="1" applyBorder="1" applyAlignment="1" applyProtection="1">
      <alignment horizontal="right"/>
    </xf>
    <xf numFmtId="3" fontId="84" fillId="0" borderId="0" xfId="295" applyNumberFormat="1" applyFont="1" applyFill="1" applyBorder="1"/>
    <xf numFmtId="0" fontId="29" fillId="0" borderId="15" xfId="295" applyFont="1" applyBorder="1" applyAlignment="1">
      <alignment horizontal="center"/>
    </xf>
    <xf numFmtId="3" fontId="29" fillId="0" borderId="0" xfId="295" applyNumberFormat="1" applyFont="1" applyBorder="1"/>
    <xf numFmtId="170" fontId="29" fillId="0" borderId="15" xfId="295" applyNumberFormat="1" applyFont="1" applyBorder="1"/>
    <xf numFmtId="0" fontId="85" fillId="0" borderId="0" xfId="295" applyFont="1"/>
    <xf numFmtId="3" fontId="84" fillId="0" borderId="0" xfId="295" applyNumberFormat="1" applyFont="1" applyFill="1" applyBorder="1" applyAlignment="1">
      <alignment vertical="center"/>
    </xf>
    <xf numFmtId="3" fontId="84" fillId="0" borderId="0" xfId="295" applyNumberFormat="1" applyFont="1" applyAlignment="1">
      <alignment vertical="center"/>
    </xf>
    <xf numFmtId="0" fontId="29" fillId="0" borderId="15" xfId="295" applyFont="1" applyBorder="1" applyAlignment="1">
      <alignment horizontal="center" vertical="center"/>
    </xf>
    <xf numFmtId="3" fontId="29" fillId="0" borderId="0" xfId="295" applyNumberFormat="1" applyFont="1" applyBorder="1" applyAlignment="1">
      <alignment vertical="center"/>
    </xf>
    <xf numFmtId="170" fontId="29" fillId="0" borderId="15" xfId="295" applyNumberFormat="1" applyFont="1" applyBorder="1" applyAlignment="1">
      <alignment vertical="center"/>
    </xf>
    <xf numFmtId="0" fontId="28" fillId="0" borderId="15" xfId="295" applyFont="1" applyBorder="1" applyAlignment="1">
      <alignment horizontal="center"/>
    </xf>
    <xf numFmtId="3" fontId="28" fillId="0" borderId="0" xfId="295" applyNumberFormat="1" applyFont="1" applyBorder="1"/>
    <xf numFmtId="170" fontId="28" fillId="0" borderId="15" xfId="295" applyNumberFormat="1" applyFont="1" applyBorder="1"/>
    <xf numFmtId="3" fontId="28" fillId="0" borderId="48" xfId="295" applyNumberFormat="1" applyFont="1" applyBorder="1"/>
    <xf numFmtId="3" fontId="28" fillId="0" borderId="16" xfId="295" applyNumberFormat="1" applyFont="1" applyBorder="1"/>
    <xf numFmtId="4" fontId="40" fillId="0" borderId="0" xfId="0" applyNumberFormat="1" applyFont="1" applyBorder="1" applyAlignment="1">
      <alignment horizontal="left" vertical="center" wrapText="1"/>
    </xf>
    <xf numFmtId="4" fontId="57" fillId="0" borderId="0" xfId="298" applyNumberFormat="1" applyFont="1" applyBorder="1" applyAlignment="1">
      <alignment horizontal="left" vertical="center" wrapText="1"/>
    </xf>
    <xf numFmtId="0" fontId="57" fillId="0" borderId="0" xfId="298" applyFont="1" applyBorder="1" applyAlignment="1">
      <alignment horizontal="left" vertical="center" wrapText="1"/>
    </xf>
    <xf numFmtId="0" fontId="29" fillId="0" borderId="26" xfId="0" applyFont="1" applyBorder="1" applyAlignment="1">
      <alignment vertical="top" wrapText="1"/>
    </xf>
    <xf numFmtId="0" fontId="29" fillId="0" borderId="15" xfId="0" applyFont="1" applyBorder="1" applyAlignment="1">
      <alignment horizontal="center" vertical="top"/>
    </xf>
    <xf numFmtId="3" fontId="84" fillId="0" borderId="0" xfId="295" applyNumberFormat="1" applyFont="1" applyFill="1" applyBorder="1" applyAlignment="1">
      <alignment vertical="top"/>
    </xf>
    <xf numFmtId="3" fontId="84" fillId="0" borderId="0" xfId="295" applyNumberFormat="1" applyFont="1" applyAlignment="1">
      <alignment vertical="top"/>
    </xf>
    <xf numFmtId="0" fontId="29" fillId="0" borderId="15" xfId="295" applyFont="1" applyBorder="1" applyAlignment="1">
      <alignment horizontal="center" vertical="top"/>
    </xf>
    <xf numFmtId="3" fontId="29" fillId="0" borderId="0" xfId="295" applyNumberFormat="1" applyFont="1" applyBorder="1" applyAlignment="1">
      <alignment vertical="top"/>
    </xf>
    <xf numFmtId="170" fontId="29" fillId="0" borderId="15" xfId="295" applyNumberFormat="1" applyFont="1" applyBorder="1" applyAlignment="1">
      <alignment vertical="top"/>
    </xf>
    <xf numFmtId="3" fontId="28" fillId="0" borderId="49" xfId="295" applyNumberFormat="1" applyFont="1" applyBorder="1" applyAlignment="1">
      <alignment vertical="center"/>
    </xf>
    <xf numFmtId="3" fontId="28" fillId="0" borderId="50" xfId="295" applyNumberFormat="1" applyFont="1" applyBorder="1" applyAlignment="1">
      <alignment vertical="center"/>
    </xf>
    <xf numFmtId="3" fontId="28" fillId="0" borderId="51" xfId="295" applyNumberFormat="1" applyFont="1" applyBorder="1" applyAlignment="1">
      <alignment vertical="center"/>
    </xf>
    <xf numFmtId="3" fontId="86" fillId="0" borderId="0" xfId="0" applyNumberFormat="1" applyFont="1" applyBorder="1"/>
    <xf numFmtId="0" fontId="29" fillId="0" borderId="13" xfId="0" applyFont="1" applyBorder="1" applyAlignment="1">
      <alignment horizontal="center"/>
    </xf>
    <xf numFmtId="4" fontId="29" fillId="0" borderId="0" xfId="0" applyNumberFormat="1" applyFont="1"/>
    <xf numFmtId="0" fontId="0" fillId="0" borderId="0" xfId="0" applyFill="1"/>
    <xf numFmtId="0" fontId="58" fillId="0" borderId="0" xfId="298" applyFont="1" applyFill="1"/>
    <xf numFmtId="0" fontId="58" fillId="0" borderId="0" xfId="298" applyFont="1" applyFill="1" applyBorder="1"/>
    <xf numFmtId="166" fontId="58" fillId="0" borderId="46" xfId="298" applyNumberFormat="1" applyFont="1" applyFill="1" applyBorder="1" applyAlignment="1">
      <alignment horizontal="center" vertical="center"/>
    </xf>
    <xf numFmtId="0" fontId="59" fillId="0" borderId="0" xfId="298" applyFont="1" applyFill="1" applyBorder="1" applyAlignment="1">
      <alignment horizontal="center"/>
    </xf>
    <xf numFmtId="0" fontId="58" fillId="0" borderId="53" xfId="298" applyFont="1" applyFill="1" applyBorder="1" applyAlignment="1">
      <alignment horizontal="left" vertical="center"/>
    </xf>
    <xf numFmtId="0" fontId="58" fillId="0" borderId="54" xfId="298" applyFont="1" applyFill="1" applyBorder="1" applyAlignment="1">
      <alignment horizontal="left" vertical="center"/>
    </xf>
    <xf numFmtId="0" fontId="58" fillId="0" borderId="55" xfId="298" applyFont="1" applyFill="1" applyBorder="1" applyAlignment="1">
      <alignment horizontal="left" vertical="center"/>
    </xf>
    <xf numFmtId="3" fontId="58" fillId="0" borderId="48" xfId="298" applyNumberFormat="1" applyFont="1" applyFill="1" applyBorder="1" applyAlignment="1">
      <alignment horizontal="center" vertical="center"/>
    </xf>
    <xf numFmtId="0" fontId="59" fillId="0" borderId="0" xfId="298" applyFont="1" applyFill="1" applyBorder="1" applyAlignment="1">
      <alignment horizontal="left"/>
    </xf>
    <xf numFmtId="0" fontId="58" fillId="0" borderId="52" xfId="298" applyFont="1" applyFill="1" applyBorder="1" applyAlignment="1">
      <alignment horizontal="left" vertical="center"/>
    </xf>
    <xf numFmtId="0" fontId="58" fillId="0" borderId="34" xfId="298" applyFont="1" applyFill="1" applyBorder="1" applyAlignment="1">
      <alignment horizontal="left" vertical="center"/>
    </xf>
    <xf numFmtId="0" fontId="58" fillId="0" borderId="0" xfId="298" applyFont="1" applyFill="1" applyBorder="1" applyAlignment="1">
      <alignment horizontal="left"/>
    </xf>
    <xf numFmtId="0" fontId="0" fillId="0" borderId="0" xfId="0" applyFill="1" applyAlignment="1">
      <alignment horizontal="left"/>
    </xf>
    <xf numFmtId="0" fontId="29" fillId="0" borderId="0" xfId="0" applyFont="1" applyBorder="1" applyAlignment="1">
      <alignment wrapText="1"/>
    </xf>
    <xf numFmtId="0" fontId="4" fillId="0" borderId="0" xfId="0" applyFont="1" applyAlignment="1"/>
    <xf numFmtId="3" fontId="29" fillId="0" borderId="48" xfId="298" applyNumberFormat="1" applyFont="1" applyFill="1" applyBorder="1" applyAlignment="1">
      <alignment horizontal="center" vertical="center"/>
    </xf>
    <xf numFmtId="3" fontId="29" fillId="0" borderId="0" xfId="0" applyNumberFormat="1" applyFont="1" applyBorder="1" applyAlignment="1">
      <alignment wrapText="1"/>
    </xf>
    <xf numFmtId="49" fontId="36" fillId="0" borderId="0" xfId="0" applyNumberFormat="1" applyFont="1" applyFill="1" applyAlignment="1">
      <alignment horizontal="left" vertical="center"/>
    </xf>
    <xf numFmtId="0" fontId="22" fillId="0" borderId="0" xfId="0" applyFont="1" applyFill="1" applyAlignment="1">
      <alignment horizontal="center"/>
    </xf>
    <xf numFmtId="0" fontId="37" fillId="0" borderId="0" xfId="0" applyFont="1" applyFill="1" applyAlignment="1">
      <alignment horizontal="center"/>
    </xf>
    <xf numFmtId="0" fontId="29" fillId="0" borderId="53" xfId="0" applyFont="1" applyBorder="1" applyAlignment="1">
      <alignment horizontal="left"/>
    </xf>
    <xf numFmtId="0" fontId="29" fillId="0" borderId="54" xfId="0" applyFont="1" applyBorder="1"/>
    <xf numFmtId="0" fontId="29" fillId="0" borderId="55" xfId="0" applyFont="1" applyBorder="1"/>
    <xf numFmtId="0" fontId="29" fillId="0" borderId="0" xfId="0" applyFont="1" applyBorder="1" applyAlignment="1">
      <alignment horizontal="center"/>
    </xf>
    <xf numFmtId="0" fontId="29" fillId="0" borderId="0" xfId="0" applyFont="1" applyAlignment="1">
      <alignment horizontal="center"/>
    </xf>
    <xf numFmtId="3" fontId="29" fillId="0" borderId="43" xfId="0" applyNumberFormat="1" applyFont="1" applyBorder="1"/>
    <xf numFmtId="3" fontId="59" fillId="0" borderId="27" xfId="298" applyNumberFormat="1" applyFont="1" applyFill="1" applyBorder="1" applyAlignment="1">
      <alignment horizontal="center" vertical="center"/>
    </xf>
    <xf numFmtId="3" fontId="28" fillId="0" borderId="36" xfId="0" applyNumberFormat="1" applyFont="1" applyFill="1" applyBorder="1"/>
    <xf numFmtId="3" fontId="59" fillId="0" borderId="29" xfId="298" applyNumberFormat="1" applyFont="1" applyFill="1" applyBorder="1" applyAlignment="1">
      <alignment horizontal="center" vertical="center"/>
    </xf>
    <xf numFmtId="0" fontId="59" fillId="0" borderId="33" xfId="298" applyFont="1" applyFill="1" applyBorder="1" applyAlignment="1">
      <alignment horizontal="left" vertical="center"/>
    </xf>
    <xf numFmtId="166" fontId="28" fillId="0" borderId="70" xfId="0" applyNumberFormat="1" applyFont="1" applyBorder="1" applyAlignment="1">
      <alignment horizontal="right"/>
    </xf>
    <xf numFmtId="3" fontId="28" fillId="0" borderId="37" xfId="0" applyNumberFormat="1" applyFont="1" applyBorder="1"/>
    <xf numFmtId="3" fontId="28" fillId="0" borderId="36" xfId="0" applyNumberFormat="1" applyFont="1" applyBorder="1"/>
    <xf numFmtId="0" fontId="28" fillId="0" borderId="37" xfId="0" applyFont="1" applyBorder="1" applyAlignment="1">
      <alignment horizontal="center"/>
    </xf>
    <xf numFmtId="0" fontId="28" fillId="0" borderId="69" xfId="0" applyFont="1" applyBorder="1"/>
    <xf numFmtId="168" fontId="28" fillId="0" borderId="33" xfId="0" applyNumberFormat="1" applyFont="1" applyFill="1" applyBorder="1" applyAlignment="1" applyProtection="1">
      <alignment horizontal="right"/>
    </xf>
    <xf numFmtId="0" fontId="28" fillId="0" borderId="41" xfId="0" applyFont="1" applyBorder="1" applyAlignment="1">
      <alignment horizontal="left"/>
    </xf>
    <xf numFmtId="166" fontId="28" fillId="0" borderId="20" xfId="0" applyNumberFormat="1" applyFont="1" applyBorder="1"/>
    <xf numFmtId="166" fontId="28" fillId="0" borderId="19" xfId="0" applyNumberFormat="1" applyFont="1" applyBorder="1"/>
    <xf numFmtId="3" fontId="28" fillId="0" borderId="39" xfId="0" applyNumberFormat="1" applyFont="1" applyBorder="1"/>
    <xf numFmtId="3" fontId="28" fillId="0" borderId="19" xfId="0" applyNumberFormat="1" applyFont="1" applyBorder="1"/>
    <xf numFmtId="0" fontId="28" fillId="0" borderId="19" xfId="0" applyFont="1" applyBorder="1" applyAlignment="1">
      <alignment horizontal="left"/>
    </xf>
    <xf numFmtId="168" fontId="28" fillId="0" borderId="33" xfId="0" applyNumberFormat="1" applyFont="1" applyBorder="1" applyAlignment="1" applyProtection="1">
      <alignment horizontal="right"/>
    </xf>
    <xf numFmtId="3" fontId="28" fillId="0" borderId="33" xfId="0" applyNumberFormat="1" applyFont="1" applyBorder="1"/>
    <xf numFmtId="0" fontId="28" fillId="0" borderId="33" xfId="0" applyFont="1" applyBorder="1" applyAlignment="1">
      <alignment horizontal="left"/>
    </xf>
    <xf numFmtId="173" fontId="56" fillId="0" borderId="0" xfId="488" applyNumberFormat="1" applyFont="1" applyFill="1" applyBorder="1" applyAlignment="1" applyProtection="1">
      <alignment horizontal="right" vertical="top" wrapText="1"/>
    </xf>
    <xf numFmtId="3" fontId="87" fillId="70" borderId="0" xfId="468" applyNumberFormat="1" applyFont="1" applyFill="1" applyBorder="1"/>
    <xf numFmtId="4" fontId="40" fillId="0" borderId="19" xfId="296" applyNumberFormat="1" applyFont="1" applyBorder="1" applyAlignment="1">
      <alignment horizontal="left" vertical="center" wrapText="1"/>
    </xf>
    <xf numFmtId="166" fontId="28" fillId="0" borderId="29" xfId="0" applyNumberFormat="1" applyFont="1" applyBorder="1" applyAlignment="1">
      <alignment horizontal="right"/>
    </xf>
    <xf numFmtId="3" fontId="87" fillId="70" borderId="0" xfId="469" applyNumberFormat="1" applyFont="1" applyFill="1" applyBorder="1"/>
    <xf numFmtId="0" fontId="29" fillId="0" borderId="0" xfId="0" applyFont="1" applyBorder="1" applyAlignment="1">
      <alignment horizontal="center"/>
    </xf>
    <xf numFmtId="3" fontId="29" fillId="0" borderId="22" xfId="0" applyNumberFormat="1" applyFont="1" applyBorder="1"/>
    <xf numFmtId="166" fontId="29" fillId="0" borderId="22" xfId="0" applyNumberFormat="1" applyFont="1" applyBorder="1"/>
    <xf numFmtId="166" fontId="29" fillId="0" borderId="20" xfId="0" applyNumberFormat="1" applyFont="1" applyBorder="1"/>
    <xf numFmtId="4" fontId="29" fillId="0" borderId="18" xfId="469" applyNumberFormat="1" applyFont="1" applyFill="1" applyBorder="1" applyAlignment="1">
      <alignment horizontal="center"/>
    </xf>
    <xf numFmtId="4" fontId="29" fillId="0" borderId="15" xfId="469" applyNumberFormat="1" applyFont="1" applyFill="1" applyBorder="1" applyAlignment="1">
      <alignment horizontal="center"/>
    </xf>
    <xf numFmtId="2" fontId="28" fillId="0" borderId="33" xfId="469" applyNumberFormat="1" applyFont="1" applyFill="1" applyBorder="1" applyAlignment="1">
      <alignment horizontal="center"/>
    </xf>
    <xf numFmtId="0" fontId="28" fillId="0" borderId="26" xfId="0" applyFont="1" applyBorder="1" applyAlignment="1">
      <alignment horizontal="left"/>
    </xf>
    <xf numFmtId="2" fontId="28" fillId="0" borderId="52" xfId="469" applyNumberFormat="1" applyFont="1" applyFill="1" applyBorder="1" applyAlignment="1">
      <alignment horizontal="center"/>
    </xf>
    <xf numFmtId="168" fontId="28" fillId="0" borderId="52" xfId="0" applyNumberFormat="1" applyFont="1" applyFill="1" applyBorder="1" applyAlignment="1" applyProtection="1">
      <alignment horizontal="right"/>
    </xf>
    <xf numFmtId="0" fontId="29" fillId="0" borderId="53" xfId="0" applyFont="1" applyBorder="1"/>
    <xf numFmtId="4" fontId="40" fillId="0" borderId="19" xfId="469" applyNumberFormat="1" applyFont="1" applyBorder="1" applyAlignment="1">
      <alignment horizontal="left" vertical="center" wrapText="1"/>
    </xf>
    <xf numFmtId="0" fontId="28" fillId="0" borderId="15" xfId="0" applyFont="1" applyBorder="1"/>
    <xf numFmtId="0" fontId="28" fillId="0" borderId="16" xfId="0" applyFont="1" applyBorder="1" applyAlignment="1">
      <alignment horizontal="center"/>
    </xf>
    <xf numFmtId="0" fontId="28" fillId="0" borderId="0" xfId="0" applyFont="1"/>
    <xf numFmtId="0" fontId="28" fillId="0" borderId="0" xfId="0" applyFont="1" applyBorder="1"/>
    <xf numFmtId="0" fontId="28" fillId="0" borderId="14" xfId="0" applyFont="1" applyBorder="1" applyAlignment="1">
      <alignment horizontal="center"/>
    </xf>
    <xf numFmtId="0" fontId="28" fillId="0" borderId="17" xfId="0" applyFont="1" applyBorder="1" applyAlignment="1">
      <alignment horizontal="center"/>
    </xf>
    <xf numFmtId="0" fontId="28" fillId="0" borderId="0" xfId="0" applyFont="1" applyBorder="1" applyAlignment="1">
      <alignment horizontal="center"/>
    </xf>
    <xf numFmtId="0" fontId="28" fillId="0" borderId="12" xfId="0" applyFont="1" applyBorder="1" applyAlignment="1" applyProtection="1">
      <alignment horizontal="center" vertical="center"/>
    </xf>
    <xf numFmtId="0" fontId="28" fillId="0" borderId="15" xfId="0" applyFont="1" applyBorder="1" applyAlignment="1">
      <alignment horizontal="center"/>
    </xf>
    <xf numFmtId="0" fontId="28" fillId="0" borderId="18" xfId="0" applyFont="1" applyBorder="1" applyAlignment="1">
      <alignment horizontal="center"/>
    </xf>
    <xf numFmtId="0" fontId="28" fillId="0" borderId="19" xfId="0" applyFont="1" applyBorder="1" applyAlignment="1">
      <alignment horizontal="center"/>
    </xf>
    <xf numFmtId="0" fontId="28" fillId="0" borderId="20" xfId="0" applyFont="1" applyBorder="1" applyAlignment="1">
      <alignment horizontal="center"/>
    </xf>
    <xf numFmtId="0" fontId="28" fillId="0" borderId="12" xfId="0" applyFont="1" applyBorder="1" applyAlignment="1">
      <alignment horizontal="center"/>
    </xf>
    <xf numFmtId="3" fontId="29" fillId="0" borderId="46" xfId="0" applyNumberFormat="1" applyFont="1" applyBorder="1" applyAlignment="1">
      <alignment horizontal="center"/>
    </xf>
    <xf numFmtId="0" fontId="28" fillId="0" borderId="41" xfId="0" applyFont="1" applyBorder="1" applyAlignment="1" applyProtection="1">
      <alignment horizontal="center" vertical="center" wrapText="1"/>
    </xf>
    <xf numFmtId="0" fontId="28" fillId="0" borderId="39" xfId="0" applyFont="1" applyBorder="1" applyAlignment="1" applyProtection="1">
      <alignment horizontal="center" vertical="center" wrapText="1"/>
    </xf>
    <xf numFmtId="0" fontId="28" fillId="0" borderId="14" xfId="0" applyFont="1" applyBorder="1" applyAlignment="1" applyProtection="1">
      <alignment horizontal="center" vertical="center"/>
    </xf>
    <xf numFmtId="0" fontId="28" fillId="25" borderId="38" xfId="0" applyFont="1" applyFill="1" applyBorder="1" applyAlignment="1">
      <alignment horizontal="center"/>
    </xf>
    <xf numFmtId="0" fontId="28" fillId="0" borderId="27" xfId="0" applyFont="1" applyBorder="1" applyAlignment="1">
      <alignment horizontal="centerContinuous" vertical="center"/>
    </xf>
    <xf numFmtId="0" fontId="28" fillId="0" borderId="28" xfId="0" applyFont="1" applyBorder="1" applyAlignment="1">
      <alignment horizontal="centerContinuous" vertical="center"/>
    </xf>
    <xf numFmtId="0" fontId="28" fillId="0" borderId="29" xfId="0" applyFont="1" applyBorder="1" applyAlignment="1">
      <alignment horizontal="centerContinuous" vertical="center"/>
    </xf>
    <xf numFmtId="0" fontId="28" fillId="0" borderId="16" xfId="0" applyFont="1" applyBorder="1"/>
    <xf numFmtId="0" fontId="28" fillId="0" borderId="13" xfId="0" applyFont="1" applyBorder="1"/>
    <xf numFmtId="16" fontId="28" fillId="0" borderId="14" xfId="0" applyNumberFormat="1" applyFont="1" applyBorder="1" applyAlignment="1">
      <alignment horizontal="center"/>
    </xf>
    <xf numFmtId="0" fontId="28" fillId="0" borderId="19" xfId="0" applyFont="1" applyBorder="1" applyAlignment="1" applyProtection="1">
      <alignment horizontal="center"/>
    </xf>
    <xf numFmtId="0" fontId="59" fillId="0" borderId="53" xfId="298" applyFont="1" applyFill="1" applyBorder="1" applyAlignment="1">
      <alignment horizontal="center" vertical="center"/>
    </xf>
    <xf numFmtId="0" fontId="59" fillId="0" borderId="55" xfId="298" applyFont="1" applyFill="1" applyBorder="1" applyAlignment="1">
      <alignment horizontal="center" vertical="center"/>
    </xf>
    <xf numFmtId="0" fontId="28" fillId="0" borderId="18" xfId="0" applyFont="1" applyBorder="1" applyAlignment="1">
      <alignment horizontal="center" vertical="center"/>
    </xf>
    <xf numFmtId="0" fontId="28" fillId="0" borderId="13" xfId="0" applyFont="1" applyBorder="1" applyAlignment="1">
      <alignment horizontal="center" vertical="center"/>
    </xf>
    <xf numFmtId="0" fontId="28" fillId="0" borderId="19" xfId="0" applyFont="1" applyBorder="1" applyAlignment="1">
      <alignment horizontal="center" vertical="center"/>
    </xf>
    <xf numFmtId="0" fontId="28" fillId="0" borderId="16" xfId="0" applyFont="1" applyBorder="1" applyAlignment="1">
      <alignment horizontal="center" vertical="center"/>
    </xf>
    <xf numFmtId="0" fontId="28" fillId="0" borderId="12" xfId="0" applyFont="1" applyBorder="1" applyAlignment="1">
      <alignment horizontal="center" vertical="center"/>
    </xf>
    <xf numFmtId="0" fontId="28" fillId="0" borderId="14" xfId="0" applyFont="1" applyBorder="1" applyAlignment="1">
      <alignment horizontal="center" vertical="center"/>
    </xf>
    <xf numFmtId="0" fontId="28" fillId="0" borderId="15" xfId="0" applyFont="1" applyBorder="1" applyAlignment="1">
      <alignment vertical="center"/>
    </xf>
    <xf numFmtId="0" fontId="29" fillId="0" borderId="0" xfId="0" applyFont="1"/>
    <xf numFmtId="0" fontId="29" fillId="0" borderId="15" xfId="0" applyFont="1" applyBorder="1"/>
    <xf numFmtId="3" fontId="29" fillId="0" borderId="15" xfId="0" applyNumberFormat="1" applyFont="1" applyBorder="1"/>
    <xf numFmtId="0" fontId="40" fillId="0" borderId="73" xfId="296" applyFont="1" applyBorder="1" applyAlignment="1">
      <alignment horizontal="left" vertical="center" wrapText="1"/>
    </xf>
    <xf numFmtId="169" fontId="33" fillId="0" borderId="0" xfId="323" applyNumberFormat="1"/>
    <xf numFmtId="4" fontId="40" fillId="0" borderId="73" xfId="0" applyNumberFormat="1" applyFont="1" applyBorder="1" applyAlignment="1">
      <alignment horizontal="left" vertical="center" wrapText="1"/>
    </xf>
    <xf numFmtId="0" fontId="40" fillId="0" borderId="73" xfId="0" applyFont="1" applyBorder="1" applyAlignment="1">
      <alignment horizontal="left" vertical="center" wrapText="1"/>
    </xf>
    <xf numFmtId="0" fontId="90" fillId="0" borderId="81" xfId="0" applyFont="1" applyBorder="1"/>
    <xf numFmtId="0" fontId="90" fillId="0" borderId="81" xfId="0" applyFont="1" applyBorder="1" applyAlignment="1">
      <alignment wrapText="1"/>
    </xf>
    <xf numFmtId="0" fontId="90" fillId="0" borderId="81" xfId="0" applyFont="1" applyBorder="1" applyAlignment="1">
      <alignment horizontal="center" wrapText="1"/>
    </xf>
    <xf numFmtId="0" fontId="85" fillId="0" borderId="81" xfId="0" applyFont="1" applyBorder="1"/>
    <xf numFmtId="0" fontId="85" fillId="0" borderId="81" xfId="0" applyFont="1" applyBorder="1" applyAlignment="1">
      <alignment horizontal="center"/>
    </xf>
    <xf numFmtId="0" fontId="28" fillId="0" borderId="12" xfId="0" applyFont="1" applyBorder="1" applyAlignment="1">
      <alignment horizontal="center"/>
    </xf>
    <xf numFmtId="169" fontId="33" fillId="0" borderId="0" xfId="323" applyNumberFormat="1" applyBorder="1"/>
    <xf numFmtId="3" fontId="29" fillId="0" borderId="13" xfId="0" applyNumberFormat="1" applyFont="1" applyBorder="1" applyAlignment="1">
      <alignment horizontal="center"/>
    </xf>
    <xf numFmtId="0" fontId="78" fillId="0" borderId="0" xfId="0" applyFont="1" applyAlignment="1">
      <alignment horizontal="center" vertical="justify" wrapText="1"/>
    </xf>
    <xf numFmtId="0" fontId="78" fillId="0" borderId="0" xfId="0" applyFont="1" applyAlignment="1">
      <alignment horizontal="center" vertical="justify"/>
    </xf>
    <xf numFmtId="0" fontId="28" fillId="0" borderId="0" xfId="0" applyFont="1" applyBorder="1" applyAlignment="1">
      <alignment horizontal="center"/>
    </xf>
    <xf numFmtId="0" fontId="30" fillId="0" borderId="0" xfId="0" applyFont="1" applyBorder="1" applyAlignment="1">
      <alignment horizontal="left"/>
    </xf>
    <xf numFmtId="0" fontId="30" fillId="0" borderId="0" xfId="0" applyFont="1" applyAlignment="1">
      <alignment horizontal="center"/>
    </xf>
    <xf numFmtId="0" fontId="31" fillId="0" borderId="71" xfId="0" applyFont="1" applyBorder="1" applyAlignment="1">
      <alignment horizontal="center"/>
    </xf>
    <xf numFmtId="0" fontId="30" fillId="0" borderId="72" xfId="0" applyFont="1" applyBorder="1" applyAlignment="1">
      <alignment horizontal="left"/>
    </xf>
    <xf numFmtId="0" fontId="4" fillId="0" borderId="0" xfId="0" applyFont="1" applyAlignment="1">
      <alignment horizontal="center"/>
    </xf>
    <xf numFmtId="0" fontId="30" fillId="0" borderId="0" xfId="0" applyFont="1" applyAlignment="1">
      <alignment horizontal="left"/>
    </xf>
    <xf numFmtId="0" fontId="29" fillId="0" borderId="53" xfId="0" applyFont="1" applyBorder="1" applyAlignment="1" applyProtection="1">
      <alignment horizontal="left" vertical="center" wrapText="1"/>
    </xf>
    <xf numFmtId="0" fontId="29" fillId="0" borderId="54" xfId="0" applyFont="1" applyBorder="1" applyAlignment="1" applyProtection="1">
      <alignment horizontal="left" vertical="center" wrapText="1"/>
    </xf>
    <xf numFmtId="0" fontId="29" fillId="0" borderId="55" xfId="0" applyFont="1" applyBorder="1" applyAlignment="1" applyProtection="1">
      <alignment horizontal="left" vertical="center" wrapText="1"/>
    </xf>
    <xf numFmtId="0" fontId="28" fillId="0" borderId="0" xfId="0" applyFont="1" applyBorder="1" applyAlignment="1" applyProtection="1">
      <alignment horizontal="center" vertical="center"/>
    </xf>
    <xf numFmtId="0" fontId="28" fillId="25" borderId="18" xfId="0" applyFont="1" applyFill="1" applyBorder="1" applyAlignment="1" applyProtection="1">
      <alignment horizontal="center"/>
    </xf>
    <xf numFmtId="0" fontId="28" fillId="25" borderId="15" xfId="0" applyFont="1" applyFill="1" applyBorder="1" applyAlignment="1" applyProtection="1">
      <alignment horizontal="center"/>
    </xf>
    <xf numFmtId="0" fontId="28" fillId="25" borderId="13" xfId="0" applyFont="1" applyFill="1" applyBorder="1" applyAlignment="1" applyProtection="1">
      <alignment horizontal="center"/>
    </xf>
    <xf numFmtId="0" fontId="28" fillId="0" borderId="18" xfId="0" applyFont="1" applyBorder="1" applyAlignment="1" applyProtection="1">
      <alignment horizontal="center" vertical="center"/>
    </xf>
    <xf numFmtId="0" fontId="28" fillId="0" borderId="13" xfId="0" applyFont="1" applyBorder="1" applyAlignment="1" applyProtection="1">
      <alignment horizontal="center" vertical="center"/>
    </xf>
    <xf numFmtId="0" fontId="28" fillId="0" borderId="25" xfId="0" applyFont="1" applyBorder="1" applyAlignment="1" applyProtection="1">
      <alignment horizontal="center" vertical="center"/>
    </xf>
    <xf numFmtId="0" fontId="28" fillId="0" borderId="12" xfId="0" applyFont="1" applyBorder="1" applyAlignment="1" applyProtection="1">
      <alignment horizontal="center" vertical="center"/>
    </xf>
    <xf numFmtId="0" fontId="28" fillId="0" borderId="25" xfId="0" applyFont="1" applyBorder="1" applyAlignment="1" applyProtection="1">
      <alignment horizontal="center" vertical="center" wrapText="1"/>
    </xf>
    <xf numFmtId="0" fontId="28" fillId="0" borderId="12" xfId="0" applyFont="1" applyBorder="1" applyAlignment="1" applyProtection="1">
      <alignment horizontal="center" vertical="center" wrapText="1"/>
    </xf>
    <xf numFmtId="0" fontId="4" fillId="0" borderId="0" xfId="0" applyFont="1" applyBorder="1" applyAlignment="1">
      <alignment horizontal="center"/>
    </xf>
    <xf numFmtId="0" fontId="29" fillId="0" borderId="43" xfId="0" applyFont="1" applyBorder="1" applyAlignment="1">
      <alignment wrapText="1"/>
    </xf>
    <xf numFmtId="0" fontId="28" fillId="0" borderId="0" xfId="0" applyFont="1" applyBorder="1" applyAlignment="1">
      <alignment horizontal="center" vertical="center"/>
    </xf>
    <xf numFmtId="0" fontId="28" fillId="0" borderId="18" xfId="0" applyFont="1" applyBorder="1" applyAlignment="1">
      <alignment horizontal="center" vertical="center"/>
    </xf>
    <xf numFmtId="0" fontId="28" fillId="0" borderId="15" xfId="0" applyFont="1" applyBorder="1" applyAlignment="1">
      <alignment horizontal="center" vertical="center"/>
    </xf>
    <xf numFmtId="0" fontId="28" fillId="0" borderId="48" xfId="0" applyFont="1" applyBorder="1" applyAlignment="1">
      <alignment horizontal="center" vertical="center"/>
    </xf>
    <xf numFmtId="0" fontId="28" fillId="0" borderId="46" xfId="0" applyFont="1" applyBorder="1" applyAlignment="1">
      <alignment horizontal="center" vertical="center"/>
    </xf>
    <xf numFmtId="0" fontId="29" fillId="0" borderId="28" xfId="0" applyFont="1" applyBorder="1" applyAlignment="1">
      <alignment horizontal="left"/>
    </xf>
    <xf numFmtId="0" fontId="29" fillId="0" borderId="21" xfId="0" applyFont="1" applyBorder="1" applyAlignment="1">
      <alignment horizontal="left"/>
    </xf>
    <xf numFmtId="0" fontId="29" fillId="0" borderId="22" xfId="0" applyFont="1" applyBorder="1" applyAlignment="1">
      <alignment horizontal="left"/>
    </xf>
    <xf numFmtId="0" fontId="28" fillId="0" borderId="18" xfId="0" applyFont="1" applyBorder="1" applyAlignment="1">
      <alignment horizontal="center"/>
    </xf>
    <xf numFmtId="0" fontId="28" fillId="0" borderId="13" xfId="0" applyFont="1" applyBorder="1" applyAlignment="1">
      <alignment horizontal="center"/>
    </xf>
    <xf numFmtId="0" fontId="28" fillId="0" borderId="19" xfId="0" applyFont="1" applyBorder="1" applyAlignment="1">
      <alignment horizontal="center"/>
    </xf>
    <xf numFmtId="0" fontId="28" fillId="0" borderId="20" xfId="0" applyFont="1" applyBorder="1" applyAlignment="1">
      <alignment horizontal="center"/>
    </xf>
    <xf numFmtId="0" fontId="28" fillId="0" borderId="18" xfId="0" applyFont="1" applyBorder="1" applyAlignment="1">
      <alignment horizontal="left" vertical="center"/>
    </xf>
    <xf numFmtId="0" fontId="28" fillId="0" borderId="13" xfId="0" applyFont="1" applyBorder="1" applyAlignment="1">
      <alignment horizontal="left" vertical="center"/>
    </xf>
    <xf numFmtId="0" fontId="29" fillId="0" borderId="0" xfId="0" applyFont="1" applyBorder="1" applyAlignment="1" applyProtection="1">
      <alignment horizontal="center"/>
    </xf>
    <xf numFmtId="2" fontId="29" fillId="0" borderId="30" xfId="0" applyNumberFormat="1" applyFont="1" applyBorder="1" applyAlignment="1">
      <alignment horizontal="justify" vertical="top" wrapText="1"/>
    </xf>
    <xf numFmtId="2" fontId="29" fillId="0" borderId="31" xfId="0" applyNumberFormat="1" applyFont="1" applyBorder="1" applyAlignment="1">
      <alignment horizontal="justify" vertical="top" wrapText="1"/>
    </xf>
    <xf numFmtId="2" fontId="29" fillId="0" borderId="32" xfId="0" applyNumberFormat="1" applyFont="1" applyBorder="1" applyAlignment="1">
      <alignment horizontal="justify" vertical="top" wrapText="1"/>
    </xf>
    <xf numFmtId="0" fontId="28" fillId="0" borderId="30" xfId="0" applyFont="1" applyBorder="1" applyAlignment="1">
      <alignment horizontal="center"/>
    </xf>
    <xf numFmtId="0" fontId="28" fillId="0" borderId="31" xfId="0" applyFont="1" applyBorder="1" applyAlignment="1">
      <alignment horizontal="center"/>
    </xf>
    <xf numFmtId="0" fontId="28" fillId="0" borderId="32" xfId="0" applyFont="1" applyBorder="1" applyAlignment="1">
      <alignment horizontal="center"/>
    </xf>
    <xf numFmtId="0" fontId="28" fillId="0" borderId="56" xfId="0" applyFont="1" applyBorder="1" applyAlignment="1">
      <alignment horizontal="center"/>
    </xf>
    <xf numFmtId="0" fontId="28" fillId="0" borderId="15" xfId="0" applyFont="1" applyBorder="1" applyAlignment="1">
      <alignment horizontal="center"/>
    </xf>
    <xf numFmtId="0" fontId="28" fillId="0" borderId="42" xfId="0" applyFont="1" applyBorder="1" applyAlignment="1">
      <alignment horizontal="center"/>
    </xf>
    <xf numFmtId="0" fontId="28" fillId="0" borderId="57" xfId="0" applyFont="1" applyBorder="1" applyAlignment="1">
      <alignment horizontal="center"/>
    </xf>
    <xf numFmtId="0" fontId="28" fillId="0" borderId="43" xfId="0" applyFont="1" applyBorder="1" applyAlignment="1">
      <alignment horizontal="center"/>
    </xf>
    <xf numFmtId="0" fontId="28" fillId="0" borderId="58" xfId="0" applyFont="1" applyBorder="1" applyAlignment="1">
      <alignment horizontal="center"/>
    </xf>
    <xf numFmtId="0" fontId="28" fillId="0" borderId="35" xfId="0" applyFont="1" applyBorder="1" applyAlignment="1">
      <alignment horizontal="left" vertical="center"/>
    </xf>
    <xf numFmtId="0" fontId="28" fillId="0" borderId="47" xfId="0" applyFont="1" applyBorder="1" applyAlignment="1">
      <alignment horizontal="center" vertical="center" wrapText="1"/>
    </xf>
    <xf numFmtId="0" fontId="28" fillId="0" borderId="59" xfId="0" applyFont="1" applyBorder="1" applyAlignment="1">
      <alignment horizontal="center" vertical="center" wrapText="1"/>
    </xf>
    <xf numFmtId="0" fontId="28" fillId="0" borderId="40" xfId="0" applyFont="1" applyBorder="1" applyAlignment="1">
      <alignment horizontal="center" vertical="center" wrapText="1"/>
    </xf>
    <xf numFmtId="0" fontId="28" fillId="0" borderId="13" xfId="0" applyFont="1" applyBorder="1" applyAlignment="1">
      <alignment horizontal="center" vertical="center"/>
    </xf>
    <xf numFmtId="0" fontId="28" fillId="0" borderId="24"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14" xfId="0" applyFont="1" applyBorder="1" applyAlignment="1">
      <alignment horizontal="center" vertical="center" wrapText="1"/>
    </xf>
    <xf numFmtId="2" fontId="29" fillId="0" borderId="0" xfId="0" applyNumberFormat="1" applyFont="1" applyBorder="1" applyAlignment="1">
      <alignment horizontal="justify" vertical="top" wrapText="1"/>
    </xf>
    <xf numFmtId="0" fontId="29" fillId="0" borderId="30" xfId="0" applyFont="1" applyBorder="1" applyAlignment="1">
      <alignment horizontal="left"/>
    </xf>
    <xf numFmtId="0" fontId="29" fillId="0" borderId="31" xfId="0" applyFont="1" applyBorder="1" applyAlignment="1">
      <alignment horizontal="left"/>
    </xf>
    <xf numFmtId="0" fontId="29" fillId="0" borderId="32" xfId="0" applyFont="1" applyBorder="1" applyAlignment="1">
      <alignment horizontal="left"/>
    </xf>
    <xf numFmtId="0" fontId="28" fillId="0" borderId="19" xfId="0" applyFont="1" applyBorder="1" applyAlignment="1">
      <alignment horizontal="center" vertical="center"/>
    </xf>
    <xf numFmtId="0" fontId="28" fillId="0" borderId="21" xfId="0" applyFont="1" applyBorder="1" applyAlignment="1">
      <alignment horizontal="center" vertical="center"/>
    </xf>
    <xf numFmtId="0" fontId="28" fillId="0" borderId="20" xfId="0" applyFont="1" applyBorder="1" applyAlignment="1">
      <alignment horizontal="center" vertical="center"/>
    </xf>
    <xf numFmtId="0" fontId="60" fillId="0" borderId="0" xfId="0" applyFont="1" applyFill="1" applyAlignment="1">
      <alignment horizontal="center"/>
    </xf>
    <xf numFmtId="0" fontId="59" fillId="0" borderId="30" xfId="298" applyFont="1" applyFill="1" applyBorder="1" applyAlignment="1">
      <alignment horizontal="center" vertical="center"/>
    </xf>
    <xf numFmtId="0" fontId="59" fillId="0" borderId="32" xfId="298" applyFont="1" applyFill="1" applyBorder="1" applyAlignment="1">
      <alignment horizontal="center" vertical="center"/>
    </xf>
    <xf numFmtId="0" fontId="58" fillId="0" borderId="30" xfId="298" applyFont="1" applyFill="1" applyBorder="1" applyAlignment="1">
      <alignment horizontal="left" vertical="center"/>
    </xf>
    <xf numFmtId="0" fontId="58" fillId="0" borderId="31" xfId="298" applyFont="1" applyFill="1" applyBorder="1" applyAlignment="1">
      <alignment horizontal="left" vertical="center"/>
    </xf>
    <xf numFmtId="0" fontId="58" fillId="0" borderId="32" xfId="298" applyFont="1" applyFill="1" applyBorder="1" applyAlignment="1">
      <alignment horizontal="left" vertical="center"/>
    </xf>
    <xf numFmtId="0" fontId="59" fillId="0" borderId="0" xfId="298" applyFont="1" applyFill="1" applyBorder="1" applyAlignment="1">
      <alignment horizontal="center"/>
    </xf>
    <xf numFmtId="0" fontId="59" fillId="0" borderId="74" xfId="298" applyFont="1" applyFill="1" applyBorder="1" applyAlignment="1">
      <alignment horizontal="center"/>
    </xf>
    <xf numFmtId="0" fontId="59" fillId="0" borderId="75" xfId="298" applyFont="1" applyFill="1" applyBorder="1" applyAlignment="1">
      <alignment horizontal="center"/>
    </xf>
    <xf numFmtId="0" fontId="59" fillId="0" borderId="76" xfId="298" applyFont="1" applyFill="1" applyBorder="1" applyAlignment="1">
      <alignment horizontal="center"/>
    </xf>
    <xf numFmtId="0" fontId="59" fillId="0" borderId="52" xfId="298" applyFont="1" applyFill="1" applyBorder="1" applyAlignment="1">
      <alignment horizontal="left" vertical="center"/>
    </xf>
    <xf numFmtId="0" fontId="59" fillId="0" borderId="34" xfId="298" applyFont="1" applyFill="1" applyBorder="1" applyAlignment="1">
      <alignment horizontal="left" vertical="center"/>
    </xf>
    <xf numFmtId="0" fontId="59" fillId="0" borderId="44" xfId="298" applyFont="1" applyFill="1" applyBorder="1" applyAlignment="1">
      <alignment horizontal="left" vertical="center"/>
    </xf>
    <xf numFmtId="0" fontId="59" fillId="0" borderId="28" xfId="298" applyFont="1" applyFill="1" applyBorder="1" applyAlignment="1">
      <alignment horizontal="center" vertical="center"/>
    </xf>
    <xf numFmtId="0" fontId="59" fillId="0" borderId="29" xfId="298" applyFont="1" applyFill="1" applyBorder="1" applyAlignment="1">
      <alignment horizontal="center" vertical="center"/>
    </xf>
    <xf numFmtId="0" fontId="28" fillId="70" borderId="54" xfId="469" applyFont="1" applyFill="1" applyBorder="1" applyAlignment="1">
      <alignment horizontal="center"/>
    </xf>
    <xf numFmtId="0" fontId="28" fillId="70" borderId="55" xfId="469" applyFont="1" applyFill="1" applyBorder="1" applyAlignment="1">
      <alignment horizontal="center"/>
    </xf>
    <xf numFmtId="0" fontId="28" fillId="0" borderId="15" xfId="0" applyFont="1" applyBorder="1" applyAlignment="1">
      <alignment horizontal="left" vertical="center"/>
    </xf>
    <xf numFmtId="0" fontId="28" fillId="0" borderId="24" xfId="0" applyFont="1" applyBorder="1" applyAlignment="1">
      <alignment horizontal="center"/>
    </xf>
    <xf numFmtId="0" fontId="28" fillId="0" borderId="23" xfId="0" applyFont="1" applyFill="1" applyBorder="1" applyAlignment="1">
      <alignment horizontal="center" vertical="center"/>
    </xf>
    <xf numFmtId="0" fontId="28" fillId="0" borderId="17" xfId="0" applyFont="1" applyFill="1" applyBorder="1" applyAlignment="1">
      <alignment horizontal="center" vertical="center"/>
    </xf>
    <xf numFmtId="0" fontId="28" fillId="0" borderId="12" xfId="0" applyFont="1" applyBorder="1" applyAlignment="1">
      <alignment horizontal="center" vertical="center"/>
    </xf>
    <xf numFmtId="0" fontId="28" fillId="0" borderId="14" xfId="0" applyFont="1" applyBorder="1" applyAlignment="1">
      <alignment horizontal="center" vertical="center"/>
    </xf>
    <xf numFmtId="0" fontId="28" fillId="0" borderId="47" xfId="0" applyFont="1" applyFill="1" applyBorder="1" applyAlignment="1">
      <alignment horizontal="left" vertical="center"/>
    </xf>
    <xf numFmtId="0" fontId="28" fillId="0" borderId="59" xfId="0" applyFont="1" applyFill="1" applyBorder="1" applyAlignment="1">
      <alignment horizontal="left" vertical="center"/>
    </xf>
    <xf numFmtId="0" fontId="28" fillId="0" borderId="17" xfId="0" applyFont="1" applyFill="1" applyBorder="1" applyAlignment="1">
      <alignment horizontal="left" vertical="center"/>
    </xf>
    <xf numFmtId="0" fontId="28" fillId="0" borderId="14" xfId="0" applyFont="1" applyFill="1" applyBorder="1" applyAlignment="1">
      <alignment horizontal="left" vertical="center"/>
    </xf>
    <xf numFmtId="0" fontId="28" fillId="0" borderId="25" xfId="0" applyFont="1" applyBorder="1" applyAlignment="1">
      <alignment horizontal="center" vertical="center"/>
    </xf>
    <xf numFmtId="0" fontId="28" fillId="0" borderId="24" xfId="0" applyFont="1" applyBorder="1" applyAlignment="1">
      <alignment horizontal="center" vertical="center"/>
    </xf>
    <xf numFmtId="0" fontId="28" fillId="0" borderId="23" xfId="0" applyFont="1" applyBorder="1" applyAlignment="1">
      <alignment horizontal="center" vertical="center"/>
    </xf>
    <xf numFmtId="0" fontId="28" fillId="0" borderId="17" xfId="0" applyFont="1" applyBorder="1" applyAlignment="1">
      <alignment horizontal="center" vertical="center"/>
    </xf>
    <xf numFmtId="0" fontId="29" fillId="0" borderId="18" xfId="0" applyFont="1" applyBorder="1" applyAlignment="1">
      <alignment horizontal="left" vertical="center"/>
    </xf>
    <xf numFmtId="0" fontId="29" fillId="0" borderId="13" xfId="0" applyFont="1" applyBorder="1" applyAlignment="1">
      <alignment horizontal="left" vertical="center"/>
    </xf>
    <xf numFmtId="0" fontId="29" fillId="0" borderId="18" xfId="0" applyFont="1" applyBorder="1" applyAlignment="1">
      <alignment horizontal="center" vertical="center"/>
    </xf>
    <xf numFmtId="0" fontId="29" fillId="0" borderId="13" xfId="0" applyFont="1" applyBorder="1" applyAlignment="1">
      <alignment horizontal="center" vertical="center"/>
    </xf>
  </cellXfs>
  <cellStyles count="638">
    <cellStyle name="20% - Énfasis1" xfId="1" builtinId="30" customBuiltin="1"/>
    <cellStyle name="20% - Énfasis1 2" xfId="557" xr:uid="{00000000-0005-0000-0000-000001000000}"/>
    <cellStyle name="20% - Énfasis1 2 2" xfId="2" xr:uid="{00000000-0005-0000-0000-000002000000}"/>
    <cellStyle name="20% - Énfasis1 2 2 2" xfId="3" xr:uid="{00000000-0005-0000-0000-000003000000}"/>
    <cellStyle name="20% - Énfasis1 2 2 2 2" xfId="404" xr:uid="{00000000-0005-0000-0000-000004000000}"/>
    <cellStyle name="20% - Énfasis1 2 2 2 3" xfId="489" xr:uid="{00000000-0005-0000-0000-000005000000}"/>
    <cellStyle name="20% - Énfasis1 2 2 3" xfId="4" xr:uid="{00000000-0005-0000-0000-000006000000}"/>
    <cellStyle name="20% - Énfasis1 2 2 3 2" xfId="405" xr:uid="{00000000-0005-0000-0000-000007000000}"/>
    <cellStyle name="20% - Énfasis1 2 2 3 3" xfId="490" xr:uid="{00000000-0005-0000-0000-000008000000}"/>
    <cellStyle name="20% - Énfasis1 2 3" xfId="5" xr:uid="{00000000-0005-0000-0000-000009000000}"/>
    <cellStyle name="20% - Énfasis1 2 3 2" xfId="406" xr:uid="{00000000-0005-0000-0000-00000A000000}"/>
    <cellStyle name="20% - Énfasis1 2 3 3" xfId="491" xr:uid="{00000000-0005-0000-0000-00000B000000}"/>
    <cellStyle name="20% - Énfasis1 2 4" xfId="6" xr:uid="{00000000-0005-0000-0000-00000C000000}"/>
    <cellStyle name="20% - Énfasis1 3 2" xfId="7" xr:uid="{00000000-0005-0000-0000-00000D000000}"/>
    <cellStyle name="20% - Énfasis1 3 2 2" xfId="407" xr:uid="{00000000-0005-0000-0000-00000E000000}"/>
    <cellStyle name="20% - Énfasis1 3 2 3" xfId="492" xr:uid="{00000000-0005-0000-0000-00000F000000}"/>
    <cellStyle name="20% - Énfasis1 3 3" xfId="8" xr:uid="{00000000-0005-0000-0000-000010000000}"/>
    <cellStyle name="20% - Énfasis1 3 3 2" xfId="408" xr:uid="{00000000-0005-0000-0000-000011000000}"/>
    <cellStyle name="20% - Énfasis1 3 3 3" xfId="493" xr:uid="{00000000-0005-0000-0000-000012000000}"/>
    <cellStyle name="20% - Énfasis1 4" xfId="9" xr:uid="{00000000-0005-0000-0000-000013000000}"/>
    <cellStyle name="20% - Énfasis2" xfId="10" builtinId="34" customBuiltin="1"/>
    <cellStyle name="20% - Énfasis2 2" xfId="558" xr:uid="{00000000-0005-0000-0000-000015000000}"/>
    <cellStyle name="20% - Énfasis2 2 2" xfId="11" xr:uid="{00000000-0005-0000-0000-000016000000}"/>
    <cellStyle name="20% - Énfasis2 2 2 2" xfId="12" xr:uid="{00000000-0005-0000-0000-000017000000}"/>
    <cellStyle name="20% - Énfasis2 2 2 2 2" xfId="409" xr:uid="{00000000-0005-0000-0000-000018000000}"/>
    <cellStyle name="20% - Énfasis2 2 2 2 3" xfId="494" xr:uid="{00000000-0005-0000-0000-000019000000}"/>
    <cellStyle name="20% - Énfasis2 2 2 3" xfId="13" xr:uid="{00000000-0005-0000-0000-00001A000000}"/>
    <cellStyle name="20% - Énfasis2 2 2 3 2" xfId="410" xr:uid="{00000000-0005-0000-0000-00001B000000}"/>
    <cellStyle name="20% - Énfasis2 2 2 3 3" xfId="495" xr:uid="{00000000-0005-0000-0000-00001C000000}"/>
    <cellStyle name="20% - Énfasis2 2 3" xfId="14" xr:uid="{00000000-0005-0000-0000-00001D000000}"/>
    <cellStyle name="20% - Énfasis2 2 3 2" xfId="411" xr:uid="{00000000-0005-0000-0000-00001E000000}"/>
    <cellStyle name="20% - Énfasis2 2 3 3" xfId="496" xr:uid="{00000000-0005-0000-0000-00001F000000}"/>
    <cellStyle name="20% - Énfasis2 2 4" xfId="15" xr:uid="{00000000-0005-0000-0000-000020000000}"/>
    <cellStyle name="20% - Énfasis2 3 2" xfId="16" xr:uid="{00000000-0005-0000-0000-000021000000}"/>
    <cellStyle name="20% - Énfasis2 3 2 2" xfId="412" xr:uid="{00000000-0005-0000-0000-000022000000}"/>
    <cellStyle name="20% - Énfasis2 3 2 3" xfId="497" xr:uid="{00000000-0005-0000-0000-000023000000}"/>
    <cellStyle name="20% - Énfasis2 3 3" xfId="17" xr:uid="{00000000-0005-0000-0000-000024000000}"/>
    <cellStyle name="20% - Énfasis2 3 3 2" xfId="413" xr:uid="{00000000-0005-0000-0000-000025000000}"/>
    <cellStyle name="20% - Énfasis2 3 3 3" xfId="498" xr:uid="{00000000-0005-0000-0000-000026000000}"/>
    <cellStyle name="20% - Énfasis2 4" xfId="18" xr:uid="{00000000-0005-0000-0000-000027000000}"/>
    <cellStyle name="20% - Énfasis3" xfId="19" builtinId="38" customBuiltin="1"/>
    <cellStyle name="20% - Énfasis3 2" xfId="559" xr:uid="{00000000-0005-0000-0000-000029000000}"/>
    <cellStyle name="20% - Énfasis3 2 2" xfId="20" xr:uid="{00000000-0005-0000-0000-00002A000000}"/>
    <cellStyle name="20% - Énfasis3 2 2 2" xfId="21" xr:uid="{00000000-0005-0000-0000-00002B000000}"/>
    <cellStyle name="20% - Énfasis3 2 2 2 2" xfId="414" xr:uid="{00000000-0005-0000-0000-00002C000000}"/>
    <cellStyle name="20% - Énfasis3 2 2 2 3" xfId="499" xr:uid="{00000000-0005-0000-0000-00002D000000}"/>
    <cellStyle name="20% - Énfasis3 2 2 3" xfId="22" xr:uid="{00000000-0005-0000-0000-00002E000000}"/>
    <cellStyle name="20% - Énfasis3 2 2 3 2" xfId="415" xr:uid="{00000000-0005-0000-0000-00002F000000}"/>
    <cellStyle name="20% - Énfasis3 2 2 3 3" xfId="500" xr:uid="{00000000-0005-0000-0000-000030000000}"/>
    <cellStyle name="20% - Énfasis3 2 3" xfId="23" xr:uid="{00000000-0005-0000-0000-000031000000}"/>
    <cellStyle name="20% - Énfasis3 2 3 2" xfId="416" xr:uid="{00000000-0005-0000-0000-000032000000}"/>
    <cellStyle name="20% - Énfasis3 2 3 3" xfId="501" xr:uid="{00000000-0005-0000-0000-000033000000}"/>
    <cellStyle name="20% - Énfasis3 2 4" xfId="24" xr:uid="{00000000-0005-0000-0000-000034000000}"/>
    <cellStyle name="20% - Énfasis3 3 2" xfId="25" xr:uid="{00000000-0005-0000-0000-000035000000}"/>
    <cellStyle name="20% - Énfasis3 3 2 2" xfId="417" xr:uid="{00000000-0005-0000-0000-000036000000}"/>
    <cellStyle name="20% - Énfasis3 3 2 3" xfId="502" xr:uid="{00000000-0005-0000-0000-000037000000}"/>
    <cellStyle name="20% - Énfasis3 3 3" xfId="26" xr:uid="{00000000-0005-0000-0000-000038000000}"/>
    <cellStyle name="20% - Énfasis3 3 3 2" xfId="418" xr:uid="{00000000-0005-0000-0000-000039000000}"/>
    <cellStyle name="20% - Énfasis3 3 3 3" xfId="503" xr:uid="{00000000-0005-0000-0000-00003A000000}"/>
    <cellStyle name="20% - Énfasis3 4" xfId="27" xr:uid="{00000000-0005-0000-0000-00003B000000}"/>
    <cellStyle name="20% - Énfasis4" xfId="28" builtinId="42" customBuiltin="1"/>
    <cellStyle name="20% - Énfasis4 2" xfId="560" xr:uid="{00000000-0005-0000-0000-00003D000000}"/>
    <cellStyle name="20% - Énfasis4 2 2" xfId="29" xr:uid="{00000000-0005-0000-0000-00003E000000}"/>
    <cellStyle name="20% - Énfasis4 2 2 2" xfId="30" xr:uid="{00000000-0005-0000-0000-00003F000000}"/>
    <cellStyle name="20% - Énfasis4 2 2 2 2" xfId="419" xr:uid="{00000000-0005-0000-0000-000040000000}"/>
    <cellStyle name="20% - Énfasis4 2 2 2 3" xfId="504" xr:uid="{00000000-0005-0000-0000-000041000000}"/>
    <cellStyle name="20% - Énfasis4 2 2 3" xfId="31" xr:uid="{00000000-0005-0000-0000-000042000000}"/>
    <cellStyle name="20% - Énfasis4 2 2 3 2" xfId="420" xr:uid="{00000000-0005-0000-0000-000043000000}"/>
    <cellStyle name="20% - Énfasis4 2 2 3 3" xfId="505" xr:uid="{00000000-0005-0000-0000-000044000000}"/>
    <cellStyle name="20% - Énfasis4 2 3" xfId="32" xr:uid="{00000000-0005-0000-0000-000045000000}"/>
    <cellStyle name="20% - Énfasis4 2 3 2" xfId="421" xr:uid="{00000000-0005-0000-0000-000046000000}"/>
    <cellStyle name="20% - Énfasis4 2 3 3" xfId="506" xr:uid="{00000000-0005-0000-0000-000047000000}"/>
    <cellStyle name="20% - Énfasis4 2 4" xfId="33" xr:uid="{00000000-0005-0000-0000-000048000000}"/>
    <cellStyle name="20% - Énfasis4 3 2" xfId="34" xr:uid="{00000000-0005-0000-0000-000049000000}"/>
    <cellStyle name="20% - Énfasis4 3 2 2" xfId="422" xr:uid="{00000000-0005-0000-0000-00004A000000}"/>
    <cellStyle name="20% - Énfasis4 3 2 3" xfId="507" xr:uid="{00000000-0005-0000-0000-00004B000000}"/>
    <cellStyle name="20% - Énfasis4 3 3" xfId="35" xr:uid="{00000000-0005-0000-0000-00004C000000}"/>
    <cellStyle name="20% - Énfasis4 3 3 2" xfId="423" xr:uid="{00000000-0005-0000-0000-00004D000000}"/>
    <cellStyle name="20% - Énfasis4 3 3 3" xfId="508" xr:uid="{00000000-0005-0000-0000-00004E000000}"/>
    <cellStyle name="20% - Énfasis4 4" xfId="36" xr:uid="{00000000-0005-0000-0000-00004F000000}"/>
    <cellStyle name="20% - Énfasis5" xfId="37" builtinId="46" customBuiltin="1"/>
    <cellStyle name="20% - Énfasis5 2" xfId="561" xr:uid="{00000000-0005-0000-0000-000051000000}"/>
    <cellStyle name="20% - Énfasis5 2 2" xfId="38" xr:uid="{00000000-0005-0000-0000-000052000000}"/>
    <cellStyle name="20% - Énfasis5 2 2 2" xfId="39" xr:uid="{00000000-0005-0000-0000-000053000000}"/>
    <cellStyle name="20% - Énfasis5 2 2 2 2" xfId="424" xr:uid="{00000000-0005-0000-0000-000054000000}"/>
    <cellStyle name="20% - Énfasis5 2 2 2 3" xfId="509" xr:uid="{00000000-0005-0000-0000-000055000000}"/>
    <cellStyle name="20% - Énfasis5 2 2 3" xfId="40" xr:uid="{00000000-0005-0000-0000-000056000000}"/>
    <cellStyle name="20% - Énfasis5 2 2 3 2" xfId="425" xr:uid="{00000000-0005-0000-0000-000057000000}"/>
    <cellStyle name="20% - Énfasis5 2 2 3 3" xfId="510" xr:uid="{00000000-0005-0000-0000-000058000000}"/>
    <cellStyle name="20% - Énfasis5 2 3" xfId="41" xr:uid="{00000000-0005-0000-0000-000059000000}"/>
    <cellStyle name="20% - Énfasis5 2 3 2" xfId="426" xr:uid="{00000000-0005-0000-0000-00005A000000}"/>
    <cellStyle name="20% - Énfasis5 2 3 3" xfId="511" xr:uid="{00000000-0005-0000-0000-00005B000000}"/>
    <cellStyle name="20% - Énfasis5 2 4" xfId="42" xr:uid="{00000000-0005-0000-0000-00005C000000}"/>
    <cellStyle name="20% - Énfasis5 3 2" xfId="43" xr:uid="{00000000-0005-0000-0000-00005D000000}"/>
    <cellStyle name="20% - Énfasis5 3 2 2" xfId="427" xr:uid="{00000000-0005-0000-0000-00005E000000}"/>
    <cellStyle name="20% - Énfasis5 3 2 3" xfId="512" xr:uid="{00000000-0005-0000-0000-00005F000000}"/>
    <cellStyle name="20% - Énfasis5 3 3" xfId="44" xr:uid="{00000000-0005-0000-0000-000060000000}"/>
    <cellStyle name="20% - Énfasis5 3 3 2" xfId="428" xr:uid="{00000000-0005-0000-0000-000061000000}"/>
    <cellStyle name="20% - Énfasis5 3 3 3" xfId="513" xr:uid="{00000000-0005-0000-0000-000062000000}"/>
    <cellStyle name="20% - Énfasis5 4" xfId="45" xr:uid="{00000000-0005-0000-0000-000063000000}"/>
    <cellStyle name="20% - Énfasis6" xfId="46" builtinId="50" customBuiltin="1"/>
    <cellStyle name="20% - Énfasis6 2" xfId="562" xr:uid="{00000000-0005-0000-0000-000065000000}"/>
    <cellStyle name="20% - Énfasis6 2 2" xfId="47" xr:uid="{00000000-0005-0000-0000-000066000000}"/>
    <cellStyle name="20% - Énfasis6 2 2 2" xfId="48" xr:uid="{00000000-0005-0000-0000-000067000000}"/>
    <cellStyle name="20% - Énfasis6 2 2 2 2" xfId="429" xr:uid="{00000000-0005-0000-0000-000068000000}"/>
    <cellStyle name="20% - Énfasis6 2 2 2 3" xfId="514" xr:uid="{00000000-0005-0000-0000-000069000000}"/>
    <cellStyle name="20% - Énfasis6 2 2 3" xfId="49" xr:uid="{00000000-0005-0000-0000-00006A000000}"/>
    <cellStyle name="20% - Énfasis6 2 2 3 2" xfId="430" xr:uid="{00000000-0005-0000-0000-00006B000000}"/>
    <cellStyle name="20% - Énfasis6 2 2 3 3" xfId="515" xr:uid="{00000000-0005-0000-0000-00006C000000}"/>
    <cellStyle name="20% - Énfasis6 2 3" xfId="50" xr:uid="{00000000-0005-0000-0000-00006D000000}"/>
    <cellStyle name="20% - Énfasis6 2 3 2" xfId="431" xr:uid="{00000000-0005-0000-0000-00006E000000}"/>
    <cellStyle name="20% - Énfasis6 2 3 3" xfId="516" xr:uid="{00000000-0005-0000-0000-00006F000000}"/>
    <cellStyle name="20% - Énfasis6 2 4" xfId="51" xr:uid="{00000000-0005-0000-0000-000070000000}"/>
    <cellStyle name="20% - Énfasis6 3 2" xfId="52" xr:uid="{00000000-0005-0000-0000-000071000000}"/>
    <cellStyle name="20% - Énfasis6 3 2 2" xfId="432" xr:uid="{00000000-0005-0000-0000-000072000000}"/>
    <cellStyle name="20% - Énfasis6 3 2 3" xfId="517" xr:uid="{00000000-0005-0000-0000-000073000000}"/>
    <cellStyle name="20% - Énfasis6 3 3" xfId="53" xr:uid="{00000000-0005-0000-0000-000074000000}"/>
    <cellStyle name="20% - Énfasis6 3 3 2" xfId="433" xr:uid="{00000000-0005-0000-0000-000075000000}"/>
    <cellStyle name="20% - Énfasis6 3 3 3" xfId="518" xr:uid="{00000000-0005-0000-0000-000076000000}"/>
    <cellStyle name="20% - Énfasis6 4" xfId="54" xr:uid="{00000000-0005-0000-0000-000077000000}"/>
    <cellStyle name="40% - Énfasis1" xfId="55" builtinId="31" customBuiltin="1"/>
    <cellStyle name="40% - Énfasis1 2" xfId="563" xr:uid="{00000000-0005-0000-0000-000079000000}"/>
    <cellStyle name="40% - Énfasis1 2 2" xfId="56" xr:uid="{00000000-0005-0000-0000-00007A000000}"/>
    <cellStyle name="40% - Énfasis1 2 2 2" xfId="57" xr:uid="{00000000-0005-0000-0000-00007B000000}"/>
    <cellStyle name="40% - Énfasis1 2 2 2 2" xfId="434" xr:uid="{00000000-0005-0000-0000-00007C000000}"/>
    <cellStyle name="40% - Énfasis1 2 2 2 3" xfId="519" xr:uid="{00000000-0005-0000-0000-00007D000000}"/>
    <cellStyle name="40% - Énfasis1 2 2 3" xfId="58" xr:uid="{00000000-0005-0000-0000-00007E000000}"/>
    <cellStyle name="40% - Énfasis1 2 2 3 2" xfId="435" xr:uid="{00000000-0005-0000-0000-00007F000000}"/>
    <cellStyle name="40% - Énfasis1 2 2 3 3" xfId="520" xr:uid="{00000000-0005-0000-0000-000080000000}"/>
    <cellStyle name="40% - Énfasis1 2 3" xfId="59" xr:uid="{00000000-0005-0000-0000-000081000000}"/>
    <cellStyle name="40% - Énfasis1 2 3 2" xfId="436" xr:uid="{00000000-0005-0000-0000-000082000000}"/>
    <cellStyle name="40% - Énfasis1 2 3 3" xfId="521" xr:uid="{00000000-0005-0000-0000-000083000000}"/>
    <cellStyle name="40% - Énfasis1 2 4" xfId="60" xr:uid="{00000000-0005-0000-0000-000084000000}"/>
    <cellStyle name="40% - Énfasis1 3 2" xfId="61" xr:uid="{00000000-0005-0000-0000-000085000000}"/>
    <cellStyle name="40% - Énfasis1 3 2 2" xfId="437" xr:uid="{00000000-0005-0000-0000-000086000000}"/>
    <cellStyle name="40% - Énfasis1 3 2 3" xfId="522" xr:uid="{00000000-0005-0000-0000-000087000000}"/>
    <cellStyle name="40% - Énfasis1 3 3" xfId="62" xr:uid="{00000000-0005-0000-0000-000088000000}"/>
    <cellStyle name="40% - Énfasis1 3 3 2" xfId="438" xr:uid="{00000000-0005-0000-0000-000089000000}"/>
    <cellStyle name="40% - Énfasis1 3 3 3" xfId="523" xr:uid="{00000000-0005-0000-0000-00008A000000}"/>
    <cellStyle name="40% - Énfasis1 4" xfId="63" xr:uid="{00000000-0005-0000-0000-00008B000000}"/>
    <cellStyle name="40% - Énfasis2" xfId="64" builtinId="35" customBuiltin="1"/>
    <cellStyle name="40% - Énfasis2 2" xfId="564" xr:uid="{00000000-0005-0000-0000-00008D000000}"/>
    <cellStyle name="40% - Énfasis2 2 2" xfId="65" xr:uid="{00000000-0005-0000-0000-00008E000000}"/>
    <cellStyle name="40% - Énfasis2 2 2 2" xfId="66" xr:uid="{00000000-0005-0000-0000-00008F000000}"/>
    <cellStyle name="40% - Énfasis2 2 2 2 2" xfId="439" xr:uid="{00000000-0005-0000-0000-000090000000}"/>
    <cellStyle name="40% - Énfasis2 2 2 2 3" xfId="524" xr:uid="{00000000-0005-0000-0000-000091000000}"/>
    <cellStyle name="40% - Énfasis2 2 2 3" xfId="67" xr:uid="{00000000-0005-0000-0000-000092000000}"/>
    <cellStyle name="40% - Énfasis2 2 2 3 2" xfId="440" xr:uid="{00000000-0005-0000-0000-000093000000}"/>
    <cellStyle name="40% - Énfasis2 2 2 3 3" xfId="525" xr:uid="{00000000-0005-0000-0000-000094000000}"/>
    <cellStyle name="40% - Énfasis2 2 3" xfId="68" xr:uid="{00000000-0005-0000-0000-000095000000}"/>
    <cellStyle name="40% - Énfasis2 2 3 2" xfId="441" xr:uid="{00000000-0005-0000-0000-000096000000}"/>
    <cellStyle name="40% - Énfasis2 2 3 3" xfId="526" xr:uid="{00000000-0005-0000-0000-000097000000}"/>
    <cellStyle name="40% - Énfasis2 2 4" xfId="69" xr:uid="{00000000-0005-0000-0000-000098000000}"/>
    <cellStyle name="40% - Énfasis2 3 2" xfId="70" xr:uid="{00000000-0005-0000-0000-000099000000}"/>
    <cellStyle name="40% - Énfasis2 3 2 2" xfId="442" xr:uid="{00000000-0005-0000-0000-00009A000000}"/>
    <cellStyle name="40% - Énfasis2 3 2 3" xfId="527" xr:uid="{00000000-0005-0000-0000-00009B000000}"/>
    <cellStyle name="40% - Énfasis2 3 3" xfId="71" xr:uid="{00000000-0005-0000-0000-00009C000000}"/>
    <cellStyle name="40% - Énfasis2 3 3 2" xfId="443" xr:uid="{00000000-0005-0000-0000-00009D000000}"/>
    <cellStyle name="40% - Énfasis2 3 3 3" xfId="528" xr:uid="{00000000-0005-0000-0000-00009E000000}"/>
    <cellStyle name="40% - Énfasis2 4" xfId="72" xr:uid="{00000000-0005-0000-0000-00009F000000}"/>
    <cellStyle name="40% - Énfasis3" xfId="73" builtinId="39" customBuiltin="1"/>
    <cellStyle name="40% - Énfasis3 2" xfId="565" xr:uid="{00000000-0005-0000-0000-0000A1000000}"/>
    <cellStyle name="40% - Énfasis3 2 2" xfId="74" xr:uid="{00000000-0005-0000-0000-0000A2000000}"/>
    <cellStyle name="40% - Énfasis3 2 2 2" xfId="75" xr:uid="{00000000-0005-0000-0000-0000A3000000}"/>
    <cellStyle name="40% - Énfasis3 2 2 2 2" xfId="444" xr:uid="{00000000-0005-0000-0000-0000A4000000}"/>
    <cellStyle name="40% - Énfasis3 2 2 2 3" xfId="529" xr:uid="{00000000-0005-0000-0000-0000A5000000}"/>
    <cellStyle name="40% - Énfasis3 2 2 3" xfId="76" xr:uid="{00000000-0005-0000-0000-0000A6000000}"/>
    <cellStyle name="40% - Énfasis3 2 2 3 2" xfId="445" xr:uid="{00000000-0005-0000-0000-0000A7000000}"/>
    <cellStyle name="40% - Énfasis3 2 2 3 3" xfId="530" xr:uid="{00000000-0005-0000-0000-0000A8000000}"/>
    <cellStyle name="40% - Énfasis3 2 3" xfId="77" xr:uid="{00000000-0005-0000-0000-0000A9000000}"/>
    <cellStyle name="40% - Énfasis3 2 3 2" xfId="446" xr:uid="{00000000-0005-0000-0000-0000AA000000}"/>
    <cellStyle name="40% - Énfasis3 2 3 3" xfId="531" xr:uid="{00000000-0005-0000-0000-0000AB000000}"/>
    <cellStyle name="40% - Énfasis3 2 4" xfId="78" xr:uid="{00000000-0005-0000-0000-0000AC000000}"/>
    <cellStyle name="40% - Énfasis3 3 2" xfId="79" xr:uid="{00000000-0005-0000-0000-0000AD000000}"/>
    <cellStyle name="40% - Énfasis3 3 2 2" xfId="447" xr:uid="{00000000-0005-0000-0000-0000AE000000}"/>
    <cellStyle name="40% - Énfasis3 3 2 3" xfId="532" xr:uid="{00000000-0005-0000-0000-0000AF000000}"/>
    <cellStyle name="40% - Énfasis3 3 3" xfId="80" xr:uid="{00000000-0005-0000-0000-0000B0000000}"/>
    <cellStyle name="40% - Énfasis3 3 3 2" xfId="448" xr:uid="{00000000-0005-0000-0000-0000B1000000}"/>
    <cellStyle name="40% - Énfasis3 3 3 3" xfId="533" xr:uid="{00000000-0005-0000-0000-0000B2000000}"/>
    <cellStyle name="40% - Énfasis3 4" xfId="81" xr:uid="{00000000-0005-0000-0000-0000B3000000}"/>
    <cellStyle name="40% - Énfasis4" xfId="82" builtinId="43" customBuiltin="1"/>
    <cellStyle name="40% - Énfasis4 2" xfId="566" xr:uid="{00000000-0005-0000-0000-0000B5000000}"/>
    <cellStyle name="40% - Énfasis4 2 2" xfId="83" xr:uid="{00000000-0005-0000-0000-0000B6000000}"/>
    <cellStyle name="40% - Énfasis4 2 2 2" xfId="84" xr:uid="{00000000-0005-0000-0000-0000B7000000}"/>
    <cellStyle name="40% - Énfasis4 2 2 2 2" xfId="449" xr:uid="{00000000-0005-0000-0000-0000B8000000}"/>
    <cellStyle name="40% - Énfasis4 2 2 2 3" xfId="534" xr:uid="{00000000-0005-0000-0000-0000B9000000}"/>
    <cellStyle name="40% - Énfasis4 2 2 3" xfId="85" xr:uid="{00000000-0005-0000-0000-0000BA000000}"/>
    <cellStyle name="40% - Énfasis4 2 2 3 2" xfId="450" xr:uid="{00000000-0005-0000-0000-0000BB000000}"/>
    <cellStyle name="40% - Énfasis4 2 2 3 3" xfId="535" xr:uid="{00000000-0005-0000-0000-0000BC000000}"/>
    <cellStyle name="40% - Énfasis4 2 3" xfId="86" xr:uid="{00000000-0005-0000-0000-0000BD000000}"/>
    <cellStyle name="40% - Énfasis4 2 3 2" xfId="451" xr:uid="{00000000-0005-0000-0000-0000BE000000}"/>
    <cellStyle name="40% - Énfasis4 2 3 3" xfId="536" xr:uid="{00000000-0005-0000-0000-0000BF000000}"/>
    <cellStyle name="40% - Énfasis4 2 4" xfId="87" xr:uid="{00000000-0005-0000-0000-0000C0000000}"/>
    <cellStyle name="40% - Énfasis4 3 2" xfId="88" xr:uid="{00000000-0005-0000-0000-0000C1000000}"/>
    <cellStyle name="40% - Énfasis4 3 2 2" xfId="452" xr:uid="{00000000-0005-0000-0000-0000C2000000}"/>
    <cellStyle name="40% - Énfasis4 3 2 3" xfId="537" xr:uid="{00000000-0005-0000-0000-0000C3000000}"/>
    <cellStyle name="40% - Énfasis4 3 3" xfId="89" xr:uid="{00000000-0005-0000-0000-0000C4000000}"/>
    <cellStyle name="40% - Énfasis4 3 3 2" xfId="453" xr:uid="{00000000-0005-0000-0000-0000C5000000}"/>
    <cellStyle name="40% - Énfasis4 3 3 3" xfId="538" xr:uid="{00000000-0005-0000-0000-0000C6000000}"/>
    <cellStyle name="40% - Énfasis4 4" xfId="90" xr:uid="{00000000-0005-0000-0000-0000C7000000}"/>
    <cellStyle name="40% - Énfasis5" xfId="91" builtinId="47" customBuiltin="1"/>
    <cellStyle name="40% - Énfasis5 2" xfId="567" xr:uid="{00000000-0005-0000-0000-0000C9000000}"/>
    <cellStyle name="40% - Énfasis5 2 2" xfId="92" xr:uid="{00000000-0005-0000-0000-0000CA000000}"/>
    <cellStyle name="40% - Énfasis5 2 2 2" xfId="93" xr:uid="{00000000-0005-0000-0000-0000CB000000}"/>
    <cellStyle name="40% - Énfasis5 2 2 2 2" xfId="454" xr:uid="{00000000-0005-0000-0000-0000CC000000}"/>
    <cellStyle name="40% - Énfasis5 2 2 2 3" xfId="539" xr:uid="{00000000-0005-0000-0000-0000CD000000}"/>
    <cellStyle name="40% - Énfasis5 2 2 3" xfId="94" xr:uid="{00000000-0005-0000-0000-0000CE000000}"/>
    <cellStyle name="40% - Énfasis5 2 2 3 2" xfId="455" xr:uid="{00000000-0005-0000-0000-0000CF000000}"/>
    <cellStyle name="40% - Énfasis5 2 2 3 3" xfId="540" xr:uid="{00000000-0005-0000-0000-0000D0000000}"/>
    <cellStyle name="40% - Énfasis5 2 3" xfId="95" xr:uid="{00000000-0005-0000-0000-0000D1000000}"/>
    <cellStyle name="40% - Énfasis5 2 3 2" xfId="456" xr:uid="{00000000-0005-0000-0000-0000D2000000}"/>
    <cellStyle name="40% - Énfasis5 2 3 3" xfId="541" xr:uid="{00000000-0005-0000-0000-0000D3000000}"/>
    <cellStyle name="40% - Énfasis5 2 4" xfId="96" xr:uid="{00000000-0005-0000-0000-0000D4000000}"/>
    <cellStyle name="40% - Énfasis5 3 2" xfId="97" xr:uid="{00000000-0005-0000-0000-0000D5000000}"/>
    <cellStyle name="40% - Énfasis5 3 2 2" xfId="457" xr:uid="{00000000-0005-0000-0000-0000D6000000}"/>
    <cellStyle name="40% - Énfasis5 3 2 3" xfId="542" xr:uid="{00000000-0005-0000-0000-0000D7000000}"/>
    <cellStyle name="40% - Énfasis5 3 3" xfId="98" xr:uid="{00000000-0005-0000-0000-0000D8000000}"/>
    <cellStyle name="40% - Énfasis5 3 3 2" xfId="458" xr:uid="{00000000-0005-0000-0000-0000D9000000}"/>
    <cellStyle name="40% - Énfasis5 3 3 3" xfId="543" xr:uid="{00000000-0005-0000-0000-0000DA000000}"/>
    <cellStyle name="40% - Énfasis5 4" xfId="99" xr:uid="{00000000-0005-0000-0000-0000DB000000}"/>
    <cellStyle name="40% - Énfasis6" xfId="100" builtinId="51" customBuiltin="1"/>
    <cellStyle name="40% - Énfasis6 2" xfId="568" xr:uid="{00000000-0005-0000-0000-0000DD000000}"/>
    <cellStyle name="40% - Énfasis6 2 2" xfId="101" xr:uid="{00000000-0005-0000-0000-0000DE000000}"/>
    <cellStyle name="40% - Énfasis6 2 2 2" xfId="102" xr:uid="{00000000-0005-0000-0000-0000DF000000}"/>
    <cellStyle name="40% - Énfasis6 2 2 2 2" xfId="459" xr:uid="{00000000-0005-0000-0000-0000E0000000}"/>
    <cellStyle name="40% - Énfasis6 2 2 2 3" xfId="544" xr:uid="{00000000-0005-0000-0000-0000E1000000}"/>
    <cellStyle name="40% - Énfasis6 2 2 3" xfId="103" xr:uid="{00000000-0005-0000-0000-0000E2000000}"/>
    <cellStyle name="40% - Énfasis6 2 2 3 2" xfId="460" xr:uid="{00000000-0005-0000-0000-0000E3000000}"/>
    <cellStyle name="40% - Énfasis6 2 2 3 3" xfId="545" xr:uid="{00000000-0005-0000-0000-0000E4000000}"/>
    <cellStyle name="40% - Énfasis6 2 3" xfId="104" xr:uid="{00000000-0005-0000-0000-0000E5000000}"/>
    <cellStyle name="40% - Énfasis6 2 3 2" xfId="461" xr:uid="{00000000-0005-0000-0000-0000E6000000}"/>
    <cellStyle name="40% - Énfasis6 2 3 3" xfId="546" xr:uid="{00000000-0005-0000-0000-0000E7000000}"/>
    <cellStyle name="40% - Énfasis6 2 4" xfId="105" xr:uid="{00000000-0005-0000-0000-0000E8000000}"/>
    <cellStyle name="40% - Énfasis6 3 2" xfId="106" xr:uid="{00000000-0005-0000-0000-0000E9000000}"/>
    <cellStyle name="40% - Énfasis6 3 2 2" xfId="462" xr:uid="{00000000-0005-0000-0000-0000EA000000}"/>
    <cellStyle name="40% - Énfasis6 3 2 3" xfId="547" xr:uid="{00000000-0005-0000-0000-0000EB000000}"/>
    <cellStyle name="40% - Énfasis6 3 3" xfId="107" xr:uid="{00000000-0005-0000-0000-0000EC000000}"/>
    <cellStyle name="40% - Énfasis6 3 3 2" xfId="463" xr:uid="{00000000-0005-0000-0000-0000ED000000}"/>
    <cellStyle name="40% - Énfasis6 3 3 3" xfId="548" xr:uid="{00000000-0005-0000-0000-0000EE000000}"/>
    <cellStyle name="40% - Énfasis6 4" xfId="108" xr:uid="{00000000-0005-0000-0000-0000EF000000}"/>
    <cellStyle name="60% - Énfasis1" xfId="109" builtinId="32" customBuiltin="1"/>
    <cellStyle name="60% - Énfasis1 2" xfId="569" xr:uid="{00000000-0005-0000-0000-0000F1000000}"/>
    <cellStyle name="60% - Énfasis1 2 2" xfId="110" xr:uid="{00000000-0005-0000-0000-0000F2000000}"/>
    <cellStyle name="60% - Énfasis1 2 2 2" xfId="111" xr:uid="{00000000-0005-0000-0000-0000F3000000}"/>
    <cellStyle name="60% - Énfasis1 2 2 3" xfId="112" xr:uid="{00000000-0005-0000-0000-0000F4000000}"/>
    <cellStyle name="60% - Énfasis1 2 3" xfId="113" xr:uid="{00000000-0005-0000-0000-0000F5000000}"/>
    <cellStyle name="60% - Énfasis1 2 4" xfId="114" xr:uid="{00000000-0005-0000-0000-0000F6000000}"/>
    <cellStyle name="60% - Énfasis1 3 2" xfId="115" xr:uid="{00000000-0005-0000-0000-0000F7000000}"/>
    <cellStyle name="60% - Énfasis1 3 3" xfId="116" xr:uid="{00000000-0005-0000-0000-0000F8000000}"/>
    <cellStyle name="60% - Énfasis1 4" xfId="117" xr:uid="{00000000-0005-0000-0000-0000F9000000}"/>
    <cellStyle name="60% - Énfasis2" xfId="118" builtinId="36" customBuiltin="1"/>
    <cellStyle name="60% - Énfasis2 2" xfId="570" xr:uid="{00000000-0005-0000-0000-0000FB000000}"/>
    <cellStyle name="60% - Énfasis2 2 2" xfId="119" xr:uid="{00000000-0005-0000-0000-0000FC000000}"/>
    <cellStyle name="60% - Énfasis2 2 2 2" xfId="120" xr:uid="{00000000-0005-0000-0000-0000FD000000}"/>
    <cellStyle name="60% - Énfasis2 2 2 3" xfId="121" xr:uid="{00000000-0005-0000-0000-0000FE000000}"/>
    <cellStyle name="60% - Énfasis2 2 3" xfId="122" xr:uid="{00000000-0005-0000-0000-0000FF000000}"/>
    <cellStyle name="60% - Énfasis2 2 4" xfId="123" xr:uid="{00000000-0005-0000-0000-000000010000}"/>
    <cellStyle name="60% - Énfasis2 3 2" xfId="124" xr:uid="{00000000-0005-0000-0000-000001010000}"/>
    <cellStyle name="60% - Énfasis2 3 3" xfId="125" xr:uid="{00000000-0005-0000-0000-000002010000}"/>
    <cellStyle name="60% - Énfasis2 4" xfId="126" xr:uid="{00000000-0005-0000-0000-000003010000}"/>
    <cellStyle name="60% - Énfasis3" xfId="127" builtinId="40" customBuiltin="1"/>
    <cellStyle name="60% - Énfasis3 2" xfId="571" xr:uid="{00000000-0005-0000-0000-000005010000}"/>
    <cellStyle name="60% - Énfasis3 2 2" xfId="128" xr:uid="{00000000-0005-0000-0000-000006010000}"/>
    <cellStyle name="60% - Énfasis3 2 2 2" xfId="129" xr:uid="{00000000-0005-0000-0000-000007010000}"/>
    <cellStyle name="60% - Énfasis3 2 2 3" xfId="130" xr:uid="{00000000-0005-0000-0000-000008010000}"/>
    <cellStyle name="60% - Énfasis3 2 3" xfId="131" xr:uid="{00000000-0005-0000-0000-000009010000}"/>
    <cellStyle name="60% - Énfasis3 2 4" xfId="132" xr:uid="{00000000-0005-0000-0000-00000A010000}"/>
    <cellStyle name="60% - Énfasis3 3 2" xfId="133" xr:uid="{00000000-0005-0000-0000-00000B010000}"/>
    <cellStyle name="60% - Énfasis3 3 3" xfId="134" xr:uid="{00000000-0005-0000-0000-00000C010000}"/>
    <cellStyle name="60% - Énfasis3 4" xfId="135" xr:uid="{00000000-0005-0000-0000-00000D010000}"/>
    <cellStyle name="60% - Énfasis4" xfId="136" builtinId="44" customBuiltin="1"/>
    <cellStyle name="60% - Énfasis4 2" xfId="572" xr:uid="{00000000-0005-0000-0000-00000F010000}"/>
    <cellStyle name="60% - Énfasis4 2 2" xfId="137" xr:uid="{00000000-0005-0000-0000-000010010000}"/>
    <cellStyle name="60% - Énfasis4 2 2 2" xfId="138" xr:uid="{00000000-0005-0000-0000-000011010000}"/>
    <cellStyle name="60% - Énfasis4 2 2 3" xfId="139" xr:uid="{00000000-0005-0000-0000-000012010000}"/>
    <cellStyle name="60% - Énfasis4 2 3" xfId="140" xr:uid="{00000000-0005-0000-0000-000013010000}"/>
    <cellStyle name="60% - Énfasis4 2 4" xfId="141" xr:uid="{00000000-0005-0000-0000-000014010000}"/>
    <cellStyle name="60% - Énfasis4 3 2" xfId="142" xr:uid="{00000000-0005-0000-0000-000015010000}"/>
    <cellStyle name="60% - Énfasis4 3 3" xfId="143" xr:uid="{00000000-0005-0000-0000-000016010000}"/>
    <cellStyle name="60% - Énfasis4 4" xfId="144" xr:uid="{00000000-0005-0000-0000-000017010000}"/>
    <cellStyle name="60% - Énfasis5" xfId="145" builtinId="48" customBuiltin="1"/>
    <cellStyle name="60% - Énfasis5 2" xfId="573" xr:uid="{00000000-0005-0000-0000-000019010000}"/>
    <cellStyle name="60% - Énfasis5 2 2" xfId="146" xr:uid="{00000000-0005-0000-0000-00001A010000}"/>
    <cellStyle name="60% - Énfasis5 2 2 2" xfId="147" xr:uid="{00000000-0005-0000-0000-00001B010000}"/>
    <cellStyle name="60% - Énfasis5 2 2 3" xfId="148" xr:uid="{00000000-0005-0000-0000-00001C010000}"/>
    <cellStyle name="60% - Énfasis5 2 3" xfId="149" xr:uid="{00000000-0005-0000-0000-00001D010000}"/>
    <cellStyle name="60% - Énfasis5 2 4" xfId="150" xr:uid="{00000000-0005-0000-0000-00001E010000}"/>
    <cellStyle name="60% - Énfasis5 3 2" xfId="151" xr:uid="{00000000-0005-0000-0000-00001F010000}"/>
    <cellStyle name="60% - Énfasis5 3 3" xfId="152" xr:uid="{00000000-0005-0000-0000-000020010000}"/>
    <cellStyle name="60% - Énfasis5 4" xfId="153" xr:uid="{00000000-0005-0000-0000-000021010000}"/>
    <cellStyle name="60% - Énfasis6" xfId="154" builtinId="52" customBuiltin="1"/>
    <cellStyle name="60% - Énfasis6 2" xfId="574" xr:uid="{00000000-0005-0000-0000-000023010000}"/>
    <cellStyle name="60% - Énfasis6 2 2" xfId="155" xr:uid="{00000000-0005-0000-0000-000024010000}"/>
    <cellStyle name="60% - Énfasis6 2 2 2" xfId="156" xr:uid="{00000000-0005-0000-0000-000025010000}"/>
    <cellStyle name="60% - Énfasis6 2 2 3" xfId="157" xr:uid="{00000000-0005-0000-0000-000026010000}"/>
    <cellStyle name="60% - Énfasis6 2 3" xfId="158" xr:uid="{00000000-0005-0000-0000-000027010000}"/>
    <cellStyle name="60% - Énfasis6 2 4" xfId="159" xr:uid="{00000000-0005-0000-0000-000028010000}"/>
    <cellStyle name="60% - Énfasis6 3 2" xfId="160" xr:uid="{00000000-0005-0000-0000-000029010000}"/>
    <cellStyle name="60% - Énfasis6 3 3" xfId="161" xr:uid="{00000000-0005-0000-0000-00002A010000}"/>
    <cellStyle name="60% - Énfasis6 4" xfId="162" xr:uid="{00000000-0005-0000-0000-00002B010000}"/>
    <cellStyle name="Buena 2" xfId="575" xr:uid="{00000000-0005-0000-0000-00002C010000}"/>
    <cellStyle name="Buena 2 2" xfId="163" xr:uid="{00000000-0005-0000-0000-00002D010000}"/>
    <cellStyle name="Buena 2 2 2" xfId="164" xr:uid="{00000000-0005-0000-0000-00002E010000}"/>
    <cellStyle name="Buena 2 2 3" xfId="165" xr:uid="{00000000-0005-0000-0000-00002F010000}"/>
    <cellStyle name="Buena 2 3" xfId="166" xr:uid="{00000000-0005-0000-0000-000030010000}"/>
    <cellStyle name="Buena 2 4" xfId="167" xr:uid="{00000000-0005-0000-0000-000031010000}"/>
    <cellStyle name="Buena 3 2" xfId="168" xr:uid="{00000000-0005-0000-0000-000032010000}"/>
    <cellStyle name="Buena 3 3" xfId="169" xr:uid="{00000000-0005-0000-0000-000033010000}"/>
    <cellStyle name="Buena 4" xfId="170" xr:uid="{00000000-0005-0000-0000-000034010000}"/>
    <cellStyle name="Cálculo" xfId="171" builtinId="22" customBuiltin="1"/>
    <cellStyle name="Cálculo 2" xfId="577" xr:uid="{00000000-0005-0000-0000-000036010000}"/>
    <cellStyle name="Cálculo 2 2" xfId="172" xr:uid="{00000000-0005-0000-0000-000037010000}"/>
    <cellStyle name="Cálculo 2 2 2" xfId="173" xr:uid="{00000000-0005-0000-0000-000038010000}"/>
    <cellStyle name="Cálculo 2 2 3" xfId="174" xr:uid="{00000000-0005-0000-0000-000039010000}"/>
    <cellStyle name="Cálculo 2 2 4" xfId="578" xr:uid="{00000000-0005-0000-0000-00003A010000}"/>
    <cellStyle name="Cálculo 2 3" xfId="175" xr:uid="{00000000-0005-0000-0000-00003B010000}"/>
    <cellStyle name="Cálculo 2 4" xfId="176" xr:uid="{00000000-0005-0000-0000-00003C010000}"/>
    <cellStyle name="Cálculo 3" xfId="579" xr:uid="{00000000-0005-0000-0000-00003D010000}"/>
    <cellStyle name="Cálculo 3 2" xfId="177" xr:uid="{00000000-0005-0000-0000-00003E010000}"/>
    <cellStyle name="Cálculo 3 3" xfId="178" xr:uid="{00000000-0005-0000-0000-00003F010000}"/>
    <cellStyle name="Cálculo 4" xfId="179" xr:uid="{00000000-0005-0000-0000-000040010000}"/>
    <cellStyle name="Cálculo 5" xfId="576" xr:uid="{00000000-0005-0000-0000-000041010000}"/>
    <cellStyle name="Celda de comprobación" xfId="180" builtinId="23" customBuiltin="1"/>
    <cellStyle name="Celda de comprobación 2" xfId="580" xr:uid="{00000000-0005-0000-0000-000043010000}"/>
    <cellStyle name="Celda de comprobación 2 2" xfId="181" xr:uid="{00000000-0005-0000-0000-000044010000}"/>
    <cellStyle name="Celda de comprobación 2 2 2" xfId="182" xr:uid="{00000000-0005-0000-0000-000045010000}"/>
    <cellStyle name="Celda de comprobación 2 2 3" xfId="183" xr:uid="{00000000-0005-0000-0000-000046010000}"/>
    <cellStyle name="Celda de comprobación 2 3" xfId="184" xr:uid="{00000000-0005-0000-0000-000047010000}"/>
    <cellStyle name="Celda de comprobación 2 4" xfId="185" xr:uid="{00000000-0005-0000-0000-000048010000}"/>
    <cellStyle name="Celda de comprobación 3 2" xfId="186" xr:uid="{00000000-0005-0000-0000-000049010000}"/>
    <cellStyle name="Celda de comprobación 3 3" xfId="187" xr:uid="{00000000-0005-0000-0000-00004A010000}"/>
    <cellStyle name="Celda de comprobación 4" xfId="188" xr:uid="{00000000-0005-0000-0000-00004B010000}"/>
    <cellStyle name="Celda vinculada" xfId="189" builtinId="24" customBuiltin="1"/>
    <cellStyle name="Celda vinculada 2" xfId="581" xr:uid="{00000000-0005-0000-0000-00004D010000}"/>
    <cellStyle name="Celda vinculada 2 2" xfId="190" xr:uid="{00000000-0005-0000-0000-00004E010000}"/>
    <cellStyle name="Celda vinculada 2 2 2" xfId="191" xr:uid="{00000000-0005-0000-0000-00004F010000}"/>
    <cellStyle name="Celda vinculada 2 2 3" xfId="192" xr:uid="{00000000-0005-0000-0000-000050010000}"/>
    <cellStyle name="Celda vinculada 2 3" xfId="193" xr:uid="{00000000-0005-0000-0000-000051010000}"/>
    <cellStyle name="Celda vinculada 2 4" xfId="194" xr:uid="{00000000-0005-0000-0000-000052010000}"/>
    <cellStyle name="Celda vinculada 3 2" xfId="195" xr:uid="{00000000-0005-0000-0000-000053010000}"/>
    <cellStyle name="Celda vinculada 3 3" xfId="196" xr:uid="{00000000-0005-0000-0000-000054010000}"/>
    <cellStyle name="Celda vinculada 4" xfId="197" xr:uid="{00000000-0005-0000-0000-000055010000}"/>
    <cellStyle name="Encabezado 4" xfId="198" builtinId="19" customBuiltin="1"/>
    <cellStyle name="Encabezado 4 2" xfId="582" xr:uid="{00000000-0005-0000-0000-000057010000}"/>
    <cellStyle name="Encabezado 4 2 2" xfId="199" xr:uid="{00000000-0005-0000-0000-000058010000}"/>
    <cellStyle name="Encabezado 4 2 2 2" xfId="200" xr:uid="{00000000-0005-0000-0000-000059010000}"/>
    <cellStyle name="Encabezado 4 2 2 3" xfId="201" xr:uid="{00000000-0005-0000-0000-00005A010000}"/>
    <cellStyle name="Encabezado 4 2 3" xfId="202" xr:uid="{00000000-0005-0000-0000-00005B010000}"/>
    <cellStyle name="Encabezado 4 2 4" xfId="203" xr:uid="{00000000-0005-0000-0000-00005C010000}"/>
    <cellStyle name="Encabezado 4 3 2" xfId="204" xr:uid="{00000000-0005-0000-0000-00005D010000}"/>
    <cellStyle name="Encabezado 4 3 3" xfId="205" xr:uid="{00000000-0005-0000-0000-00005E010000}"/>
    <cellStyle name="Encabezado 4 4" xfId="206" xr:uid="{00000000-0005-0000-0000-00005F010000}"/>
    <cellStyle name="Énfasis1" xfId="207" builtinId="29" customBuiltin="1"/>
    <cellStyle name="Énfasis1 2" xfId="583" xr:uid="{00000000-0005-0000-0000-000061010000}"/>
    <cellStyle name="Énfasis1 2 2" xfId="208" xr:uid="{00000000-0005-0000-0000-000062010000}"/>
    <cellStyle name="Énfasis1 2 2 2" xfId="209" xr:uid="{00000000-0005-0000-0000-000063010000}"/>
    <cellStyle name="Énfasis1 2 2 3" xfId="210" xr:uid="{00000000-0005-0000-0000-000064010000}"/>
    <cellStyle name="Énfasis1 2 3" xfId="211" xr:uid="{00000000-0005-0000-0000-000065010000}"/>
    <cellStyle name="Énfasis1 2 4" xfId="212" xr:uid="{00000000-0005-0000-0000-000066010000}"/>
    <cellStyle name="Énfasis1 3 2" xfId="213" xr:uid="{00000000-0005-0000-0000-000067010000}"/>
    <cellStyle name="Énfasis1 3 3" xfId="214" xr:uid="{00000000-0005-0000-0000-000068010000}"/>
    <cellStyle name="Énfasis1 4" xfId="215" xr:uid="{00000000-0005-0000-0000-000069010000}"/>
    <cellStyle name="Énfasis2" xfId="216" builtinId="33" customBuiltin="1"/>
    <cellStyle name="Énfasis2 2" xfId="584" xr:uid="{00000000-0005-0000-0000-00006B010000}"/>
    <cellStyle name="Énfasis2 2 2" xfId="217" xr:uid="{00000000-0005-0000-0000-00006C010000}"/>
    <cellStyle name="Énfasis2 2 2 2" xfId="218" xr:uid="{00000000-0005-0000-0000-00006D010000}"/>
    <cellStyle name="Énfasis2 2 2 3" xfId="219" xr:uid="{00000000-0005-0000-0000-00006E010000}"/>
    <cellStyle name="Énfasis2 2 3" xfId="220" xr:uid="{00000000-0005-0000-0000-00006F010000}"/>
    <cellStyle name="Énfasis2 2 4" xfId="221" xr:uid="{00000000-0005-0000-0000-000070010000}"/>
    <cellStyle name="Énfasis2 3 2" xfId="222" xr:uid="{00000000-0005-0000-0000-000071010000}"/>
    <cellStyle name="Énfasis2 3 3" xfId="223" xr:uid="{00000000-0005-0000-0000-000072010000}"/>
    <cellStyle name="Énfasis2 4" xfId="224" xr:uid="{00000000-0005-0000-0000-000073010000}"/>
    <cellStyle name="Énfasis3" xfId="225" builtinId="37" customBuiltin="1"/>
    <cellStyle name="Énfasis3 2" xfId="585" xr:uid="{00000000-0005-0000-0000-000075010000}"/>
    <cellStyle name="Énfasis3 2 2" xfId="226" xr:uid="{00000000-0005-0000-0000-000076010000}"/>
    <cellStyle name="Énfasis3 2 2 2" xfId="227" xr:uid="{00000000-0005-0000-0000-000077010000}"/>
    <cellStyle name="Énfasis3 2 2 3" xfId="228" xr:uid="{00000000-0005-0000-0000-000078010000}"/>
    <cellStyle name="Énfasis3 2 3" xfId="229" xr:uid="{00000000-0005-0000-0000-000079010000}"/>
    <cellStyle name="Énfasis3 2 4" xfId="230" xr:uid="{00000000-0005-0000-0000-00007A010000}"/>
    <cellStyle name="Énfasis3 3 2" xfId="231" xr:uid="{00000000-0005-0000-0000-00007B010000}"/>
    <cellStyle name="Énfasis3 3 3" xfId="232" xr:uid="{00000000-0005-0000-0000-00007C010000}"/>
    <cellStyle name="Énfasis3 4" xfId="233" xr:uid="{00000000-0005-0000-0000-00007D010000}"/>
    <cellStyle name="Énfasis4" xfId="234" builtinId="41" customBuiltin="1"/>
    <cellStyle name="Énfasis4 2" xfId="586" xr:uid="{00000000-0005-0000-0000-00007F010000}"/>
    <cellStyle name="Énfasis4 2 2" xfId="235" xr:uid="{00000000-0005-0000-0000-000080010000}"/>
    <cellStyle name="Énfasis4 2 2 2" xfId="236" xr:uid="{00000000-0005-0000-0000-000081010000}"/>
    <cellStyle name="Énfasis4 2 2 3" xfId="237" xr:uid="{00000000-0005-0000-0000-000082010000}"/>
    <cellStyle name="Énfasis4 2 3" xfId="238" xr:uid="{00000000-0005-0000-0000-000083010000}"/>
    <cellStyle name="Énfasis4 2 4" xfId="239" xr:uid="{00000000-0005-0000-0000-000084010000}"/>
    <cellStyle name="Énfasis4 3 2" xfId="240" xr:uid="{00000000-0005-0000-0000-000085010000}"/>
    <cellStyle name="Énfasis4 3 3" xfId="241" xr:uid="{00000000-0005-0000-0000-000086010000}"/>
    <cellStyle name="Énfasis4 4" xfId="242" xr:uid="{00000000-0005-0000-0000-000087010000}"/>
    <cellStyle name="Énfasis5" xfId="243" builtinId="45" customBuiltin="1"/>
    <cellStyle name="Énfasis5 2" xfId="587" xr:uid="{00000000-0005-0000-0000-000089010000}"/>
    <cellStyle name="Énfasis5 2 2" xfId="244" xr:uid="{00000000-0005-0000-0000-00008A010000}"/>
    <cellStyle name="Énfasis5 2 2 2" xfId="245" xr:uid="{00000000-0005-0000-0000-00008B010000}"/>
    <cellStyle name="Énfasis5 2 2 3" xfId="246" xr:uid="{00000000-0005-0000-0000-00008C010000}"/>
    <cellStyle name="Énfasis5 2 3" xfId="247" xr:uid="{00000000-0005-0000-0000-00008D010000}"/>
    <cellStyle name="Énfasis5 2 4" xfId="248" xr:uid="{00000000-0005-0000-0000-00008E010000}"/>
    <cellStyle name="Énfasis5 3 2" xfId="249" xr:uid="{00000000-0005-0000-0000-00008F010000}"/>
    <cellStyle name="Énfasis5 3 3" xfId="250" xr:uid="{00000000-0005-0000-0000-000090010000}"/>
    <cellStyle name="Énfasis5 4" xfId="251" xr:uid="{00000000-0005-0000-0000-000091010000}"/>
    <cellStyle name="Énfasis6" xfId="252" builtinId="49" customBuiltin="1"/>
    <cellStyle name="Énfasis6 2" xfId="588" xr:uid="{00000000-0005-0000-0000-000093010000}"/>
    <cellStyle name="Énfasis6 2 2" xfId="253" xr:uid="{00000000-0005-0000-0000-000094010000}"/>
    <cellStyle name="Énfasis6 2 2 2" xfId="254" xr:uid="{00000000-0005-0000-0000-000095010000}"/>
    <cellStyle name="Énfasis6 2 2 3" xfId="255" xr:uid="{00000000-0005-0000-0000-000096010000}"/>
    <cellStyle name="Énfasis6 2 3" xfId="256" xr:uid="{00000000-0005-0000-0000-000097010000}"/>
    <cellStyle name="Énfasis6 2 4" xfId="257" xr:uid="{00000000-0005-0000-0000-000098010000}"/>
    <cellStyle name="Énfasis6 3 2" xfId="258" xr:uid="{00000000-0005-0000-0000-000099010000}"/>
    <cellStyle name="Énfasis6 3 3" xfId="259" xr:uid="{00000000-0005-0000-0000-00009A010000}"/>
    <cellStyle name="Énfasis6 4" xfId="260" xr:uid="{00000000-0005-0000-0000-00009B010000}"/>
    <cellStyle name="Entrada" xfId="261" builtinId="20" customBuiltin="1"/>
    <cellStyle name="Entrada 2" xfId="590" xr:uid="{00000000-0005-0000-0000-00009D010000}"/>
    <cellStyle name="Entrada 2 2" xfId="262" xr:uid="{00000000-0005-0000-0000-00009E010000}"/>
    <cellStyle name="Entrada 2 2 2" xfId="263" xr:uid="{00000000-0005-0000-0000-00009F010000}"/>
    <cellStyle name="Entrada 2 2 3" xfId="264" xr:uid="{00000000-0005-0000-0000-0000A0010000}"/>
    <cellStyle name="Entrada 2 2 4" xfId="591" xr:uid="{00000000-0005-0000-0000-0000A1010000}"/>
    <cellStyle name="Entrada 2 3" xfId="265" xr:uid="{00000000-0005-0000-0000-0000A2010000}"/>
    <cellStyle name="Entrada 2 4" xfId="266" xr:uid="{00000000-0005-0000-0000-0000A3010000}"/>
    <cellStyle name="Entrada 3" xfId="592" xr:uid="{00000000-0005-0000-0000-0000A4010000}"/>
    <cellStyle name="Entrada 3 2" xfId="267" xr:uid="{00000000-0005-0000-0000-0000A5010000}"/>
    <cellStyle name="Entrada 3 3" xfId="268" xr:uid="{00000000-0005-0000-0000-0000A6010000}"/>
    <cellStyle name="Entrada 4" xfId="269" xr:uid="{00000000-0005-0000-0000-0000A7010000}"/>
    <cellStyle name="Entrada 5" xfId="589" xr:uid="{00000000-0005-0000-0000-0000A8010000}"/>
    <cellStyle name="Estilo 1" xfId="637" xr:uid="{00000000-0005-0000-0000-000000000000}"/>
    <cellStyle name="Hipervínculo" xfId="270" builtinId="8"/>
    <cellStyle name="Hipervínculo 2" xfId="271" xr:uid="{00000000-0005-0000-0000-0000AA010000}"/>
    <cellStyle name="Hipervínculo 3" xfId="487" xr:uid="{00000000-0005-0000-0000-0000AB010000}"/>
    <cellStyle name="Incorrecto" xfId="272" builtinId="27" customBuiltin="1"/>
    <cellStyle name="Incorrecto 2" xfId="593" xr:uid="{00000000-0005-0000-0000-0000AD010000}"/>
    <cellStyle name="Incorrecto 2 2" xfId="273" xr:uid="{00000000-0005-0000-0000-0000AE010000}"/>
    <cellStyle name="Incorrecto 2 2 2" xfId="274" xr:uid="{00000000-0005-0000-0000-0000AF010000}"/>
    <cellStyle name="Incorrecto 2 2 3" xfId="275" xr:uid="{00000000-0005-0000-0000-0000B0010000}"/>
    <cellStyle name="Incorrecto 2 3" xfId="276" xr:uid="{00000000-0005-0000-0000-0000B1010000}"/>
    <cellStyle name="Incorrecto 2 4" xfId="277" xr:uid="{00000000-0005-0000-0000-0000B2010000}"/>
    <cellStyle name="Incorrecto 3 2" xfId="278" xr:uid="{00000000-0005-0000-0000-0000B3010000}"/>
    <cellStyle name="Incorrecto 3 3" xfId="279" xr:uid="{00000000-0005-0000-0000-0000B4010000}"/>
    <cellStyle name="Incorrecto 4" xfId="280" xr:uid="{00000000-0005-0000-0000-0000B5010000}"/>
    <cellStyle name="Millares [0] 2" xfId="594" xr:uid="{00000000-0005-0000-0000-0000B8010000}"/>
    <cellStyle name="Millares 2" xfId="281" xr:uid="{00000000-0005-0000-0000-0000B9010000}"/>
    <cellStyle name="Millares 2 2" xfId="282" xr:uid="{00000000-0005-0000-0000-0000BA010000}"/>
    <cellStyle name="Millares 2 2 2" xfId="465" xr:uid="{00000000-0005-0000-0000-0000BB010000}"/>
    <cellStyle name="Millares 2 2 3" xfId="596" xr:uid="{00000000-0005-0000-0000-0000BC010000}"/>
    <cellStyle name="Millares 2 3" xfId="283" xr:uid="{00000000-0005-0000-0000-0000BD010000}"/>
    <cellStyle name="Millares 2 3 2" xfId="466" xr:uid="{00000000-0005-0000-0000-0000BE010000}"/>
    <cellStyle name="Millares 2 4" xfId="464" xr:uid="{00000000-0005-0000-0000-0000BF010000}"/>
    <cellStyle name="Millares 2 5" xfId="595" xr:uid="{00000000-0005-0000-0000-0000C0010000}"/>
    <cellStyle name="Millares 3" xfId="284" xr:uid="{00000000-0005-0000-0000-0000C1010000}"/>
    <cellStyle name="Millares 3 2" xfId="467" xr:uid="{00000000-0005-0000-0000-0000C2010000}"/>
    <cellStyle name="Millares 3 3" xfId="597" xr:uid="{00000000-0005-0000-0000-0000C3010000}"/>
    <cellStyle name="Millares 4" xfId="598" xr:uid="{00000000-0005-0000-0000-0000C4010000}"/>
    <cellStyle name="Millares 5" xfId="599" xr:uid="{00000000-0005-0000-0000-0000C5010000}"/>
    <cellStyle name="Millares 6" xfId="600" xr:uid="{00000000-0005-0000-0000-0000C6010000}"/>
    <cellStyle name="Millares 7" xfId="601" xr:uid="{00000000-0005-0000-0000-0000C7010000}"/>
    <cellStyle name="Millares 8" xfId="602" xr:uid="{00000000-0005-0000-0000-0000C8010000}"/>
    <cellStyle name="Neutral" xfId="285" builtinId="28" customBuiltin="1"/>
    <cellStyle name="Neutral 2" xfId="603" xr:uid="{00000000-0005-0000-0000-0000CA010000}"/>
    <cellStyle name="Neutral 2 2" xfId="286" xr:uid="{00000000-0005-0000-0000-0000CB010000}"/>
    <cellStyle name="Neutral 2 2 2" xfId="287" xr:uid="{00000000-0005-0000-0000-0000CC010000}"/>
    <cellStyle name="Neutral 2 2 3" xfId="288" xr:uid="{00000000-0005-0000-0000-0000CD010000}"/>
    <cellStyle name="Neutral 2 3" xfId="289" xr:uid="{00000000-0005-0000-0000-0000CE010000}"/>
    <cellStyle name="Neutral 2 4" xfId="290" xr:uid="{00000000-0005-0000-0000-0000CF010000}"/>
    <cellStyle name="Neutral 3 2" xfId="291" xr:uid="{00000000-0005-0000-0000-0000D0010000}"/>
    <cellStyle name="Neutral 3 3" xfId="292" xr:uid="{00000000-0005-0000-0000-0000D1010000}"/>
    <cellStyle name="Neutral 4" xfId="293" xr:uid="{00000000-0005-0000-0000-0000D2010000}"/>
    <cellStyle name="No-definido" xfId="294" xr:uid="{00000000-0005-0000-0000-0000D3010000}"/>
    <cellStyle name="Normal" xfId="0" builtinId="0"/>
    <cellStyle name="Normal 10" xfId="604" xr:uid="{00000000-0005-0000-0000-0000D5010000}"/>
    <cellStyle name="Normal 10 2" xfId="295" xr:uid="{00000000-0005-0000-0000-0000D6010000}"/>
    <cellStyle name="Normal 10 2 2" xfId="605" xr:uid="{00000000-0005-0000-0000-0000D7010000}"/>
    <cellStyle name="Normal 11" xfId="636" xr:uid="{00000000-0005-0000-0000-000083020000}"/>
    <cellStyle name="Normal 14" xfId="296" xr:uid="{00000000-0005-0000-0000-0000D8010000}"/>
    <cellStyle name="Normal 15" xfId="297" xr:uid="{00000000-0005-0000-0000-0000D9010000}"/>
    <cellStyle name="Normal 15 2" xfId="606" xr:uid="{00000000-0005-0000-0000-0000DA010000}"/>
    <cellStyle name="Normal 2" xfId="298" xr:uid="{00000000-0005-0000-0000-0000DB010000}"/>
    <cellStyle name="Normal 2 2" xfId="299" xr:uid="{00000000-0005-0000-0000-0000DC010000}"/>
    <cellStyle name="Normal 2 2 2" xfId="469" xr:uid="{00000000-0005-0000-0000-0000DD010000}"/>
    <cellStyle name="Normal 2 3" xfId="300" xr:uid="{00000000-0005-0000-0000-0000DE010000}"/>
    <cellStyle name="Normal 2 3 2" xfId="470" xr:uid="{00000000-0005-0000-0000-0000DF010000}"/>
    <cellStyle name="Normal 2 4" xfId="468" xr:uid="{00000000-0005-0000-0000-0000E0010000}"/>
    <cellStyle name="Normal 3" xfId="301" xr:uid="{00000000-0005-0000-0000-0000E1010000}"/>
    <cellStyle name="Normal 3 2" xfId="302" xr:uid="{00000000-0005-0000-0000-0000E2010000}"/>
    <cellStyle name="Normal 3 2 2" xfId="472" xr:uid="{00000000-0005-0000-0000-0000E3010000}"/>
    <cellStyle name="Normal 3 3" xfId="303" xr:uid="{00000000-0005-0000-0000-0000E4010000}"/>
    <cellStyle name="Normal 3 3 2" xfId="473" xr:uid="{00000000-0005-0000-0000-0000E5010000}"/>
    <cellStyle name="Normal 3 4" xfId="304" xr:uid="{00000000-0005-0000-0000-0000E6010000}"/>
    <cellStyle name="Normal 3 5" xfId="471" xr:uid="{00000000-0005-0000-0000-0000E7010000}"/>
    <cellStyle name="Normal 3 6" xfId="549" xr:uid="{00000000-0005-0000-0000-0000E8010000}"/>
    <cellStyle name="Normal 3_c4" xfId="305" xr:uid="{00000000-0005-0000-0000-0000E9010000}"/>
    <cellStyle name="Normal 4" xfId="306" xr:uid="{00000000-0005-0000-0000-0000EA010000}"/>
    <cellStyle name="Normal 4 2" xfId="307" xr:uid="{00000000-0005-0000-0000-0000EB010000}"/>
    <cellStyle name="Normal 4 2 2" xfId="474" xr:uid="{00000000-0005-0000-0000-0000EC010000}"/>
    <cellStyle name="Normal 4 2 3" xfId="550" xr:uid="{00000000-0005-0000-0000-0000ED010000}"/>
    <cellStyle name="Normal 4 2 4" xfId="608" xr:uid="{00000000-0005-0000-0000-0000EE010000}"/>
    <cellStyle name="Normal 4 3" xfId="308" xr:uid="{00000000-0005-0000-0000-0000EF010000}"/>
    <cellStyle name="Normal 4 3 2" xfId="475" xr:uid="{00000000-0005-0000-0000-0000F0010000}"/>
    <cellStyle name="Normal 4 3 3" xfId="551" xr:uid="{00000000-0005-0000-0000-0000F1010000}"/>
    <cellStyle name="Normal 4 4" xfId="607" xr:uid="{00000000-0005-0000-0000-0000F2010000}"/>
    <cellStyle name="Normal 5" xfId="309" xr:uid="{00000000-0005-0000-0000-0000F3010000}"/>
    <cellStyle name="Normal 5 2" xfId="610" xr:uid="{00000000-0005-0000-0000-0000F4010000}"/>
    <cellStyle name="Normal 5 3" xfId="609" xr:uid="{00000000-0005-0000-0000-0000F5010000}"/>
    <cellStyle name="Normal 6" xfId="310" xr:uid="{00000000-0005-0000-0000-0000F6010000}"/>
    <cellStyle name="Normal 6 2" xfId="612" xr:uid="{00000000-0005-0000-0000-0000F7010000}"/>
    <cellStyle name="Normal 6 3" xfId="611" xr:uid="{00000000-0005-0000-0000-0000F8010000}"/>
    <cellStyle name="Normal 7" xfId="311" xr:uid="{00000000-0005-0000-0000-0000F9010000}"/>
    <cellStyle name="Normal 7 2" xfId="614" xr:uid="{00000000-0005-0000-0000-0000FA010000}"/>
    <cellStyle name="Normal 7 3" xfId="613" xr:uid="{00000000-0005-0000-0000-0000FB010000}"/>
    <cellStyle name="Normal 8" xfId="312" xr:uid="{00000000-0005-0000-0000-0000FC010000}"/>
    <cellStyle name="Normal 8 2" xfId="616" xr:uid="{00000000-0005-0000-0000-0000FD010000}"/>
    <cellStyle name="Normal 8 3" xfId="615" xr:uid="{00000000-0005-0000-0000-0000FE010000}"/>
    <cellStyle name="Normal 9" xfId="488" xr:uid="{00000000-0005-0000-0000-0000FF010000}"/>
    <cellStyle name="Normal 9 2" xfId="617" xr:uid="{00000000-0005-0000-0000-000000020000}"/>
    <cellStyle name="Notas" xfId="313" builtinId="10" customBuiltin="1"/>
    <cellStyle name="Notas 2" xfId="314" xr:uid="{00000000-0005-0000-0000-000002020000}"/>
    <cellStyle name="Notas 2 2" xfId="315" xr:uid="{00000000-0005-0000-0000-000003020000}"/>
    <cellStyle name="Notas 2 2 2" xfId="316" xr:uid="{00000000-0005-0000-0000-000004020000}"/>
    <cellStyle name="Notas 2 2 2 2" xfId="477" xr:uid="{00000000-0005-0000-0000-000005020000}"/>
    <cellStyle name="Notas 2 2 2 3" xfId="552" xr:uid="{00000000-0005-0000-0000-000006020000}"/>
    <cellStyle name="Notas 2 2 3" xfId="317" xr:uid="{00000000-0005-0000-0000-000007020000}"/>
    <cellStyle name="Notas 2 2 3 2" xfId="478" xr:uid="{00000000-0005-0000-0000-000008020000}"/>
    <cellStyle name="Notas 2 2 3 3" xfId="553" xr:uid="{00000000-0005-0000-0000-000009020000}"/>
    <cellStyle name="Notas 2 2 4" xfId="476" xr:uid="{00000000-0005-0000-0000-00000A020000}"/>
    <cellStyle name="Notas 2 2 5" xfId="620" xr:uid="{00000000-0005-0000-0000-00000B020000}"/>
    <cellStyle name="Notas 2 3" xfId="318" xr:uid="{00000000-0005-0000-0000-00000C020000}"/>
    <cellStyle name="Notas 2 3 2" xfId="479" xr:uid="{00000000-0005-0000-0000-00000D020000}"/>
    <cellStyle name="Notas 2 3 3" xfId="554" xr:uid="{00000000-0005-0000-0000-00000E020000}"/>
    <cellStyle name="Notas 2 4" xfId="319" xr:uid="{00000000-0005-0000-0000-00000F020000}"/>
    <cellStyle name="Notas 2 4 2" xfId="480" xr:uid="{00000000-0005-0000-0000-000010020000}"/>
    <cellStyle name="Notas 2 5" xfId="619" xr:uid="{00000000-0005-0000-0000-000011020000}"/>
    <cellStyle name="Notas 3" xfId="621" xr:uid="{00000000-0005-0000-0000-000012020000}"/>
    <cellStyle name="Notas 3 2" xfId="320" xr:uid="{00000000-0005-0000-0000-000013020000}"/>
    <cellStyle name="Notas 3 2 2" xfId="481" xr:uid="{00000000-0005-0000-0000-000014020000}"/>
    <cellStyle name="Notas 3 2 3" xfId="555" xr:uid="{00000000-0005-0000-0000-000015020000}"/>
    <cellStyle name="Notas 3 3" xfId="321" xr:uid="{00000000-0005-0000-0000-000016020000}"/>
    <cellStyle name="Notas 3 3 2" xfId="482" xr:uid="{00000000-0005-0000-0000-000017020000}"/>
    <cellStyle name="Notas 3 3 3" xfId="556" xr:uid="{00000000-0005-0000-0000-000018020000}"/>
    <cellStyle name="Notas 4" xfId="322" xr:uid="{00000000-0005-0000-0000-000019020000}"/>
    <cellStyle name="Notas 4 2" xfId="483" xr:uid="{00000000-0005-0000-0000-00001A020000}"/>
    <cellStyle name="Notas 5" xfId="618" xr:uid="{00000000-0005-0000-0000-00001B020000}"/>
    <cellStyle name="Porcentaje" xfId="323" builtinId="5"/>
    <cellStyle name="Porcentaje 2" xfId="622" xr:uid="{00000000-0005-0000-0000-00001D020000}"/>
    <cellStyle name="Porcentual 2" xfId="324" xr:uid="{00000000-0005-0000-0000-00001E020000}"/>
    <cellStyle name="Porcentual 2 2" xfId="325" xr:uid="{00000000-0005-0000-0000-00001F020000}"/>
    <cellStyle name="Porcentual 2 2 2" xfId="485" xr:uid="{00000000-0005-0000-0000-000020020000}"/>
    <cellStyle name="Porcentual 2 3" xfId="326" xr:uid="{00000000-0005-0000-0000-000021020000}"/>
    <cellStyle name="Porcentual 2 3 2" xfId="486" xr:uid="{00000000-0005-0000-0000-000022020000}"/>
    <cellStyle name="Porcentual 2 4" xfId="484" xr:uid="{00000000-0005-0000-0000-000023020000}"/>
    <cellStyle name="Salida" xfId="327" builtinId="21" customBuiltin="1"/>
    <cellStyle name="Salida 2" xfId="624" xr:uid="{00000000-0005-0000-0000-000025020000}"/>
    <cellStyle name="Salida 2 2" xfId="328" xr:uid="{00000000-0005-0000-0000-000026020000}"/>
    <cellStyle name="Salida 2 2 2" xfId="329" xr:uid="{00000000-0005-0000-0000-000027020000}"/>
    <cellStyle name="Salida 2 2 3" xfId="330" xr:uid="{00000000-0005-0000-0000-000028020000}"/>
    <cellStyle name="Salida 2 2 4" xfId="625" xr:uid="{00000000-0005-0000-0000-000029020000}"/>
    <cellStyle name="Salida 2 3" xfId="331" xr:uid="{00000000-0005-0000-0000-00002A020000}"/>
    <cellStyle name="Salida 2 4" xfId="332" xr:uid="{00000000-0005-0000-0000-00002B020000}"/>
    <cellStyle name="Salida 3" xfId="626" xr:uid="{00000000-0005-0000-0000-00002C020000}"/>
    <cellStyle name="Salida 3 2" xfId="333" xr:uid="{00000000-0005-0000-0000-00002D020000}"/>
    <cellStyle name="Salida 3 3" xfId="334" xr:uid="{00000000-0005-0000-0000-00002E020000}"/>
    <cellStyle name="Salida 4" xfId="335" xr:uid="{00000000-0005-0000-0000-00002F020000}"/>
    <cellStyle name="Salida 5" xfId="623" xr:uid="{00000000-0005-0000-0000-000030020000}"/>
    <cellStyle name="Texto de advertencia" xfId="336" builtinId="11" customBuiltin="1"/>
    <cellStyle name="Texto de advertencia 2" xfId="627" xr:uid="{00000000-0005-0000-0000-000032020000}"/>
    <cellStyle name="Texto de advertencia 2 2" xfId="337" xr:uid="{00000000-0005-0000-0000-000033020000}"/>
    <cellStyle name="Texto de advertencia 2 2 2" xfId="338" xr:uid="{00000000-0005-0000-0000-000034020000}"/>
    <cellStyle name="Texto de advertencia 2 2 3" xfId="339" xr:uid="{00000000-0005-0000-0000-000035020000}"/>
    <cellStyle name="Texto de advertencia 2 3" xfId="340" xr:uid="{00000000-0005-0000-0000-000036020000}"/>
    <cellStyle name="Texto de advertencia 2 4" xfId="341" xr:uid="{00000000-0005-0000-0000-000037020000}"/>
    <cellStyle name="Texto de advertencia 3 2" xfId="342" xr:uid="{00000000-0005-0000-0000-000038020000}"/>
    <cellStyle name="Texto de advertencia 3 3" xfId="343" xr:uid="{00000000-0005-0000-0000-000039020000}"/>
    <cellStyle name="Texto de advertencia 4" xfId="344" xr:uid="{00000000-0005-0000-0000-00003A020000}"/>
    <cellStyle name="Texto explicativo" xfId="345" builtinId="53" customBuiltin="1"/>
    <cellStyle name="Texto explicativo 2" xfId="628" xr:uid="{00000000-0005-0000-0000-00003C020000}"/>
    <cellStyle name="Texto explicativo 2 2" xfId="346" xr:uid="{00000000-0005-0000-0000-00003D020000}"/>
    <cellStyle name="Texto explicativo 2 2 2" xfId="347" xr:uid="{00000000-0005-0000-0000-00003E020000}"/>
    <cellStyle name="Texto explicativo 2 2 3" xfId="348" xr:uid="{00000000-0005-0000-0000-00003F020000}"/>
    <cellStyle name="Texto explicativo 2 3" xfId="349" xr:uid="{00000000-0005-0000-0000-000040020000}"/>
    <cellStyle name="Texto explicativo 2 4" xfId="350" xr:uid="{00000000-0005-0000-0000-000041020000}"/>
    <cellStyle name="Texto explicativo 3 2" xfId="351" xr:uid="{00000000-0005-0000-0000-000042020000}"/>
    <cellStyle name="Texto explicativo 3 3" xfId="352" xr:uid="{00000000-0005-0000-0000-000043020000}"/>
    <cellStyle name="Texto explicativo 4" xfId="353" xr:uid="{00000000-0005-0000-0000-000044020000}"/>
    <cellStyle name="Título" xfId="354" builtinId="15" customBuiltin="1"/>
    <cellStyle name="Título 1 2 2" xfId="355" xr:uid="{00000000-0005-0000-0000-000046020000}"/>
    <cellStyle name="Título 1 2 2 2" xfId="356" xr:uid="{00000000-0005-0000-0000-000047020000}"/>
    <cellStyle name="Título 1 2 2 3" xfId="357" xr:uid="{00000000-0005-0000-0000-000048020000}"/>
    <cellStyle name="Título 1 2 3" xfId="358" xr:uid="{00000000-0005-0000-0000-000049020000}"/>
    <cellStyle name="Título 1 2 4" xfId="359" xr:uid="{00000000-0005-0000-0000-00004A020000}"/>
    <cellStyle name="Título 1 3 2" xfId="360" xr:uid="{00000000-0005-0000-0000-00004B020000}"/>
    <cellStyle name="Título 1 3 3" xfId="361" xr:uid="{00000000-0005-0000-0000-00004C020000}"/>
    <cellStyle name="Título 1 4" xfId="362" xr:uid="{00000000-0005-0000-0000-00004D020000}"/>
    <cellStyle name="Título 10" xfId="363" xr:uid="{00000000-0005-0000-0000-00004E020000}"/>
    <cellStyle name="Título 2" xfId="364" builtinId="17" customBuiltin="1"/>
    <cellStyle name="Título 2 2" xfId="629" xr:uid="{00000000-0005-0000-0000-000050020000}"/>
    <cellStyle name="Título 2 2 2" xfId="365" xr:uid="{00000000-0005-0000-0000-000051020000}"/>
    <cellStyle name="Título 2 2 2 2" xfId="366" xr:uid="{00000000-0005-0000-0000-000052020000}"/>
    <cellStyle name="Título 2 2 2 3" xfId="367" xr:uid="{00000000-0005-0000-0000-000053020000}"/>
    <cellStyle name="Título 2 2 3" xfId="368" xr:uid="{00000000-0005-0000-0000-000054020000}"/>
    <cellStyle name="Título 2 2 4" xfId="369" xr:uid="{00000000-0005-0000-0000-000055020000}"/>
    <cellStyle name="Título 2 3 2" xfId="370" xr:uid="{00000000-0005-0000-0000-000056020000}"/>
    <cellStyle name="Título 2 3 3" xfId="371" xr:uid="{00000000-0005-0000-0000-000057020000}"/>
    <cellStyle name="Título 2 4" xfId="372" xr:uid="{00000000-0005-0000-0000-000058020000}"/>
    <cellStyle name="Título 3" xfId="373" builtinId="18" customBuiltin="1"/>
    <cellStyle name="Título 3 2" xfId="630" xr:uid="{00000000-0005-0000-0000-00005A020000}"/>
    <cellStyle name="Título 3 2 2" xfId="374" xr:uid="{00000000-0005-0000-0000-00005B020000}"/>
    <cellStyle name="Título 3 2 2 2" xfId="375" xr:uid="{00000000-0005-0000-0000-00005C020000}"/>
    <cellStyle name="Título 3 2 2 3" xfId="376" xr:uid="{00000000-0005-0000-0000-00005D020000}"/>
    <cellStyle name="Título 3 2 3" xfId="377" xr:uid="{00000000-0005-0000-0000-00005E020000}"/>
    <cellStyle name="Título 3 2 4" xfId="378" xr:uid="{00000000-0005-0000-0000-00005F020000}"/>
    <cellStyle name="Título 3 3 2" xfId="379" xr:uid="{00000000-0005-0000-0000-000060020000}"/>
    <cellStyle name="Título 3 3 3" xfId="380" xr:uid="{00000000-0005-0000-0000-000061020000}"/>
    <cellStyle name="Título 3 4" xfId="381" xr:uid="{00000000-0005-0000-0000-000062020000}"/>
    <cellStyle name="Título 4" xfId="382" xr:uid="{00000000-0005-0000-0000-000063020000}"/>
    <cellStyle name="Título 4 2" xfId="383" xr:uid="{00000000-0005-0000-0000-000064020000}"/>
    <cellStyle name="Título 4 2 2" xfId="384" xr:uid="{00000000-0005-0000-0000-000065020000}"/>
    <cellStyle name="Título 4 2 3" xfId="385" xr:uid="{00000000-0005-0000-0000-000066020000}"/>
    <cellStyle name="Título 4 3" xfId="386" xr:uid="{00000000-0005-0000-0000-000067020000}"/>
    <cellStyle name="Título 4 4" xfId="387" xr:uid="{00000000-0005-0000-0000-000068020000}"/>
    <cellStyle name="Título 4 5" xfId="631" xr:uid="{00000000-0005-0000-0000-000069020000}"/>
    <cellStyle name="Título 5" xfId="388" xr:uid="{00000000-0005-0000-0000-00006A020000}"/>
    <cellStyle name="Título 5 2" xfId="389" xr:uid="{00000000-0005-0000-0000-00006B020000}"/>
    <cellStyle name="Título 5 3" xfId="390" xr:uid="{00000000-0005-0000-0000-00006C020000}"/>
    <cellStyle name="Título 6" xfId="391" xr:uid="{00000000-0005-0000-0000-00006D020000}"/>
    <cellStyle name="Título 7" xfId="392" xr:uid="{00000000-0005-0000-0000-00006E020000}"/>
    <cellStyle name="Título 8" xfId="393" xr:uid="{00000000-0005-0000-0000-00006F020000}"/>
    <cellStyle name="Título 9" xfId="394" xr:uid="{00000000-0005-0000-0000-000070020000}"/>
    <cellStyle name="Total" xfId="395" builtinId="25" customBuiltin="1"/>
    <cellStyle name="Total 2" xfId="633" xr:uid="{00000000-0005-0000-0000-000072020000}"/>
    <cellStyle name="Total 2 2" xfId="396" xr:uid="{00000000-0005-0000-0000-000073020000}"/>
    <cellStyle name="Total 2 2 2" xfId="397" xr:uid="{00000000-0005-0000-0000-000074020000}"/>
    <cellStyle name="Total 2 2 3" xfId="398" xr:uid="{00000000-0005-0000-0000-000075020000}"/>
    <cellStyle name="Total 2 2 4" xfId="634" xr:uid="{00000000-0005-0000-0000-000076020000}"/>
    <cellStyle name="Total 2 3" xfId="399" xr:uid="{00000000-0005-0000-0000-000077020000}"/>
    <cellStyle name="Total 2 4" xfId="400" xr:uid="{00000000-0005-0000-0000-000078020000}"/>
    <cellStyle name="Total 3" xfId="635" xr:uid="{00000000-0005-0000-0000-000079020000}"/>
    <cellStyle name="Total 3 2" xfId="401" xr:uid="{00000000-0005-0000-0000-00007A020000}"/>
    <cellStyle name="Total 3 3" xfId="402" xr:uid="{00000000-0005-0000-0000-00007B020000}"/>
    <cellStyle name="Total 4" xfId="403" xr:uid="{00000000-0005-0000-0000-00007C020000}"/>
    <cellStyle name="Total 5" xfId="632" xr:uid="{00000000-0005-0000-0000-00007D02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77933C"/>
      <rgbColor rgb="00800080"/>
      <rgbColor rgb="0050794B"/>
      <rgbColor rgb="00C0C0C0"/>
      <rgbColor rgb="00808080"/>
      <rgbColor rgb="009999FF"/>
      <rgbColor rgb="00993366"/>
      <rgbColor rgb="00FFFFCC"/>
      <rgbColor rgb="00CCFFFF"/>
      <rgbColor rgb="00695185"/>
      <rgbColor rgb="00FF8080"/>
      <rgbColor rgb="008064A2"/>
      <rgbColor rgb="00C6D9F1"/>
      <rgbColor rgb="00FDEADA"/>
      <rgbColor rgb="00F79646"/>
      <rgbColor rgb="00C3D69B"/>
      <rgbColor rgb="008EB4E3"/>
      <rgbColor rgb="00A6A6A6"/>
      <rgbColor rgb="00E46C0A"/>
      <rgbColor rgb="007F7F7F"/>
      <rgbColor rgb="002A34FE"/>
      <rgbColor rgb="004BACC6"/>
      <rgbColor rgb="00E3E3E3"/>
      <rgbColor rgb="00CCFFCC"/>
      <rgbColor rgb="00FFFF99"/>
      <rgbColor rgb="0099CCFF"/>
      <rgbColor rgb="00FF99CC"/>
      <rgbColor rgb="00D99694"/>
      <rgbColor rgb="00D9D9D9"/>
      <rgbColor rgb="004F81BD"/>
      <rgbColor rgb="002FCCCF"/>
      <rgbColor rgb="0099CC00"/>
      <rgbColor rgb="00FFCC00"/>
      <rgbColor rgb="00FF9900"/>
      <rgbColor rgb="00FF6600"/>
      <rgbColor rgb="00666699"/>
      <rgbColor rgb="00969696"/>
      <rgbColor rgb="0017375E"/>
      <rgbColor rgb="00299867"/>
      <rgbColor rgb="0092D050"/>
      <rgbColor rgb="00595959"/>
      <rgbColor rgb="00993300"/>
      <rgbColor rgb="007030A0"/>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CL" sz="1000" b="1">
                <a:solidFill>
                  <a:schemeClr val="tx1"/>
                </a:solidFill>
                <a:effectLst/>
              </a:rPr>
              <a:t>Figura 1.</a:t>
            </a:r>
            <a:r>
              <a:rPr lang="es-CL" sz="1000" b="1" baseline="0">
                <a:solidFill>
                  <a:schemeClr val="tx1"/>
                </a:solidFill>
                <a:effectLst/>
              </a:rPr>
              <a:t> </a:t>
            </a:r>
            <a:r>
              <a:rPr lang="es-CL" sz="1000" b="1">
                <a:solidFill>
                  <a:schemeClr val="tx1"/>
                </a:solidFill>
                <a:effectLst/>
              </a:rPr>
              <a:t>Precipitaciones en principales ciudades del sur</a:t>
            </a:r>
            <a:endParaRPr lang="es-CL" sz="1000">
              <a:solidFill>
                <a:schemeClr val="tx1"/>
              </a:solidFill>
              <a:effectLst/>
            </a:endParaRPr>
          </a:p>
        </c:rich>
      </c:tx>
      <c:layout>
        <c:manualLayout>
          <c:xMode val="edge"/>
          <c:yMode val="edge"/>
          <c:x val="0.22436870370370371"/>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CL"/>
        </a:p>
      </c:txPr>
    </c:title>
    <c:autoTitleDeleted val="0"/>
    <c:plotArea>
      <c:layout/>
      <c:barChart>
        <c:barDir val="col"/>
        <c:grouping val="clustered"/>
        <c:varyColors val="0"/>
        <c:ser>
          <c:idx val="0"/>
          <c:order val="0"/>
          <c:tx>
            <c:strRef>
              <c:f>[1]Precipitaciones!$J$1</c:f>
              <c:strCache>
                <c:ptCount val="1"/>
                <c:pt idx="0">
                  <c:v>junio de 2017</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[1]Precipitaciones!$I$2:$I$5</c:f>
              <c:strCache>
                <c:ptCount val="4"/>
                <c:pt idx="0">
                  <c:v>Temuco</c:v>
                </c:pt>
                <c:pt idx="1">
                  <c:v>Valdivia</c:v>
                </c:pt>
                <c:pt idx="2">
                  <c:v>Osorno</c:v>
                </c:pt>
                <c:pt idx="3">
                  <c:v>Puerto Montt</c:v>
                </c:pt>
              </c:strCache>
            </c:strRef>
          </c:cat>
          <c:val>
            <c:numRef>
              <c:f>[1]Precipitaciones!$J$2:$J$5</c:f>
              <c:numCache>
                <c:formatCode>General</c:formatCode>
                <c:ptCount val="4"/>
                <c:pt idx="0">
                  <c:v>259.10000000000002</c:v>
                </c:pt>
                <c:pt idx="1">
                  <c:v>217.9</c:v>
                </c:pt>
                <c:pt idx="2">
                  <c:v>214</c:v>
                </c:pt>
                <c:pt idx="3">
                  <c:v>275.60000000000002</c:v>
                </c:pt>
              </c:numCache>
            </c:numRef>
          </c:val>
          <c:extLst>
            <c:ext xmlns:c16="http://schemas.microsoft.com/office/drawing/2014/chart" uri="{C3380CC4-5D6E-409C-BE32-E72D297353CC}">
              <c16:uniqueId val="{00000000-2CBA-4983-AD5A-73D63179A497}"/>
            </c:ext>
          </c:extLst>
        </c:ser>
        <c:ser>
          <c:idx val="1"/>
          <c:order val="1"/>
          <c:tx>
            <c:strRef>
              <c:f>[1]Precipitaciones!$K$1</c:f>
              <c:strCache>
                <c:ptCount val="1"/>
                <c:pt idx="0">
                  <c:v>junio de 2018</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[1]Precipitaciones!$I$2:$I$5</c:f>
              <c:strCache>
                <c:ptCount val="4"/>
                <c:pt idx="0">
                  <c:v>Temuco</c:v>
                </c:pt>
                <c:pt idx="1">
                  <c:v>Valdivia</c:v>
                </c:pt>
                <c:pt idx="2">
                  <c:v>Osorno</c:v>
                </c:pt>
                <c:pt idx="3">
                  <c:v>Puerto Montt</c:v>
                </c:pt>
              </c:strCache>
            </c:strRef>
          </c:cat>
          <c:val>
            <c:numRef>
              <c:f>[1]Precipitaciones!$K$2:$K$5</c:f>
              <c:numCache>
                <c:formatCode>General</c:formatCode>
                <c:ptCount val="4"/>
                <c:pt idx="0">
                  <c:v>97.4</c:v>
                </c:pt>
                <c:pt idx="1">
                  <c:v>197.8</c:v>
                </c:pt>
                <c:pt idx="2">
                  <c:v>142.9</c:v>
                </c:pt>
                <c:pt idx="3">
                  <c:v>171</c:v>
                </c:pt>
              </c:numCache>
            </c:numRef>
          </c:val>
          <c:extLst>
            <c:ext xmlns:c16="http://schemas.microsoft.com/office/drawing/2014/chart" uri="{C3380CC4-5D6E-409C-BE32-E72D297353CC}">
              <c16:uniqueId val="{00000001-2CBA-4983-AD5A-73D63179A497}"/>
            </c:ext>
          </c:extLst>
        </c:ser>
        <c:ser>
          <c:idx val="2"/>
          <c:order val="2"/>
          <c:tx>
            <c:strRef>
              <c:f>[1]Precipitaciones!$L$1</c:f>
              <c:strCache>
                <c:ptCount val="1"/>
                <c:pt idx="0">
                  <c:v>Acumulado 2017</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[1]Precipitaciones!$I$2:$I$5</c:f>
              <c:strCache>
                <c:ptCount val="4"/>
                <c:pt idx="0">
                  <c:v>Temuco</c:v>
                </c:pt>
                <c:pt idx="1">
                  <c:v>Valdivia</c:v>
                </c:pt>
                <c:pt idx="2">
                  <c:v>Osorno</c:v>
                </c:pt>
                <c:pt idx="3">
                  <c:v>Puerto Montt</c:v>
                </c:pt>
              </c:strCache>
            </c:strRef>
          </c:cat>
          <c:val>
            <c:numRef>
              <c:f>[1]Precipitaciones!$L$2:$L$5</c:f>
              <c:numCache>
                <c:formatCode>General</c:formatCode>
                <c:ptCount val="4"/>
                <c:pt idx="0">
                  <c:v>621.6</c:v>
                </c:pt>
                <c:pt idx="1">
                  <c:v>736.1</c:v>
                </c:pt>
                <c:pt idx="2">
                  <c:v>679</c:v>
                </c:pt>
                <c:pt idx="3">
                  <c:v>888.2</c:v>
                </c:pt>
              </c:numCache>
            </c:numRef>
          </c:val>
          <c:extLst>
            <c:ext xmlns:c16="http://schemas.microsoft.com/office/drawing/2014/chart" uri="{C3380CC4-5D6E-409C-BE32-E72D297353CC}">
              <c16:uniqueId val="{00000002-2CBA-4983-AD5A-73D63179A497}"/>
            </c:ext>
          </c:extLst>
        </c:ser>
        <c:ser>
          <c:idx val="3"/>
          <c:order val="3"/>
          <c:tx>
            <c:strRef>
              <c:f>[1]Precipitaciones!$M$1</c:f>
              <c:strCache>
                <c:ptCount val="1"/>
                <c:pt idx="0">
                  <c:v>Acumulado 2018</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[1]Precipitaciones!$I$2:$I$5</c:f>
              <c:strCache>
                <c:ptCount val="4"/>
                <c:pt idx="0">
                  <c:v>Temuco</c:v>
                </c:pt>
                <c:pt idx="1">
                  <c:v>Valdivia</c:v>
                </c:pt>
                <c:pt idx="2">
                  <c:v>Osorno</c:v>
                </c:pt>
                <c:pt idx="3">
                  <c:v>Puerto Montt</c:v>
                </c:pt>
              </c:strCache>
            </c:strRef>
          </c:cat>
          <c:val>
            <c:numRef>
              <c:f>[1]Precipitaciones!$M$2:$M$5</c:f>
              <c:numCache>
                <c:formatCode>General</c:formatCode>
                <c:ptCount val="4"/>
                <c:pt idx="0">
                  <c:v>514.19999999999993</c:v>
                </c:pt>
                <c:pt idx="1">
                  <c:v>760.59999999999991</c:v>
                </c:pt>
                <c:pt idx="2">
                  <c:v>617.40000000000009</c:v>
                </c:pt>
                <c:pt idx="3">
                  <c:v>671</c:v>
                </c:pt>
              </c:numCache>
            </c:numRef>
          </c:val>
          <c:extLst>
            <c:ext xmlns:c16="http://schemas.microsoft.com/office/drawing/2014/chart" uri="{C3380CC4-5D6E-409C-BE32-E72D297353CC}">
              <c16:uniqueId val="{00000003-2CBA-4983-AD5A-73D63179A497}"/>
            </c:ext>
          </c:extLst>
        </c:ser>
        <c:dLbls>
          <c:showLegendKey val="0"/>
          <c:showVal val="0"/>
          <c:showCatName val="0"/>
          <c:showSerName val="0"/>
          <c:showPercent val="0"/>
          <c:showBubbleSize val="0"/>
        </c:dLbls>
        <c:gapWidth val="219"/>
        <c:overlap val="-27"/>
        <c:axId val="1256515631"/>
        <c:axId val="1256885103"/>
      </c:barChart>
      <c:catAx>
        <c:axId val="12565156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CL"/>
          </a:p>
        </c:txPr>
        <c:crossAx val="1256885103"/>
        <c:crosses val="autoZero"/>
        <c:auto val="1"/>
        <c:lblAlgn val="ctr"/>
        <c:lblOffset val="100"/>
        <c:noMultiLvlLbl val="0"/>
      </c:catAx>
      <c:valAx>
        <c:axId val="125688510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s-CL">
                    <a:solidFill>
                      <a:schemeClr val="tx1"/>
                    </a:solidFill>
                  </a:rPr>
                  <a:t>Milímetros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C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crossAx val="125651563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4. Evolución mensual del precio real de la leche a productor</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Años: 2014 - 2018</a:t>
            </a:r>
          </a:p>
        </c:rich>
      </c:tx>
      <c:layout>
        <c:manualLayout>
          <c:xMode val="edge"/>
          <c:yMode val="edge"/>
          <c:x val="0.23529413662001927"/>
          <c:y val="3.2608602496116558E-2"/>
        </c:manualLayout>
      </c:layout>
      <c:overlay val="0"/>
      <c:spPr>
        <a:noFill/>
        <a:ln w="25400">
          <a:noFill/>
        </a:ln>
      </c:spPr>
    </c:title>
    <c:autoTitleDeleted val="0"/>
    <c:plotArea>
      <c:layout>
        <c:manualLayout>
          <c:layoutTarget val="inner"/>
          <c:xMode val="edge"/>
          <c:yMode val="edge"/>
          <c:x val="0.12212705867906901"/>
          <c:y val="0.14402173913043501"/>
          <c:w val="0.81121751025991795"/>
          <c:h val="0.63224637681159401"/>
        </c:manualLayout>
      </c:layout>
      <c:lineChart>
        <c:grouping val="standard"/>
        <c:varyColors val="0"/>
        <c:ser>
          <c:idx val="2"/>
          <c:order val="1"/>
          <c:tx>
            <c:v>2014</c:v>
          </c:tx>
          <c:spPr>
            <a:ln w="38100">
              <a:solidFill>
                <a:srgbClr val="0000FF"/>
              </a:solidFill>
              <a:prstDash val="solid"/>
            </a:ln>
          </c:spPr>
          <c:marker>
            <c:symbol val="triangle"/>
            <c:size val="9"/>
            <c:spPr>
              <a:solidFill>
                <a:srgbClr val="0000FF"/>
              </a:solidFill>
              <a:ln>
                <a:solidFill>
                  <a:srgbClr val="0000FF"/>
                </a:solidFill>
                <a:prstDash val="solid"/>
              </a:ln>
            </c:spPr>
          </c:marker>
          <c:cat>
            <c:strRef>
              <c:f>'g4 - 5'!$AC$4:$AC$15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'g4 - 5'!$AR$4:$AR$15</c:f>
              <c:numCache>
                <c:formatCode>#,##0.00</c:formatCode>
                <c:ptCount val="12"/>
                <c:pt idx="0">
                  <c:v>247.6</c:v>
                </c:pt>
                <c:pt idx="1">
                  <c:v>254.14</c:v>
                </c:pt>
                <c:pt idx="2">
                  <c:v>262.64</c:v>
                </c:pt>
                <c:pt idx="3">
                  <c:v>266.2</c:v>
                </c:pt>
                <c:pt idx="4">
                  <c:v>278.01</c:v>
                </c:pt>
                <c:pt idx="5">
                  <c:v>276.11</c:v>
                </c:pt>
                <c:pt idx="6">
                  <c:v>270.25</c:v>
                </c:pt>
                <c:pt idx="7">
                  <c:v>268.69</c:v>
                </c:pt>
                <c:pt idx="8">
                  <c:v>257.63</c:v>
                </c:pt>
                <c:pt idx="9">
                  <c:v>250.3</c:v>
                </c:pt>
                <c:pt idx="10">
                  <c:v>243.32</c:v>
                </c:pt>
                <c:pt idx="11">
                  <c:v>240.85</c:v>
                </c:pt>
              </c:numCache>
            </c:numRef>
          </c:val>
          <c:smooth val="0"/>
          <c:extLst>
            <c:ext xmlns:c16="http://schemas.microsoft.com/office/drawing/2014/chart" uri="{C3380CC4-5D6E-409C-BE32-E72D297353CC}">
              <c16:uniqueId val="{00000001-1224-4EEA-ACBB-0B615AF252EC}"/>
            </c:ext>
          </c:extLst>
        </c:ser>
        <c:ser>
          <c:idx val="3"/>
          <c:order val="2"/>
          <c:tx>
            <c:v>2015</c:v>
          </c:tx>
          <c:spPr>
            <a:ln w="38100">
              <a:solidFill>
                <a:srgbClr val="FF0000"/>
              </a:solidFill>
              <a:prstDash val="solid"/>
            </a:ln>
          </c:spPr>
          <c:marker>
            <c:symbol val="star"/>
            <c:size val="7"/>
            <c:spPr>
              <a:noFill/>
              <a:ln>
                <a:solidFill>
                  <a:srgbClr val="FF0000"/>
                </a:solidFill>
                <a:prstDash val="solid"/>
              </a:ln>
            </c:spPr>
          </c:marker>
          <c:cat>
            <c:strRef>
              <c:f>'g4 - 5'!$AC$4:$AC$15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'g4 - 5'!$AS$4:$AS$15</c:f>
              <c:numCache>
                <c:formatCode>#,##0.00</c:formatCode>
                <c:ptCount val="12"/>
                <c:pt idx="0">
                  <c:v>226.47</c:v>
                </c:pt>
                <c:pt idx="1">
                  <c:v>226</c:v>
                </c:pt>
                <c:pt idx="2">
                  <c:v>233.27</c:v>
                </c:pt>
                <c:pt idx="3">
                  <c:v>238.08</c:v>
                </c:pt>
                <c:pt idx="4">
                  <c:v>246.3</c:v>
                </c:pt>
                <c:pt idx="5">
                  <c:v>246.56</c:v>
                </c:pt>
                <c:pt idx="6">
                  <c:v>243.45</c:v>
                </c:pt>
                <c:pt idx="7">
                  <c:v>233.26</c:v>
                </c:pt>
                <c:pt idx="8">
                  <c:v>213.68</c:v>
                </c:pt>
                <c:pt idx="9">
                  <c:v>204.1</c:v>
                </c:pt>
                <c:pt idx="10">
                  <c:v>203.25</c:v>
                </c:pt>
                <c:pt idx="11">
                  <c:v>197.96</c:v>
                </c:pt>
              </c:numCache>
            </c:numRef>
          </c:val>
          <c:smooth val="0"/>
          <c:extLst>
            <c:ext xmlns:c16="http://schemas.microsoft.com/office/drawing/2014/chart" uri="{C3380CC4-5D6E-409C-BE32-E72D297353CC}">
              <c16:uniqueId val="{00000002-1224-4EEA-ACBB-0B615AF252EC}"/>
            </c:ext>
          </c:extLst>
        </c:ser>
        <c:ser>
          <c:idx val="4"/>
          <c:order val="3"/>
          <c:tx>
            <c:v>2016</c:v>
          </c:tx>
          <c:spPr>
            <a:ln w="25400">
              <a:solidFill>
                <a:srgbClr val="000000"/>
              </a:solidFill>
              <a:prstDash val="solid"/>
            </a:ln>
          </c:spPr>
          <c:marker>
            <c:symbol val="star"/>
            <c:size val="7"/>
            <c:spPr>
              <a:solidFill>
                <a:schemeClr val="bg1"/>
              </a:solidFill>
              <a:ln>
                <a:solidFill>
                  <a:sysClr val="windowText" lastClr="000000"/>
                </a:solidFill>
              </a:ln>
            </c:spPr>
          </c:marker>
          <c:cat>
            <c:strRef>
              <c:f>'g4 - 5'!$AC$4:$AC$15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'g4 - 5'!$AT$4:$AT$15</c:f>
              <c:numCache>
                <c:formatCode>#,##0.00</c:formatCode>
                <c:ptCount val="12"/>
                <c:pt idx="0">
                  <c:v>199.41</c:v>
                </c:pt>
                <c:pt idx="1">
                  <c:v>204.7</c:v>
                </c:pt>
                <c:pt idx="2">
                  <c:v>214.01</c:v>
                </c:pt>
                <c:pt idx="3">
                  <c:v>225.19</c:v>
                </c:pt>
                <c:pt idx="4">
                  <c:v>223.73</c:v>
                </c:pt>
                <c:pt idx="5">
                  <c:v>224.34</c:v>
                </c:pt>
                <c:pt idx="6">
                  <c:v>223.33</c:v>
                </c:pt>
                <c:pt idx="7">
                  <c:v>219.44</c:v>
                </c:pt>
                <c:pt idx="8">
                  <c:v>210.34</c:v>
                </c:pt>
                <c:pt idx="9">
                  <c:v>206.91</c:v>
                </c:pt>
                <c:pt idx="10">
                  <c:v>204.26</c:v>
                </c:pt>
                <c:pt idx="11">
                  <c:v>204.12</c:v>
                </c:pt>
              </c:numCache>
            </c:numRef>
          </c:val>
          <c:smooth val="0"/>
          <c:extLst>
            <c:ext xmlns:c16="http://schemas.microsoft.com/office/drawing/2014/chart" uri="{C3380CC4-5D6E-409C-BE32-E72D297353CC}">
              <c16:uniqueId val="{00000003-1224-4EEA-ACBB-0B615AF252EC}"/>
            </c:ext>
          </c:extLst>
        </c:ser>
        <c:ser>
          <c:idx val="0"/>
          <c:order val="4"/>
          <c:tx>
            <c:v>2017</c:v>
          </c:tx>
          <c:spPr>
            <a:ln w="25400">
              <a:solidFill>
                <a:srgbClr val="4F81BD"/>
              </a:solidFill>
              <a:prstDash val="solid"/>
            </a:ln>
          </c:spPr>
          <c:cat>
            <c:strRef>
              <c:f>'g4 - 5'!$AC$4:$AC$15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'g4 - 5'!$AU$4:$AU$14</c:f>
              <c:numCache>
                <c:formatCode>#,##0.00</c:formatCode>
                <c:ptCount val="11"/>
                <c:pt idx="0">
                  <c:v>217.95</c:v>
                </c:pt>
                <c:pt idx="1">
                  <c:v>221.94</c:v>
                </c:pt>
                <c:pt idx="2">
                  <c:v>230.96</c:v>
                </c:pt>
                <c:pt idx="3">
                  <c:v>235.29</c:v>
                </c:pt>
                <c:pt idx="4">
                  <c:v>245.95</c:v>
                </c:pt>
                <c:pt idx="5">
                  <c:v>243.58</c:v>
                </c:pt>
                <c:pt idx="6">
                  <c:v>240.64</c:v>
                </c:pt>
                <c:pt idx="7">
                  <c:v>239.78</c:v>
                </c:pt>
                <c:pt idx="8">
                  <c:v>226.75</c:v>
                </c:pt>
                <c:pt idx="9">
                  <c:v>222.12</c:v>
                </c:pt>
                <c:pt idx="10">
                  <c:v>225.19</c:v>
                </c:pt>
              </c:numCache>
            </c:numRef>
          </c:val>
          <c:smooth val="0"/>
          <c:extLst>
            <c:ext xmlns:c16="http://schemas.microsoft.com/office/drawing/2014/chart" uri="{C3380CC4-5D6E-409C-BE32-E72D297353CC}">
              <c16:uniqueId val="{00000004-1224-4EEA-ACBB-0B615AF252EC}"/>
            </c:ext>
          </c:extLst>
        </c:ser>
        <c:ser>
          <c:idx val="5"/>
          <c:order val="5"/>
          <c:tx>
            <c:strRef>
              <c:f>'g4 - 5'!$AV$3</c:f>
              <c:strCache>
                <c:ptCount val="1"/>
                <c:pt idx="0">
                  <c:v>2018</c:v>
                </c:pt>
              </c:strCache>
            </c:strRef>
          </c:tx>
          <c:val>
            <c:numRef>
              <c:f>'g4 - 5'!$AV$4:$AV$8</c:f>
              <c:numCache>
                <c:formatCode>#,##0.00</c:formatCode>
                <c:ptCount val="5"/>
                <c:pt idx="0">
                  <c:v>221.55</c:v>
                </c:pt>
                <c:pt idx="1">
                  <c:v>224.13</c:v>
                </c:pt>
                <c:pt idx="2">
                  <c:v>232.55</c:v>
                </c:pt>
                <c:pt idx="3">
                  <c:v>238.26</c:v>
                </c:pt>
                <c:pt idx="4">
                  <c:v>241.67</c:v>
                </c:pt>
              </c:numCache>
            </c:numRef>
          </c:val>
          <c:smooth val="0"/>
          <c:extLst>
            <c:ext xmlns:c16="http://schemas.microsoft.com/office/drawing/2014/chart" uri="{C3380CC4-5D6E-409C-BE32-E72D297353CC}">
              <c16:uniqueId val="{00000000-9291-4721-B69A-3488D3D54853}"/>
            </c:ext>
          </c:extLst>
        </c:ser>
        <c:dLbls>
          <c:showLegendKey val="0"/>
          <c:showVal val="0"/>
          <c:showCatName val="0"/>
          <c:showSerName val="0"/>
          <c:showPercent val="0"/>
          <c:showBubbleSize val="0"/>
        </c:dLbls>
        <c:marker val="1"/>
        <c:smooth val="0"/>
        <c:axId val="853769504"/>
        <c:axId val="853767328"/>
        <c:extLst>
          <c:ext xmlns:c15="http://schemas.microsoft.com/office/drawing/2012/chart" uri="{02D57815-91ED-43cb-92C2-25804820EDAC}">
            <c15:filteredLineSeries>
              <c15:ser>
                <c:idx val="1"/>
                <c:order val="0"/>
                <c:tx>
                  <c:v>2013</c:v>
                </c:tx>
                <c:spPr>
                  <a:ln w="38100">
                    <a:solidFill>
                      <a:srgbClr val="FF9900"/>
                    </a:solidFill>
                    <a:prstDash val="solid"/>
                  </a:ln>
                </c:spPr>
                <c:marker>
                  <c:symbol val="square"/>
                  <c:size val="9"/>
                  <c:spPr>
                    <a:solidFill>
                      <a:srgbClr val="FF9900"/>
                    </a:solidFill>
                    <a:ln>
                      <a:solidFill>
                        <a:srgbClr val="FF9900"/>
                      </a:solidFill>
                      <a:prstDash val="solid"/>
                    </a:ln>
                  </c:spPr>
                </c:marker>
                <c:cat>
                  <c:strRef>
                    <c:extLst>
                      <c:ext uri="{02D57815-91ED-43cb-92C2-25804820EDAC}">
                        <c15:formulaRef>
                          <c15:sqref>'g4 - 5'!$AC$4:$AC$15</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'g4 - 5'!$AQ$4:$AQ$15</c15:sqref>
                        </c15:formulaRef>
                      </c:ext>
                    </c:extLst>
                    <c:numCache>
                      <c:formatCode>#,##0.00</c:formatCode>
                      <c:ptCount val="12"/>
                      <c:pt idx="0">
                        <c:v>223.49</c:v>
                      </c:pt>
                      <c:pt idx="1">
                        <c:v>226.54</c:v>
                      </c:pt>
                      <c:pt idx="2">
                        <c:v>235.91</c:v>
                      </c:pt>
                      <c:pt idx="3">
                        <c:v>239.88</c:v>
                      </c:pt>
                      <c:pt idx="4">
                        <c:v>264.83</c:v>
                      </c:pt>
                      <c:pt idx="5">
                        <c:v>269.48</c:v>
                      </c:pt>
                      <c:pt idx="6">
                        <c:v>266.44</c:v>
                      </c:pt>
                      <c:pt idx="7">
                        <c:v>263.31</c:v>
                      </c:pt>
                      <c:pt idx="8">
                        <c:v>239.38</c:v>
                      </c:pt>
                      <c:pt idx="9">
                        <c:v>236.85</c:v>
                      </c:pt>
                      <c:pt idx="10">
                        <c:v>236.51</c:v>
                      </c:pt>
                      <c:pt idx="11">
                        <c:v>233.21</c:v>
                      </c:pt>
                    </c:numCache>
                  </c:numRef>
                </c:val>
                <c:smooth val="0"/>
                <c:extLst>
                  <c:ext xmlns:c16="http://schemas.microsoft.com/office/drawing/2014/chart" uri="{C3380CC4-5D6E-409C-BE32-E72D297353CC}">
                    <c16:uniqueId val="{00000000-1224-4EEA-ACBB-0B615AF252EC}"/>
                  </c:ext>
                </c:extLst>
              </c15:ser>
            </c15:filteredLineSeries>
          </c:ext>
        </c:extLst>
      </c:lineChart>
      <c:catAx>
        <c:axId val="85376950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853767328"/>
        <c:crosses val="autoZero"/>
        <c:auto val="1"/>
        <c:lblAlgn val="ctr"/>
        <c:lblOffset val="100"/>
        <c:tickLblSkip val="1"/>
        <c:tickMarkSkip val="1"/>
        <c:noMultiLvlLbl val="0"/>
      </c:catAx>
      <c:valAx>
        <c:axId val="853767328"/>
        <c:scaling>
          <c:orientation val="minMax"/>
          <c:max val="280"/>
          <c:min val="18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 de</a:t>
                </a:r>
                <a:r>
                  <a:rPr lang="es-CL" baseline="0"/>
                  <a:t> mayo </a:t>
                </a:r>
                <a:r>
                  <a:rPr lang="es-CL"/>
                  <a:t>de 2018/litro</a:t>
                </a:r>
              </a:p>
            </c:rich>
          </c:tx>
          <c:layout>
            <c:manualLayout>
              <c:xMode val="edge"/>
              <c:yMode val="edge"/>
              <c:x val="2.3803637448544739E-2"/>
              <c:y val="0.29180406020675986"/>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853769504"/>
        <c:crosses val="autoZero"/>
        <c:crossBetween val="between"/>
        <c:majorUnit val="10"/>
        <c:minorUnit val="5"/>
      </c:valAx>
      <c:spPr>
        <a:solidFill>
          <a:srgbClr val="FFFFFF"/>
        </a:solidFill>
        <a:ln w="12700">
          <a:solidFill>
            <a:srgbClr val="808080"/>
          </a:solidFill>
          <a:prstDash val="solid"/>
        </a:ln>
      </c:spPr>
    </c:plotArea>
    <c:legend>
      <c:legendPos val="r"/>
      <c:layout>
        <c:manualLayout>
          <c:xMode val="edge"/>
          <c:yMode val="edge"/>
          <c:x val="0.20737359442972852"/>
          <c:y val="0.86989795918367352"/>
          <c:w val="0.40307219662058374"/>
          <c:h val="0.1301020104445707"/>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c:pageMargins b="1" l="0.75" r="0.75" t="1" header="0.51180555555555596" footer="0.51180555555555596"/>
    <c:pageSetup firstPageNumber="0"/>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s-CL"/>
              <a:t>Gráfico 5. Evolución del precio real promedio a productor</a:t>
            </a:r>
          </a:p>
        </c:rich>
      </c:tx>
      <c:layout>
        <c:manualLayout>
          <c:xMode val="edge"/>
          <c:yMode val="edge"/>
          <c:x val="0.31284186250912183"/>
          <c:y val="3.3678599453418834E-2"/>
        </c:manualLayout>
      </c:layout>
      <c:overlay val="0"/>
      <c:spPr>
        <a:noFill/>
        <a:ln w="25400">
          <a:noFill/>
        </a:ln>
      </c:spPr>
    </c:title>
    <c:autoTitleDeleted val="0"/>
    <c:plotArea>
      <c:layout>
        <c:manualLayout>
          <c:layoutTarget val="inner"/>
          <c:xMode val="edge"/>
          <c:yMode val="edge"/>
          <c:x val="0.13469953960672901"/>
          <c:y val="0.16062176165803099"/>
          <c:w val="0.84617598210059797"/>
          <c:h val="0.637305699481865"/>
        </c:manualLayout>
      </c:layout>
      <c:lineChart>
        <c:grouping val="standard"/>
        <c:varyColors val="0"/>
        <c:ser>
          <c:idx val="0"/>
          <c:order val="0"/>
          <c:tx>
            <c:strRef>
              <c:f>'g4 - 5'!$AU$36</c:f>
              <c:strCache>
                <c:ptCount val="1"/>
                <c:pt idx="0">
                  <c:v>Promedio</c:v>
                </c:pt>
              </c:strCache>
            </c:strRef>
          </c:tx>
          <c:spPr>
            <a:ln w="38100">
              <a:solidFill>
                <a:srgbClr val="FF0000"/>
              </a:solidFill>
              <a:prstDash val="solid"/>
            </a:ln>
          </c:spPr>
          <c:marker>
            <c:symbol val="square"/>
            <c:size val="6"/>
            <c:spPr>
              <a:solidFill>
                <a:srgbClr val="FF0000"/>
              </a:solidFill>
              <a:ln>
                <a:solidFill>
                  <a:srgbClr val="FF0000"/>
                </a:solidFill>
                <a:prstDash val="solid"/>
              </a:ln>
            </c:spPr>
          </c:marker>
          <c:cat>
            <c:numRef>
              <c:f>'g4 - 5'!$AQ$60:$AQ$76</c:f>
              <c:numCache>
                <c:formatCode>General</c:formatCode>
                <c:ptCount val="17"/>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numCache>
            </c:numRef>
          </c:cat>
          <c:val>
            <c:numRef>
              <c:f>'g4 - 5'!$AU$60:$AU$76</c:f>
              <c:numCache>
                <c:formatCode>#,##0.00</c:formatCode>
                <c:ptCount val="17"/>
                <c:pt idx="0">
                  <c:v>169.55</c:v>
                </c:pt>
                <c:pt idx="1">
                  <c:v>186.79</c:v>
                </c:pt>
                <c:pt idx="2">
                  <c:v>192.63</c:v>
                </c:pt>
                <c:pt idx="3">
                  <c:v>191.87</c:v>
                </c:pt>
                <c:pt idx="4">
                  <c:v>184.07</c:v>
                </c:pt>
                <c:pt idx="5">
                  <c:v>250.74</c:v>
                </c:pt>
                <c:pt idx="6">
                  <c:v>261.56</c:v>
                </c:pt>
                <c:pt idx="7">
                  <c:v>198.36</c:v>
                </c:pt>
                <c:pt idx="8">
                  <c:v>220.34</c:v>
                </c:pt>
                <c:pt idx="9">
                  <c:v>232.04</c:v>
                </c:pt>
                <c:pt idx="10">
                  <c:v>233.4</c:v>
                </c:pt>
                <c:pt idx="11">
                  <c:v>242.25</c:v>
                </c:pt>
                <c:pt idx="12">
                  <c:v>257.33999999999997</c:v>
                </c:pt>
                <c:pt idx="13">
                  <c:v>222.74</c:v>
                </c:pt>
                <c:pt idx="14">
                  <c:v>211.6</c:v>
                </c:pt>
                <c:pt idx="15">
                  <c:v>229.15</c:v>
                </c:pt>
                <c:pt idx="16">
                  <c:v>231.01</c:v>
                </c:pt>
              </c:numCache>
            </c:numRef>
          </c:val>
          <c:smooth val="0"/>
          <c:extLst>
            <c:ext xmlns:c16="http://schemas.microsoft.com/office/drawing/2014/chart" uri="{C3380CC4-5D6E-409C-BE32-E72D297353CC}">
              <c16:uniqueId val="{00000000-D8B7-419D-B42A-038C2CAD730D}"/>
            </c:ext>
          </c:extLst>
        </c:ser>
        <c:dLbls>
          <c:showLegendKey val="0"/>
          <c:showVal val="0"/>
          <c:showCatName val="0"/>
          <c:showSerName val="0"/>
          <c:showPercent val="0"/>
          <c:showBubbleSize val="0"/>
        </c:dLbls>
        <c:marker val="1"/>
        <c:smooth val="0"/>
        <c:axId val="853762976"/>
        <c:axId val="853763520"/>
      </c:lineChart>
      <c:catAx>
        <c:axId val="853762976"/>
        <c:scaling>
          <c:orientation val="minMax"/>
        </c:scaling>
        <c:delete val="0"/>
        <c:axPos val="b"/>
        <c:numFmt formatCode="General" sourceLinked="1"/>
        <c:majorTickMark val="out"/>
        <c:minorTickMark val="none"/>
        <c:tickLblPos val="low"/>
        <c:spPr>
          <a:ln w="3175">
            <a:solidFill>
              <a:srgbClr val="000000"/>
            </a:solidFill>
            <a:prstDash val="solid"/>
          </a:ln>
        </c:spPr>
        <c:txPr>
          <a:bodyPr rot="-3000000" vert="horz"/>
          <a:lstStyle/>
          <a:p>
            <a:pPr>
              <a:defRPr sz="900" b="0" i="0" u="none" strike="noStrike" baseline="0">
                <a:solidFill>
                  <a:srgbClr val="000000"/>
                </a:solidFill>
                <a:latin typeface="Arial"/>
                <a:ea typeface="Arial"/>
                <a:cs typeface="Arial"/>
              </a:defRPr>
            </a:pPr>
            <a:endParaRPr lang="es-CL"/>
          </a:p>
        </c:txPr>
        <c:crossAx val="853763520"/>
        <c:crosses val="autoZero"/>
        <c:auto val="1"/>
        <c:lblAlgn val="ctr"/>
        <c:lblOffset val="100"/>
        <c:tickLblSkip val="1"/>
        <c:tickMarkSkip val="1"/>
        <c:noMultiLvlLbl val="0"/>
      </c:catAx>
      <c:valAx>
        <c:axId val="853763520"/>
        <c:scaling>
          <c:orientation val="minMax"/>
          <c:max val="280"/>
          <c:min val="1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sz="900" b="0" i="0" baseline="0">
                    <a:effectLst/>
                  </a:rPr>
                  <a:t>$ de mayo</a:t>
                </a:r>
              </a:p>
              <a:p>
                <a:pPr>
                  <a:defRPr sz="900" b="0" i="0" u="none" strike="noStrike" baseline="0">
                    <a:solidFill>
                      <a:srgbClr val="000000"/>
                    </a:solidFill>
                    <a:latin typeface="Arial"/>
                    <a:ea typeface="Arial"/>
                    <a:cs typeface="Arial"/>
                  </a:defRPr>
                </a:pPr>
                <a:r>
                  <a:rPr lang="es-CL" sz="900" b="0" i="0" baseline="0">
                    <a:effectLst/>
                  </a:rPr>
                  <a:t> de 2018/litro</a:t>
                </a:r>
                <a:endParaRPr lang="es-CL" sz="900">
                  <a:effectLst/>
                </a:endParaRPr>
              </a:p>
            </c:rich>
          </c:tx>
          <c:layout>
            <c:manualLayout>
              <c:xMode val="edge"/>
              <c:yMode val="edge"/>
              <c:x val="3.0316371743854598E-2"/>
              <c:y val="0.29203615012041018"/>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853762976"/>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c:pageMargins b="1" l="0.75" r="0.75" t="1" header="0.51180555555555596" footer="0.51180555555555596"/>
    <c:pageSetup firstPageNumber="0"/>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6. Precios internacionales de leche entera en polvo y queso cheddar</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enero 2014 a junio 2018</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US$/tonelada FOB Oceanía</a:t>
            </a:r>
          </a:p>
        </c:rich>
      </c:tx>
      <c:layout>
        <c:manualLayout>
          <c:xMode val="edge"/>
          <c:yMode val="edge"/>
          <c:x val="0.20953193974861559"/>
          <c:y val="2.7757770588753929E-2"/>
        </c:manualLayout>
      </c:layout>
      <c:overlay val="0"/>
      <c:spPr>
        <a:noFill/>
        <a:ln w="25400">
          <a:noFill/>
        </a:ln>
      </c:spPr>
    </c:title>
    <c:autoTitleDeleted val="0"/>
    <c:plotArea>
      <c:layout>
        <c:manualLayout>
          <c:layoutTarget val="inner"/>
          <c:xMode val="edge"/>
          <c:yMode val="edge"/>
          <c:x val="7.1922642098139894E-2"/>
          <c:y val="0.20964872914201799"/>
          <c:w val="0.91366645270668601"/>
          <c:h val="0.63522010525886297"/>
        </c:manualLayout>
      </c:layout>
      <c:lineChart>
        <c:grouping val="standard"/>
        <c:varyColors val="0"/>
        <c:ser>
          <c:idx val="0"/>
          <c:order val="0"/>
          <c:tx>
            <c:strRef>
              <c:f>'c8'!$B$7:$B$8</c:f>
              <c:strCache>
                <c:ptCount val="2"/>
                <c:pt idx="0">
                  <c:v>Queso Cheddar</c:v>
                </c:pt>
              </c:strCache>
            </c:strRef>
          </c:tx>
          <c:spPr>
            <a:ln w="25400">
              <a:solidFill>
                <a:srgbClr val="000080"/>
              </a:solidFill>
              <a:prstDash val="solid"/>
            </a:ln>
          </c:spPr>
          <c:marker>
            <c:symbol val="diamond"/>
            <c:size val="6"/>
            <c:spPr>
              <a:solidFill>
                <a:srgbClr val="000080"/>
              </a:solidFill>
              <a:ln>
                <a:solidFill>
                  <a:srgbClr val="000080"/>
                </a:solidFill>
                <a:prstDash val="solid"/>
              </a:ln>
            </c:spPr>
          </c:marker>
          <c:cat>
            <c:strRef>
              <c:f>'c8'!$A$81:$A$134</c:f>
              <c:strCache>
                <c:ptCount val="54"/>
                <c:pt idx="0">
                  <c:v>E 2014</c:v>
                </c:pt>
                <c:pt idx="1">
                  <c:v>F</c:v>
                </c:pt>
                <c:pt idx="2">
                  <c:v>M</c:v>
                </c:pt>
                <c:pt idx="3">
                  <c:v>A</c:v>
                </c:pt>
                <c:pt idx="4">
                  <c:v>M</c:v>
                </c:pt>
                <c:pt idx="5">
                  <c:v>J</c:v>
                </c:pt>
                <c:pt idx="6">
                  <c:v>J</c:v>
                </c:pt>
                <c:pt idx="7">
                  <c:v>A</c:v>
                </c:pt>
                <c:pt idx="8">
                  <c:v>S</c:v>
                </c:pt>
                <c:pt idx="9">
                  <c:v>O</c:v>
                </c:pt>
                <c:pt idx="10">
                  <c:v>N</c:v>
                </c:pt>
                <c:pt idx="11">
                  <c:v>D</c:v>
                </c:pt>
                <c:pt idx="12">
                  <c:v>E 2015</c:v>
                </c:pt>
                <c:pt idx="13">
                  <c:v>F</c:v>
                </c:pt>
                <c:pt idx="14">
                  <c:v>M</c:v>
                </c:pt>
                <c:pt idx="15">
                  <c:v>A</c:v>
                </c:pt>
                <c:pt idx="16">
                  <c:v>M</c:v>
                </c:pt>
                <c:pt idx="17">
                  <c:v>J</c:v>
                </c:pt>
                <c:pt idx="18">
                  <c:v>J</c:v>
                </c:pt>
                <c:pt idx="19">
                  <c:v>A</c:v>
                </c:pt>
                <c:pt idx="20">
                  <c:v>S</c:v>
                </c:pt>
                <c:pt idx="21">
                  <c:v>O</c:v>
                </c:pt>
                <c:pt idx="22">
                  <c:v>N</c:v>
                </c:pt>
                <c:pt idx="23">
                  <c:v>D</c:v>
                </c:pt>
                <c:pt idx="24">
                  <c:v>E 2016</c:v>
                </c:pt>
                <c:pt idx="25">
                  <c:v>F</c:v>
                </c:pt>
                <c:pt idx="26">
                  <c:v>M</c:v>
                </c:pt>
                <c:pt idx="27">
                  <c:v>A</c:v>
                </c:pt>
                <c:pt idx="28">
                  <c:v>M</c:v>
                </c:pt>
                <c:pt idx="29">
                  <c:v>J</c:v>
                </c:pt>
                <c:pt idx="30">
                  <c:v>J</c:v>
                </c:pt>
                <c:pt idx="31">
                  <c:v>A</c:v>
                </c:pt>
                <c:pt idx="32">
                  <c:v>S</c:v>
                </c:pt>
                <c:pt idx="33">
                  <c:v>O</c:v>
                </c:pt>
                <c:pt idx="34">
                  <c:v>N</c:v>
                </c:pt>
                <c:pt idx="35">
                  <c:v>D</c:v>
                </c:pt>
                <c:pt idx="36">
                  <c:v>E 2017</c:v>
                </c:pt>
                <c:pt idx="37">
                  <c:v>F</c:v>
                </c:pt>
                <c:pt idx="38">
                  <c:v>M</c:v>
                </c:pt>
                <c:pt idx="39">
                  <c:v>A</c:v>
                </c:pt>
                <c:pt idx="40">
                  <c:v>M</c:v>
                </c:pt>
                <c:pt idx="41">
                  <c:v>J</c:v>
                </c:pt>
                <c:pt idx="42">
                  <c:v>J</c:v>
                </c:pt>
                <c:pt idx="43">
                  <c:v>A</c:v>
                </c:pt>
                <c:pt idx="44">
                  <c:v>S</c:v>
                </c:pt>
                <c:pt idx="45">
                  <c:v>O</c:v>
                </c:pt>
                <c:pt idx="46">
                  <c:v>N</c:v>
                </c:pt>
                <c:pt idx="47">
                  <c:v>D</c:v>
                </c:pt>
                <c:pt idx="48">
                  <c:v>E 2018</c:v>
                </c:pt>
                <c:pt idx="49">
                  <c:v>F</c:v>
                </c:pt>
                <c:pt idx="50">
                  <c:v>M</c:v>
                </c:pt>
                <c:pt idx="51">
                  <c:v>A</c:v>
                </c:pt>
                <c:pt idx="52">
                  <c:v>M</c:v>
                </c:pt>
                <c:pt idx="53">
                  <c:v>J</c:v>
                </c:pt>
              </c:strCache>
            </c:strRef>
          </c:cat>
          <c:val>
            <c:numRef>
              <c:f>'c8'!$B$81:$B$134</c:f>
              <c:numCache>
                <c:formatCode>#,##0</c:formatCode>
                <c:ptCount val="54"/>
                <c:pt idx="0">
                  <c:v>4900</c:v>
                </c:pt>
                <c:pt idx="1">
                  <c:v>5225</c:v>
                </c:pt>
                <c:pt idx="2">
                  <c:v>5100</c:v>
                </c:pt>
                <c:pt idx="3">
                  <c:v>4875</c:v>
                </c:pt>
                <c:pt idx="4">
                  <c:v>4600</c:v>
                </c:pt>
                <c:pt idx="5">
                  <c:v>4650</c:v>
                </c:pt>
                <c:pt idx="6">
                  <c:v>4491.666666666667</c:v>
                </c:pt>
                <c:pt idx="7">
                  <c:v>4100</c:v>
                </c:pt>
                <c:pt idx="8">
                  <c:v>3975</c:v>
                </c:pt>
                <c:pt idx="9">
                  <c:v>3975</c:v>
                </c:pt>
                <c:pt idx="10">
                  <c:v>3850</c:v>
                </c:pt>
                <c:pt idx="11">
                  <c:v>3725</c:v>
                </c:pt>
                <c:pt idx="12">
                  <c:v>3700</c:v>
                </c:pt>
                <c:pt idx="13">
                  <c:v>3700</c:v>
                </c:pt>
                <c:pt idx="14">
                  <c:v>3575</c:v>
                </c:pt>
                <c:pt idx="15">
                  <c:v>3500</c:v>
                </c:pt>
                <c:pt idx="16">
                  <c:v>3475</c:v>
                </c:pt>
                <c:pt idx="17">
                  <c:v>3412.5</c:v>
                </c:pt>
                <c:pt idx="18">
                  <c:v>3212.5</c:v>
                </c:pt>
                <c:pt idx="19">
                  <c:v>2970.8333333333335</c:v>
                </c:pt>
                <c:pt idx="20">
                  <c:v>3050</c:v>
                </c:pt>
                <c:pt idx="21">
                  <c:v>3200</c:v>
                </c:pt>
                <c:pt idx="22">
                  <c:v>3150</c:v>
                </c:pt>
                <c:pt idx="23">
                  <c:v>3150</c:v>
                </c:pt>
                <c:pt idx="24">
                  <c:v>3068.75</c:v>
                </c:pt>
                <c:pt idx="25">
                  <c:v>2908.3333333333335</c:v>
                </c:pt>
                <c:pt idx="26">
                  <c:v>2550</c:v>
                </c:pt>
                <c:pt idx="27">
                  <c:v>2587.5</c:v>
                </c:pt>
                <c:pt idx="28">
                  <c:v>2587.5</c:v>
                </c:pt>
                <c:pt idx="29">
                  <c:v>2825</c:v>
                </c:pt>
                <c:pt idx="30">
                  <c:v>2843.75</c:v>
                </c:pt>
                <c:pt idx="31">
                  <c:v>3195.8333333333335</c:v>
                </c:pt>
                <c:pt idx="32">
                  <c:v>3581.25</c:v>
                </c:pt>
                <c:pt idx="33">
                  <c:v>3631.25</c:v>
                </c:pt>
                <c:pt idx="34">
                  <c:v>3612.5</c:v>
                </c:pt>
                <c:pt idx="35">
                  <c:v>3725</c:v>
                </c:pt>
                <c:pt idx="36">
                  <c:v>3762.5</c:v>
                </c:pt>
                <c:pt idx="37">
                  <c:v>3856.25</c:v>
                </c:pt>
                <c:pt idx="38">
                  <c:v>3612.5</c:v>
                </c:pt>
                <c:pt idx="39">
                  <c:v>3437.5</c:v>
                </c:pt>
                <c:pt idx="40">
                  <c:v>3618.75</c:v>
                </c:pt>
                <c:pt idx="41">
                  <c:v>3900</c:v>
                </c:pt>
                <c:pt idx="42">
                  <c:v>4020.8333333333335</c:v>
                </c:pt>
                <c:pt idx="43">
                  <c:v>4012.5</c:v>
                </c:pt>
                <c:pt idx="44">
                  <c:v>4143.75</c:v>
                </c:pt>
                <c:pt idx="45">
                  <c:v>4125</c:v>
                </c:pt>
                <c:pt idx="46">
                  <c:v>4043.75</c:v>
                </c:pt>
                <c:pt idx="47">
                  <c:v>3593.75</c:v>
                </c:pt>
                <c:pt idx="48">
                  <c:v>3429.1666666666665</c:v>
                </c:pt>
                <c:pt idx="49">
                  <c:v>3743.75</c:v>
                </c:pt>
                <c:pt idx="50">
                  <c:v>3718.75</c:v>
                </c:pt>
                <c:pt idx="51">
                  <c:v>3787.5</c:v>
                </c:pt>
                <c:pt idx="52">
                  <c:v>4093.75</c:v>
                </c:pt>
                <c:pt idx="53">
                  <c:v>3981.25</c:v>
                </c:pt>
              </c:numCache>
            </c:numRef>
          </c:val>
          <c:smooth val="0"/>
          <c:extLst>
            <c:ext xmlns:c16="http://schemas.microsoft.com/office/drawing/2014/chart" uri="{C3380CC4-5D6E-409C-BE32-E72D297353CC}">
              <c16:uniqueId val="{00000000-9B42-4AC9-BC35-EE2A44CEBD66}"/>
            </c:ext>
          </c:extLst>
        </c:ser>
        <c:ser>
          <c:idx val="1"/>
          <c:order val="1"/>
          <c:tx>
            <c:strRef>
              <c:f>'c8'!$C$7</c:f>
              <c:strCache>
                <c:ptCount val="1"/>
                <c:pt idx="0">
                  <c:v>Leche en polvo</c:v>
                </c:pt>
              </c:strCache>
            </c:strRef>
          </c:tx>
          <c:spPr>
            <a:ln w="25400">
              <a:solidFill>
                <a:srgbClr val="FF0000"/>
              </a:solidFill>
              <a:prstDash val="solid"/>
            </a:ln>
          </c:spPr>
          <c:marker>
            <c:symbol val="square"/>
            <c:size val="6"/>
            <c:spPr>
              <a:solidFill>
                <a:srgbClr val="FF0000"/>
              </a:solidFill>
              <a:ln>
                <a:solidFill>
                  <a:srgbClr val="FF0000"/>
                </a:solidFill>
                <a:prstDash val="solid"/>
              </a:ln>
            </c:spPr>
          </c:marker>
          <c:cat>
            <c:strRef>
              <c:f>'c8'!$A$81:$A$134</c:f>
              <c:strCache>
                <c:ptCount val="54"/>
                <c:pt idx="0">
                  <c:v>E 2014</c:v>
                </c:pt>
                <c:pt idx="1">
                  <c:v>F</c:v>
                </c:pt>
                <c:pt idx="2">
                  <c:v>M</c:v>
                </c:pt>
                <c:pt idx="3">
                  <c:v>A</c:v>
                </c:pt>
                <c:pt idx="4">
                  <c:v>M</c:v>
                </c:pt>
                <c:pt idx="5">
                  <c:v>J</c:v>
                </c:pt>
                <c:pt idx="6">
                  <c:v>J</c:v>
                </c:pt>
                <c:pt idx="7">
                  <c:v>A</c:v>
                </c:pt>
                <c:pt idx="8">
                  <c:v>S</c:v>
                </c:pt>
                <c:pt idx="9">
                  <c:v>O</c:v>
                </c:pt>
                <c:pt idx="10">
                  <c:v>N</c:v>
                </c:pt>
                <c:pt idx="11">
                  <c:v>D</c:v>
                </c:pt>
                <c:pt idx="12">
                  <c:v>E 2015</c:v>
                </c:pt>
                <c:pt idx="13">
                  <c:v>F</c:v>
                </c:pt>
                <c:pt idx="14">
                  <c:v>M</c:v>
                </c:pt>
                <c:pt idx="15">
                  <c:v>A</c:v>
                </c:pt>
                <c:pt idx="16">
                  <c:v>M</c:v>
                </c:pt>
                <c:pt idx="17">
                  <c:v>J</c:v>
                </c:pt>
                <c:pt idx="18">
                  <c:v>J</c:v>
                </c:pt>
                <c:pt idx="19">
                  <c:v>A</c:v>
                </c:pt>
                <c:pt idx="20">
                  <c:v>S</c:v>
                </c:pt>
                <c:pt idx="21">
                  <c:v>O</c:v>
                </c:pt>
                <c:pt idx="22">
                  <c:v>N</c:v>
                </c:pt>
                <c:pt idx="23">
                  <c:v>D</c:v>
                </c:pt>
                <c:pt idx="24">
                  <c:v>E 2016</c:v>
                </c:pt>
                <c:pt idx="25">
                  <c:v>F</c:v>
                </c:pt>
                <c:pt idx="26">
                  <c:v>M</c:v>
                </c:pt>
                <c:pt idx="27">
                  <c:v>A</c:v>
                </c:pt>
                <c:pt idx="28">
                  <c:v>M</c:v>
                </c:pt>
                <c:pt idx="29">
                  <c:v>J</c:v>
                </c:pt>
                <c:pt idx="30">
                  <c:v>J</c:v>
                </c:pt>
                <c:pt idx="31">
                  <c:v>A</c:v>
                </c:pt>
                <c:pt idx="32">
                  <c:v>S</c:v>
                </c:pt>
                <c:pt idx="33">
                  <c:v>O</c:v>
                </c:pt>
                <c:pt idx="34">
                  <c:v>N</c:v>
                </c:pt>
                <c:pt idx="35">
                  <c:v>D</c:v>
                </c:pt>
                <c:pt idx="36">
                  <c:v>E 2017</c:v>
                </c:pt>
                <c:pt idx="37">
                  <c:v>F</c:v>
                </c:pt>
                <c:pt idx="38">
                  <c:v>M</c:v>
                </c:pt>
                <c:pt idx="39">
                  <c:v>A</c:v>
                </c:pt>
                <c:pt idx="40">
                  <c:v>M</c:v>
                </c:pt>
                <c:pt idx="41">
                  <c:v>J</c:v>
                </c:pt>
                <c:pt idx="42">
                  <c:v>J</c:v>
                </c:pt>
                <c:pt idx="43">
                  <c:v>A</c:v>
                </c:pt>
                <c:pt idx="44">
                  <c:v>S</c:v>
                </c:pt>
                <c:pt idx="45">
                  <c:v>O</c:v>
                </c:pt>
                <c:pt idx="46">
                  <c:v>N</c:v>
                </c:pt>
                <c:pt idx="47">
                  <c:v>D</c:v>
                </c:pt>
                <c:pt idx="48">
                  <c:v>E 2018</c:v>
                </c:pt>
                <c:pt idx="49">
                  <c:v>F</c:v>
                </c:pt>
                <c:pt idx="50">
                  <c:v>M</c:v>
                </c:pt>
                <c:pt idx="51">
                  <c:v>A</c:v>
                </c:pt>
                <c:pt idx="52">
                  <c:v>M</c:v>
                </c:pt>
                <c:pt idx="53">
                  <c:v>J</c:v>
                </c:pt>
              </c:strCache>
            </c:strRef>
          </c:cat>
          <c:val>
            <c:numRef>
              <c:f>'c8'!$C$81:$C$134</c:f>
              <c:numCache>
                <c:formatCode>#,##0</c:formatCode>
                <c:ptCount val="54"/>
                <c:pt idx="0">
                  <c:v>5141.666666666667</c:v>
                </c:pt>
                <c:pt idx="1">
                  <c:v>5112.5</c:v>
                </c:pt>
                <c:pt idx="2">
                  <c:v>4825</c:v>
                </c:pt>
                <c:pt idx="3">
                  <c:v>4350</c:v>
                </c:pt>
                <c:pt idx="4">
                  <c:v>4150</c:v>
                </c:pt>
                <c:pt idx="5">
                  <c:v>3950</c:v>
                </c:pt>
                <c:pt idx="6">
                  <c:v>3537.5</c:v>
                </c:pt>
                <c:pt idx="7">
                  <c:v>3012.5</c:v>
                </c:pt>
                <c:pt idx="8">
                  <c:v>2862.5</c:v>
                </c:pt>
                <c:pt idx="9">
                  <c:v>2687.5</c:v>
                </c:pt>
                <c:pt idx="10">
                  <c:v>2593.75</c:v>
                </c:pt>
                <c:pt idx="11">
                  <c:v>2425</c:v>
                </c:pt>
                <c:pt idx="12">
                  <c:v>2475</c:v>
                </c:pt>
                <c:pt idx="13">
                  <c:v>2925</c:v>
                </c:pt>
                <c:pt idx="14">
                  <c:v>3129.1666666666665</c:v>
                </c:pt>
                <c:pt idx="15">
                  <c:v>2643.75</c:v>
                </c:pt>
                <c:pt idx="16">
                  <c:v>2418.75</c:v>
                </c:pt>
                <c:pt idx="17">
                  <c:v>2306.25</c:v>
                </c:pt>
                <c:pt idx="18">
                  <c:v>2012.5</c:v>
                </c:pt>
                <c:pt idx="19">
                  <c:v>1866.6666666666667</c:v>
                </c:pt>
                <c:pt idx="20">
                  <c:v>2462.5</c:v>
                </c:pt>
                <c:pt idx="21">
                  <c:v>2781.25</c:v>
                </c:pt>
                <c:pt idx="22">
                  <c:v>2387.5</c:v>
                </c:pt>
                <c:pt idx="23">
                  <c:v>2250</c:v>
                </c:pt>
                <c:pt idx="24">
                  <c:v>2100</c:v>
                </c:pt>
                <c:pt idx="25">
                  <c:v>2022.5</c:v>
                </c:pt>
                <c:pt idx="26">
                  <c:v>2062.5</c:v>
                </c:pt>
                <c:pt idx="27">
                  <c:v>2037.5</c:v>
                </c:pt>
                <c:pt idx="28">
                  <c:v>2043.75</c:v>
                </c:pt>
                <c:pt idx="29">
                  <c:v>2118.75</c:v>
                </c:pt>
                <c:pt idx="30">
                  <c:v>2206.25</c:v>
                </c:pt>
                <c:pt idx="31">
                  <c:v>2550</c:v>
                </c:pt>
                <c:pt idx="32">
                  <c:v>2868.75</c:v>
                </c:pt>
                <c:pt idx="33">
                  <c:v>2812.5</c:v>
                </c:pt>
                <c:pt idx="34">
                  <c:v>3125</c:v>
                </c:pt>
                <c:pt idx="35">
                  <c:v>3275</c:v>
                </c:pt>
                <c:pt idx="36">
                  <c:v>3195.8333333333335</c:v>
                </c:pt>
                <c:pt idx="37">
                  <c:v>3293.75</c:v>
                </c:pt>
                <c:pt idx="38">
                  <c:v>2975</c:v>
                </c:pt>
                <c:pt idx="39">
                  <c:v>3031.25</c:v>
                </c:pt>
                <c:pt idx="40">
                  <c:v>3212.5</c:v>
                </c:pt>
                <c:pt idx="41">
                  <c:v>3162.5</c:v>
                </c:pt>
                <c:pt idx="42">
                  <c:v>3187.5</c:v>
                </c:pt>
                <c:pt idx="43">
                  <c:v>3156.25</c:v>
                </c:pt>
                <c:pt idx="44">
                  <c:v>3131.25</c:v>
                </c:pt>
                <c:pt idx="45">
                  <c:v>3043.75</c:v>
                </c:pt>
                <c:pt idx="46">
                  <c:v>2856.25</c:v>
                </c:pt>
                <c:pt idx="47">
                  <c:v>2793.75</c:v>
                </c:pt>
                <c:pt idx="48">
                  <c:v>2951.5</c:v>
                </c:pt>
                <c:pt idx="49">
                  <c:v>3237.5</c:v>
                </c:pt>
                <c:pt idx="50">
                  <c:v>3231.25</c:v>
                </c:pt>
                <c:pt idx="51">
                  <c:v>3312.5</c:v>
                </c:pt>
                <c:pt idx="52">
                  <c:v>3268.75</c:v>
                </c:pt>
                <c:pt idx="53">
                  <c:v>3231.25</c:v>
                </c:pt>
              </c:numCache>
            </c:numRef>
          </c:val>
          <c:smooth val="0"/>
          <c:extLst>
            <c:ext xmlns:c16="http://schemas.microsoft.com/office/drawing/2014/chart" uri="{C3380CC4-5D6E-409C-BE32-E72D297353CC}">
              <c16:uniqueId val="{00000001-9B42-4AC9-BC35-EE2A44CEBD66}"/>
            </c:ext>
          </c:extLst>
        </c:ser>
        <c:dLbls>
          <c:showLegendKey val="0"/>
          <c:showVal val="0"/>
          <c:showCatName val="0"/>
          <c:showSerName val="0"/>
          <c:showPercent val="0"/>
          <c:showBubbleSize val="0"/>
        </c:dLbls>
        <c:marker val="1"/>
        <c:smooth val="0"/>
        <c:axId val="1132540928"/>
        <c:axId val="1132535488"/>
      </c:lineChart>
      <c:catAx>
        <c:axId val="1132540928"/>
        <c:scaling>
          <c:orientation val="minMax"/>
        </c:scaling>
        <c:delete val="0"/>
        <c:axPos val="b"/>
        <c:numFmt formatCode="General" sourceLinked="1"/>
        <c:majorTickMark val="out"/>
        <c:minorTickMark val="none"/>
        <c:tickLblPos val="low"/>
        <c:spPr>
          <a:ln w="3175">
            <a:solidFill>
              <a:srgbClr val="000000"/>
            </a:solidFill>
            <a:prstDash val="solid"/>
          </a:ln>
        </c:spPr>
        <c:txPr>
          <a:bodyPr rot="-3840000" vert="horz"/>
          <a:lstStyle/>
          <a:p>
            <a:pPr>
              <a:defRPr sz="800" b="0" i="1" u="none" strike="noStrike" baseline="0">
                <a:solidFill>
                  <a:srgbClr val="000000"/>
                </a:solidFill>
                <a:latin typeface="Arial"/>
                <a:ea typeface="Arial"/>
                <a:cs typeface="Arial"/>
              </a:defRPr>
            </a:pPr>
            <a:endParaRPr lang="es-CL"/>
          </a:p>
        </c:txPr>
        <c:crossAx val="1132535488"/>
        <c:crosses val="autoZero"/>
        <c:auto val="1"/>
        <c:lblAlgn val="ctr"/>
        <c:lblOffset val="100"/>
        <c:tickLblSkip val="4"/>
        <c:tickMarkSkip val="1"/>
        <c:noMultiLvlLbl val="0"/>
      </c:catAx>
      <c:valAx>
        <c:axId val="1132535488"/>
        <c:scaling>
          <c:orientation val="minMax"/>
          <c:min val="1000"/>
        </c:scaling>
        <c:delete val="0"/>
        <c:axPos val="l"/>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1132540928"/>
        <c:crosses val="autoZero"/>
        <c:crossBetween val="between"/>
      </c:valAx>
      <c:spPr>
        <a:solidFill>
          <a:srgbClr val="FFFFFF"/>
        </a:solidFill>
        <a:ln w="12700">
          <a:solidFill>
            <a:srgbClr val="808080"/>
          </a:solidFill>
          <a:prstDash val="solid"/>
        </a:ln>
      </c:spPr>
    </c:plotArea>
    <c:legend>
      <c:legendPos val="r"/>
      <c:layout>
        <c:manualLayout>
          <c:xMode val="edge"/>
          <c:yMode val="edge"/>
          <c:x val="0.49643366619115548"/>
          <c:y val="0.22222276479006015"/>
          <c:w val="0.46647646219686156"/>
          <c:h val="4.3927648578811374E-2"/>
        </c:manualLayout>
      </c:layout>
      <c:overlay val="0"/>
      <c:spPr>
        <a:solidFill>
          <a:srgbClr val="FFFFFF"/>
        </a:solidFill>
        <a:ln w="25400">
          <a:noFill/>
        </a:ln>
      </c:spPr>
      <c:txPr>
        <a:bodyPr/>
        <a:lstStyle/>
        <a:p>
          <a:pPr>
            <a:defRPr sz="52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c:pageMargins b="1" l="0.75" r="0.75" t="1" header="0.51180555555555596" footer="0.51180555555555596"/>
    <c:pageSetup firstPageNumber="0"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L" sz="1000" b="1">
                <a:solidFill>
                  <a:schemeClr val="tx1"/>
                </a:solidFill>
              </a:rPr>
              <a:t>Figura</a:t>
            </a:r>
            <a:r>
              <a:rPr lang="es-CL" sz="1000" b="1" baseline="0">
                <a:solidFill>
                  <a:schemeClr val="tx1"/>
                </a:solidFill>
              </a:rPr>
              <a:t> 2. Temperaturas en junio</a:t>
            </a:r>
            <a:endParaRPr lang="es-CL" sz="1000" b="1">
              <a:solidFill>
                <a:schemeClr val="tx1"/>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col"/>
        <c:grouping val="clustered"/>
        <c:varyColors val="0"/>
        <c:ser>
          <c:idx val="0"/>
          <c:order val="0"/>
          <c:tx>
            <c:strRef>
              <c:f>[1]TemperaturaCiudad!$I$3</c:f>
              <c:strCache>
                <c:ptCount val="1"/>
                <c:pt idx="0">
                  <c:v>Temuco</c:v>
                </c:pt>
              </c:strCache>
            </c:strRef>
          </c:tx>
          <c:spPr>
            <a:solidFill>
              <a:schemeClr val="accent1"/>
            </a:solidFill>
            <a:ln>
              <a:noFill/>
            </a:ln>
            <a:effectLst/>
          </c:spPr>
          <c:invertIfNegative val="0"/>
          <c:cat>
            <c:multiLvlStrRef>
              <c:f>[1]TemperaturaCiudad!$J$1:$O$2</c:f>
              <c:multiLvlStrCache>
                <c:ptCount val="6"/>
                <c:lvl>
                  <c:pt idx="0">
                    <c:v>junio de 2017</c:v>
                  </c:pt>
                  <c:pt idx="1">
                    <c:v>junio de 2018</c:v>
                  </c:pt>
                  <c:pt idx="2">
                    <c:v>junio de 2017</c:v>
                  </c:pt>
                  <c:pt idx="3">
                    <c:v>junio de 2018</c:v>
                  </c:pt>
                  <c:pt idx="4">
                    <c:v>junio de 2017</c:v>
                  </c:pt>
                  <c:pt idx="5">
                    <c:v>junio de 2018</c:v>
                  </c:pt>
                </c:lvl>
                <c:lvl>
                  <c:pt idx="0">
                    <c:v>T° Mínimas</c:v>
                  </c:pt>
                  <c:pt idx="2">
                    <c:v>T° Media</c:v>
                  </c:pt>
                  <c:pt idx="4">
                    <c:v>T° Máximas</c:v>
                  </c:pt>
                </c:lvl>
              </c:multiLvlStrCache>
            </c:multiLvlStrRef>
          </c:cat>
          <c:val>
            <c:numRef>
              <c:f>[1]TemperaturaCiudad!$J$3:$O$3</c:f>
              <c:numCache>
                <c:formatCode>General</c:formatCode>
                <c:ptCount val="6"/>
                <c:pt idx="0">
                  <c:v>4.4000000000000004</c:v>
                </c:pt>
                <c:pt idx="1">
                  <c:v>3.1</c:v>
                </c:pt>
                <c:pt idx="2">
                  <c:v>7.3</c:v>
                </c:pt>
                <c:pt idx="3">
                  <c:v>5.9</c:v>
                </c:pt>
                <c:pt idx="4">
                  <c:v>11.6</c:v>
                </c:pt>
                <c:pt idx="5">
                  <c:v>10.9</c:v>
                </c:pt>
              </c:numCache>
            </c:numRef>
          </c:val>
          <c:extLst>
            <c:ext xmlns:c16="http://schemas.microsoft.com/office/drawing/2014/chart" uri="{C3380CC4-5D6E-409C-BE32-E72D297353CC}">
              <c16:uniqueId val="{00000000-31AA-4A8E-81C2-AFADFAEA8139}"/>
            </c:ext>
          </c:extLst>
        </c:ser>
        <c:ser>
          <c:idx val="1"/>
          <c:order val="1"/>
          <c:tx>
            <c:strRef>
              <c:f>[1]TemperaturaCiudad!$I$4</c:f>
              <c:strCache>
                <c:ptCount val="1"/>
                <c:pt idx="0">
                  <c:v>Valdivia</c:v>
                </c:pt>
              </c:strCache>
            </c:strRef>
          </c:tx>
          <c:spPr>
            <a:solidFill>
              <a:schemeClr val="accent2"/>
            </a:solidFill>
            <a:ln>
              <a:noFill/>
            </a:ln>
            <a:effectLst/>
          </c:spPr>
          <c:invertIfNegative val="0"/>
          <c:cat>
            <c:multiLvlStrRef>
              <c:f>[1]TemperaturaCiudad!$J$1:$O$2</c:f>
              <c:multiLvlStrCache>
                <c:ptCount val="6"/>
                <c:lvl>
                  <c:pt idx="0">
                    <c:v>junio de 2017</c:v>
                  </c:pt>
                  <c:pt idx="1">
                    <c:v>junio de 2018</c:v>
                  </c:pt>
                  <c:pt idx="2">
                    <c:v>junio de 2017</c:v>
                  </c:pt>
                  <c:pt idx="3">
                    <c:v>junio de 2018</c:v>
                  </c:pt>
                  <c:pt idx="4">
                    <c:v>junio de 2017</c:v>
                  </c:pt>
                  <c:pt idx="5">
                    <c:v>junio de 2018</c:v>
                  </c:pt>
                </c:lvl>
                <c:lvl>
                  <c:pt idx="0">
                    <c:v>T° Mínimas</c:v>
                  </c:pt>
                  <c:pt idx="2">
                    <c:v>T° Media</c:v>
                  </c:pt>
                  <c:pt idx="4">
                    <c:v>T° Máximas</c:v>
                  </c:pt>
                </c:lvl>
              </c:multiLvlStrCache>
            </c:multiLvlStrRef>
          </c:cat>
          <c:val>
            <c:numRef>
              <c:f>[1]TemperaturaCiudad!$J$4:$O$4</c:f>
              <c:numCache>
                <c:formatCode>General</c:formatCode>
                <c:ptCount val="6"/>
                <c:pt idx="0">
                  <c:v>5.3</c:v>
                </c:pt>
                <c:pt idx="1">
                  <c:v>3.5</c:v>
                </c:pt>
                <c:pt idx="2">
                  <c:v>7.6</c:v>
                </c:pt>
                <c:pt idx="3">
                  <c:v>6</c:v>
                </c:pt>
                <c:pt idx="4">
                  <c:v>10.6</c:v>
                </c:pt>
                <c:pt idx="5">
                  <c:v>10.3</c:v>
                </c:pt>
              </c:numCache>
            </c:numRef>
          </c:val>
          <c:extLst>
            <c:ext xmlns:c16="http://schemas.microsoft.com/office/drawing/2014/chart" uri="{C3380CC4-5D6E-409C-BE32-E72D297353CC}">
              <c16:uniqueId val="{00000001-31AA-4A8E-81C2-AFADFAEA8139}"/>
            </c:ext>
          </c:extLst>
        </c:ser>
        <c:ser>
          <c:idx val="2"/>
          <c:order val="2"/>
          <c:tx>
            <c:strRef>
              <c:f>[1]TemperaturaCiudad!$I$5</c:f>
              <c:strCache>
                <c:ptCount val="1"/>
                <c:pt idx="0">
                  <c:v>Osorno</c:v>
                </c:pt>
              </c:strCache>
            </c:strRef>
          </c:tx>
          <c:spPr>
            <a:solidFill>
              <a:schemeClr val="accent3"/>
            </a:solidFill>
            <a:ln>
              <a:noFill/>
            </a:ln>
            <a:effectLst/>
          </c:spPr>
          <c:invertIfNegative val="0"/>
          <c:cat>
            <c:multiLvlStrRef>
              <c:f>[1]TemperaturaCiudad!$J$1:$O$2</c:f>
              <c:multiLvlStrCache>
                <c:ptCount val="6"/>
                <c:lvl>
                  <c:pt idx="0">
                    <c:v>junio de 2017</c:v>
                  </c:pt>
                  <c:pt idx="1">
                    <c:v>junio de 2018</c:v>
                  </c:pt>
                  <c:pt idx="2">
                    <c:v>junio de 2017</c:v>
                  </c:pt>
                  <c:pt idx="3">
                    <c:v>junio de 2018</c:v>
                  </c:pt>
                  <c:pt idx="4">
                    <c:v>junio de 2017</c:v>
                  </c:pt>
                  <c:pt idx="5">
                    <c:v>junio de 2018</c:v>
                  </c:pt>
                </c:lvl>
                <c:lvl>
                  <c:pt idx="0">
                    <c:v>T° Mínimas</c:v>
                  </c:pt>
                  <c:pt idx="2">
                    <c:v>T° Media</c:v>
                  </c:pt>
                  <c:pt idx="4">
                    <c:v>T° Máximas</c:v>
                  </c:pt>
                </c:lvl>
              </c:multiLvlStrCache>
            </c:multiLvlStrRef>
          </c:cat>
          <c:val>
            <c:numRef>
              <c:f>[1]TemperaturaCiudad!$J$5:$O$5</c:f>
              <c:numCache>
                <c:formatCode>General</c:formatCode>
                <c:ptCount val="6"/>
                <c:pt idx="0">
                  <c:v>3.8</c:v>
                </c:pt>
                <c:pt idx="1">
                  <c:v>2</c:v>
                </c:pt>
                <c:pt idx="2">
                  <c:v>8.3000000000000007</c:v>
                </c:pt>
                <c:pt idx="3">
                  <c:v>7.5</c:v>
                </c:pt>
                <c:pt idx="4">
                  <c:v>10.5</c:v>
                </c:pt>
                <c:pt idx="5">
                  <c:v>10.1</c:v>
                </c:pt>
              </c:numCache>
            </c:numRef>
          </c:val>
          <c:extLst>
            <c:ext xmlns:c16="http://schemas.microsoft.com/office/drawing/2014/chart" uri="{C3380CC4-5D6E-409C-BE32-E72D297353CC}">
              <c16:uniqueId val="{00000002-31AA-4A8E-81C2-AFADFAEA8139}"/>
            </c:ext>
          </c:extLst>
        </c:ser>
        <c:ser>
          <c:idx val="3"/>
          <c:order val="3"/>
          <c:tx>
            <c:strRef>
              <c:f>[1]TemperaturaCiudad!$I$6</c:f>
              <c:strCache>
                <c:ptCount val="1"/>
                <c:pt idx="0">
                  <c:v>Puerto Montt</c:v>
                </c:pt>
              </c:strCache>
            </c:strRef>
          </c:tx>
          <c:spPr>
            <a:solidFill>
              <a:schemeClr val="accent4"/>
            </a:solidFill>
            <a:ln>
              <a:noFill/>
            </a:ln>
            <a:effectLst/>
          </c:spPr>
          <c:invertIfNegative val="0"/>
          <c:cat>
            <c:multiLvlStrRef>
              <c:f>[1]TemperaturaCiudad!$J$1:$O$2</c:f>
              <c:multiLvlStrCache>
                <c:ptCount val="6"/>
                <c:lvl>
                  <c:pt idx="0">
                    <c:v>junio de 2017</c:v>
                  </c:pt>
                  <c:pt idx="1">
                    <c:v>junio de 2018</c:v>
                  </c:pt>
                  <c:pt idx="2">
                    <c:v>junio de 2017</c:v>
                  </c:pt>
                  <c:pt idx="3">
                    <c:v>junio de 2018</c:v>
                  </c:pt>
                  <c:pt idx="4">
                    <c:v>junio de 2017</c:v>
                  </c:pt>
                  <c:pt idx="5">
                    <c:v>junio de 2018</c:v>
                  </c:pt>
                </c:lvl>
                <c:lvl>
                  <c:pt idx="0">
                    <c:v>T° Mínimas</c:v>
                  </c:pt>
                  <c:pt idx="2">
                    <c:v>T° Media</c:v>
                  </c:pt>
                  <c:pt idx="4">
                    <c:v>T° Máximas</c:v>
                  </c:pt>
                </c:lvl>
              </c:multiLvlStrCache>
            </c:multiLvlStrRef>
          </c:cat>
          <c:val>
            <c:numRef>
              <c:f>[1]TemperaturaCiudad!$J$6:$O$6</c:f>
              <c:numCache>
                <c:formatCode>General</c:formatCode>
                <c:ptCount val="6"/>
                <c:pt idx="0">
                  <c:v>4.5</c:v>
                </c:pt>
                <c:pt idx="1">
                  <c:v>3.3</c:v>
                </c:pt>
                <c:pt idx="2">
                  <c:v>6.8</c:v>
                </c:pt>
                <c:pt idx="3">
                  <c:v>5.9</c:v>
                </c:pt>
                <c:pt idx="4">
                  <c:v>9.9</c:v>
                </c:pt>
                <c:pt idx="5">
                  <c:v>9.8000000000000007</c:v>
                </c:pt>
              </c:numCache>
            </c:numRef>
          </c:val>
          <c:extLst>
            <c:ext xmlns:c16="http://schemas.microsoft.com/office/drawing/2014/chart" uri="{C3380CC4-5D6E-409C-BE32-E72D297353CC}">
              <c16:uniqueId val="{00000003-31AA-4A8E-81C2-AFADFAEA8139}"/>
            </c:ext>
          </c:extLst>
        </c:ser>
        <c:dLbls>
          <c:showLegendKey val="0"/>
          <c:showVal val="0"/>
          <c:showCatName val="0"/>
          <c:showSerName val="0"/>
          <c:showPercent val="0"/>
          <c:showBubbleSize val="0"/>
        </c:dLbls>
        <c:gapWidth val="219"/>
        <c:overlap val="-27"/>
        <c:axId val="539967920"/>
        <c:axId val="596858096"/>
      </c:barChart>
      <c:catAx>
        <c:axId val="539967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crossAx val="596858096"/>
        <c:crosses val="autoZero"/>
        <c:auto val="1"/>
        <c:lblAlgn val="ctr"/>
        <c:lblOffset val="100"/>
        <c:noMultiLvlLbl val="0"/>
      </c:catAx>
      <c:valAx>
        <c:axId val="5968580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s-CL">
                    <a:solidFill>
                      <a:schemeClr val="tx1"/>
                    </a:solidFill>
                  </a:rPr>
                  <a:t>Temperatura (°C)</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C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crossAx val="5399679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0" i="0" u="none" strike="noStrike" baseline="0">
                <a:solidFill>
                  <a:srgbClr val="000000"/>
                </a:solidFill>
                <a:latin typeface="Arial"/>
                <a:ea typeface="Arial"/>
                <a:cs typeface="Arial"/>
              </a:defRPr>
            </a:pPr>
            <a:r>
              <a:rPr lang="es-CL"/>
              <a:t>PRODUCCION Y RECEPCION DE LECHE</a:t>
            </a:r>
          </a:p>
        </c:rich>
      </c:tx>
      <c:overlay val="0"/>
      <c:spPr>
        <a:solidFill>
          <a:srgbClr val="FFFFFF"/>
        </a:solid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853917792"/>
        <c:axId val="853923776"/>
      </c:barChart>
      <c:catAx>
        <c:axId val="853917792"/>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853923776"/>
        <c:crosses val="autoZero"/>
        <c:auto val="1"/>
        <c:lblAlgn val="ctr"/>
        <c:lblOffset val="100"/>
        <c:tickMarkSkip val="1"/>
        <c:noMultiLvlLbl val="0"/>
      </c:catAx>
      <c:valAx>
        <c:axId val="853923776"/>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853917792"/>
        <c:crosses val="autoZero"/>
        <c:crossBetween val="between"/>
      </c:valAx>
      <c:spPr>
        <a:solidFill>
          <a:srgbClr val="FFFFFF"/>
        </a:solidFill>
        <a:ln w="12700">
          <a:solidFill>
            <a:srgbClr val="00000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c:pageMargins b="1" l="0.75" r="0.75" t="1" header="0.51180555555555596" footer="0.51180555555555596"/>
    <c:pageSetup firstPageNumber="0"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0" i="0" u="none" strike="noStrike" baseline="0">
                <a:solidFill>
                  <a:srgbClr val="000000"/>
                </a:solidFill>
                <a:latin typeface="Arial"/>
                <a:ea typeface="Arial"/>
                <a:cs typeface="Arial"/>
              </a:defRPr>
            </a:pPr>
            <a:r>
              <a:rPr lang="es-CL"/>
              <a:t>PRODUCCION Y RECEPCION DE LECHE</a:t>
            </a:r>
          </a:p>
        </c:rich>
      </c:tx>
      <c:overlay val="0"/>
      <c:spPr>
        <a:solidFill>
          <a:srgbClr val="FFFFFF"/>
        </a:solid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853919424"/>
        <c:axId val="853920512"/>
      </c:barChart>
      <c:catAx>
        <c:axId val="85391942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853920512"/>
        <c:crosses val="autoZero"/>
        <c:auto val="1"/>
        <c:lblAlgn val="ctr"/>
        <c:lblOffset val="100"/>
        <c:tickMarkSkip val="1"/>
        <c:noMultiLvlLbl val="0"/>
      </c:catAx>
      <c:valAx>
        <c:axId val="853920512"/>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853919424"/>
        <c:crosses val="autoZero"/>
        <c:crossBetween val="between"/>
      </c:valAx>
      <c:spPr>
        <a:solidFill>
          <a:srgbClr val="FFFFFF"/>
        </a:solidFill>
        <a:ln w="12700">
          <a:solidFill>
            <a:srgbClr val="00000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c:pageMargins b="1" l="0.75" r="0.75" t="1" header="0.51180555555555596" footer="0.51180555555555596"/>
    <c:pageSetup firstPageNumber="0"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s-CL" sz="1200"/>
              <a:t>Gráfico 1. Producción y recepción de leche</a:t>
            </a:r>
          </a:p>
        </c:rich>
      </c:tx>
      <c:layout>
        <c:manualLayout>
          <c:xMode val="edge"/>
          <c:yMode val="edge"/>
          <c:x val="0.30769272693372346"/>
          <c:y val="2.7015330470054878E-2"/>
        </c:manualLayout>
      </c:layout>
      <c:overlay val="0"/>
      <c:spPr>
        <a:noFill/>
        <a:ln w="25400">
          <a:noFill/>
        </a:ln>
      </c:spPr>
    </c:title>
    <c:autoTitleDeleted val="0"/>
    <c:plotArea>
      <c:layout>
        <c:manualLayout>
          <c:layoutTarget val="inner"/>
          <c:xMode val="edge"/>
          <c:yMode val="edge"/>
          <c:x val="0.140542647686281"/>
          <c:y val="0.12300375805297099"/>
          <c:w val="0.78219230401347395"/>
          <c:h val="0.60863546886184705"/>
        </c:manualLayout>
      </c:layout>
      <c:lineChart>
        <c:grouping val="standard"/>
        <c:varyColors val="0"/>
        <c:ser>
          <c:idx val="0"/>
          <c:order val="0"/>
          <c:tx>
            <c:v>Producción</c:v>
          </c:tx>
          <c:spPr>
            <a:ln w="25400">
              <a:solidFill>
                <a:srgbClr val="4F81BD"/>
              </a:solidFill>
              <a:prstDash val="solid"/>
            </a:ln>
          </c:spPr>
          <c:marker>
            <c:spPr>
              <a:ln>
                <a:prstDash val="solid"/>
              </a:ln>
            </c:spPr>
          </c:marker>
          <c:dPt>
            <c:idx val="13"/>
            <c:bubble3D val="0"/>
            <c:spPr>
              <a:ln w="25400">
                <a:solidFill>
                  <a:srgbClr val="4F81BD"/>
                </a:solidFill>
                <a:prstDash val="solid"/>
              </a:ln>
            </c:spPr>
            <c:extLst>
              <c:ext xmlns:c16="http://schemas.microsoft.com/office/drawing/2014/chart" uri="{C3380CC4-5D6E-409C-BE32-E72D297353CC}">
                <c16:uniqueId val="{00000009-3B8F-467F-891A-F8847B8666DC}"/>
              </c:ext>
            </c:extLst>
          </c:dPt>
          <c:cat>
            <c:numRef>
              <c:f>'c1'!$A$8:$A$21</c:f>
              <c:numCache>
                <c:formatCode>General</c:formatCod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numCache>
            </c:numRef>
          </c:cat>
          <c:val>
            <c:numRef>
              <c:f>'c1'!$B$8:$B$21</c:f>
              <c:numCache>
                <c:formatCode>#,##0_);\(#,##0\)</c:formatCode>
                <c:ptCount val="14"/>
                <c:pt idx="0">
                  <c:v>2250000</c:v>
                </c:pt>
                <c:pt idx="1">
                  <c:v>2300000</c:v>
                </c:pt>
                <c:pt idx="2">
                  <c:v>2400000</c:v>
                </c:pt>
                <c:pt idx="3">
                  <c:v>2450000</c:v>
                </c:pt>
                <c:pt idx="4">
                  <c:v>2550000</c:v>
                </c:pt>
                <c:pt idx="5">
                  <c:v>2350000</c:v>
                </c:pt>
                <c:pt idx="6">
                  <c:v>2530000</c:v>
                </c:pt>
                <c:pt idx="7">
                  <c:v>2620000</c:v>
                </c:pt>
                <c:pt idx="8">
                  <c:v>2650000</c:v>
                </c:pt>
                <c:pt idx="9">
                  <c:v>2676816</c:v>
                </c:pt>
                <c:pt idx="10">
                  <c:v>2690946</c:v>
                </c:pt>
                <c:pt idx="11">
                  <c:v>2581990</c:v>
                </c:pt>
                <c:pt idx="12">
                  <c:v>2525553.8080000002</c:v>
                </c:pt>
                <c:pt idx="13">
                  <c:v>2514992.824</c:v>
                </c:pt>
              </c:numCache>
            </c:numRef>
          </c:val>
          <c:smooth val="0"/>
          <c:extLst>
            <c:ext xmlns:c16="http://schemas.microsoft.com/office/drawing/2014/chart" uri="{C3380CC4-5D6E-409C-BE32-E72D297353CC}">
              <c16:uniqueId val="{00000000-A36D-4B91-B567-9E81483F5E84}"/>
            </c:ext>
          </c:extLst>
        </c:ser>
        <c:ser>
          <c:idx val="1"/>
          <c:order val="1"/>
          <c:tx>
            <c:v>Recepción Odepa</c:v>
          </c:tx>
          <c:spPr>
            <a:ln w="25400">
              <a:solidFill>
                <a:srgbClr val="993366"/>
              </a:solidFill>
              <a:prstDash val="solid"/>
            </a:ln>
          </c:spPr>
          <c:marker>
            <c:spPr>
              <a:solidFill>
                <a:srgbClr val="C0504D"/>
              </a:solidFill>
              <a:ln>
                <a:solidFill>
                  <a:srgbClr val="993366"/>
                </a:solidFill>
                <a:prstDash val="solid"/>
              </a:ln>
            </c:spPr>
          </c:marker>
          <c:dPt>
            <c:idx val="8"/>
            <c:bubble3D val="0"/>
            <c:extLst>
              <c:ext xmlns:c16="http://schemas.microsoft.com/office/drawing/2014/chart" uri="{C3380CC4-5D6E-409C-BE32-E72D297353CC}">
                <c16:uniqueId val="{00000002-A36D-4B91-B567-9E81483F5E84}"/>
              </c:ext>
            </c:extLst>
          </c:dPt>
          <c:dPt>
            <c:idx val="9"/>
            <c:bubble3D val="0"/>
            <c:extLst>
              <c:ext xmlns:c16="http://schemas.microsoft.com/office/drawing/2014/chart" uri="{C3380CC4-5D6E-409C-BE32-E72D297353CC}">
                <c16:uniqueId val="{00000004-A36D-4B91-B567-9E81483F5E84}"/>
              </c:ext>
            </c:extLst>
          </c:dPt>
          <c:dPt>
            <c:idx val="10"/>
            <c:bubble3D val="0"/>
            <c:extLst>
              <c:ext xmlns:c16="http://schemas.microsoft.com/office/drawing/2014/chart" uri="{C3380CC4-5D6E-409C-BE32-E72D297353CC}">
                <c16:uniqueId val="{00000006-A36D-4B91-B567-9E81483F5E84}"/>
              </c:ext>
            </c:extLst>
          </c:dPt>
          <c:dPt>
            <c:idx val="11"/>
            <c:bubble3D val="0"/>
            <c:extLst>
              <c:ext xmlns:c16="http://schemas.microsoft.com/office/drawing/2014/chart" uri="{C3380CC4-5D6E-409C-BE32-E72D297353CC}">
                <c16:uniqueId val="{00000008-A36D-4B91-B567-9E81483F5E84}"/>
              </c:ext>
            </c:extLst>
          </c:dPt>
          <c:cat>
            <c:numRef>
              <c:f>'c1'!$A$8:$A$21</c:f>
              <c:numCache>
                <c:formatCode>General</c:formatCod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numCache>
            </c:numRef>
          </c:cat>
          <c:val>
            <c:numRef>
              <c:f>'c1'!$D$8:$D$21</c:f>
              <c:numCache>
                <c:formatCode>#,##0_);\(#,##0\)</c:formatCode>
                <c:ptCount val="14"/>
                <c:pt idx="0">
                  <c:v>1676480</c:v>
                </c:pt>
                <c:pt idx="1">
                  <c:v>1723253</c:v>
                </c:pt>
                <c:pt idx="2">
                  <c:v>1818115</c:v>
                </c:pt>
                <c:pt idx="3">
                  <c:v>1874650</c:v>
                </c:pt>
                <c:pt idx="4">
                  <c:v>1971627</c:v>
                </c:pt>
                <c:pt idx="5">
                  <c:v>1772670</c:v>
                </c:pt>
                <c:pt idx="6">
                  <c:v>1895735</c:v>
                </c:pt>
                <c:pt idx="7">
                  <c:v>2103739</c:v>
                </c:pt>
                <c:pt idx="8">
                  <c:v>2119080</c:v>
                </c:pt>
                <c:pt idx="9">
                  <c:v>2149142</c:v>
                </c:pt>
                <c:pt idx="10">
                  <c:v>2148731</c:v>
                </c:pt>
                <c:pt idx="11">
                  <c:v>2028825</c:v>
                </c:pt>
                <c:pt idx="12">
                  <c:v>1991006.9950000001</c:v>
                </c:pt>
                <c:pt idx="13">
                  <c:v>1990518.6329999999</c:v>
                </c:pt>
              </c:numCache>
            </c:numRef>
          </c:val>
          <c:smooth val="0"/>
          <c:extLst>
            <c:ext xmlns:c16="http://schemas.microsoft.com/office/drawing/2014/chart" uri="{C3380CC4-5D6E-409C-BE32-E72D297353CC}">
              <c16:uniqueId val="{00000009-A36D-4B91-B567-9E81483F5E84}"/>
            </c:ext>
          </c:extLst>
        </c:ser>
        <c:ser>
          <c:idx val="2"/>
          <c:order val="2"/>
          <c:tx>
            <c:v>Recepción encuesta láctea menor (INE)</c:v>
          </c:tx>
          <c:spPr>
            <a:ln w="25400">
              <a:solidFill>
                <a:srgbClr val="92D050"/>
              </a:solidFill>
              <a:prstDash val="solid"/>
            </a:ln>
          </c:spPr>
          <c:marker>
            <c:spPr>
              <a:solidFill>
                <a:srgbClr val="9BBB59"/>
              </a:solidFill>
              <a:ln>
                <a:solidFill>
                  <a:srgbClr val="92D050"/>
                </a:solidFill>
                <a:prstDash val="solid"/>
              </a:ln>
            </c:spPr>
          </c:marker>
          <c:dPt>
            <c:idx val="8"/>
            <c:bubble3D val="0"/>
            <c:extLst>
              <c:ext xmlns:c16="http://schemas.microsoft.com/office/drawing/2014/chart" uri="{C3380CC4-5D6E-409C-BE32-E72D297353CC}">
                <c16:uniqueId val="{0000000B-A36D-4B91-B567-9E81483F5E84}"/>
              </c:ext>
            </c:extLst>
          </c:dPt>
          <c:dPt>
            <c:idx val="9"/>
            <c:bubble3D val="0"/>
            <c:extLst>
              <c:ext xmlns:c16="http://schemas.microsoft.com/office/drawing/2014/chart" uri="{C3380CC4-5D6E-409C-BE32-E72D297353CC}">
                <c16:uniqueId val="{0000000D-A36D-4B91-B567-9E81483F5E84}"/>
              </c:ext>
            </c:extLst>
          </c:dPt>
          <c:dPt>
            <c:idx val="10"/>
            <c:bubble3D val="0"/>
            <c:extLst>
              <c:ext xmlns:c16="http://schemas.microsoft.com/office/drawing/2014/chart" uri="{C3380CC4-5D6E-409C-BE32-E72D297353CC}">
                <c16:uniqueId val="{0000000F-A36D-4B91-B567-9E81483F5E84}"/>
              </c:ext>
            </c:extLst>
          </c:dPt>
          <c:dPt>
            <c:idx val="11"/>
            <c:bubble3D val="0"/>
            <c:extLst>
              <c:ext xmlns:c16="http://schemas.microsoft.com/office/drawing/2014/chart" uri="{C3380CC4-5D6E-409C-BE32-E72D297353CC}">
                <c16:uniqueId val="{00000011-A36D-4B91-B567-9E81483F5E84}"/>
              </c:ext>
            </c:extLst>
          </c:dPt>
          <c:dPt>
            <c:idx val="13"/>
            <c:bubble3D val="0"/>
            <c:extLst>
              <c:ext xmlns:c16="http://schemas.microsoft.com/office/drawing/2014/chart" uri="{C3380CC4-5D6E-409C-BE32-E72D297353CC}">
                <c16:uniqueId val="{00000008-3B8F-467F-891A-F8847B8666DC}"/>
              </c:ext>
            </c:extLst>
          </c:dPt>
          <c:cat>
            <c:numRef>
              <c:f>'c1'!$A$8:$A$21</c:f>
              <c:numCache>
                <c:formatCode>General</c:formatCod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numCache>
            </c:numRef>
          </c:cat>
          <c:val>
            <c:numRef>
              <c:f>'c1'!$F$8:$F$21</c:f>
              <c:numCache>
                <c:formatCode>#,##0</c:formatCode>
                <c:ptCount val="14"/>
                <c:pt idx="0">
                  <c:v>221000</c:v>
                </c:pt>
                <c:pt idx="1">
                  <c:v>223355.54800000001</c:v>
                </c:pt>
                <c:pt idx="2">
                  <c:v>264028.14199999999</c:v>
                </c:pt>
                <c:pt idx="3">
                  <c:v>269809.359</c:v>
                </c:pt>
                <c:pt idx="4">
                  <c:v>263843.147</c:v>
                </c:pt>
                <c:pt idx="5">
                  <c:v>288215.01</c:v>
                </c:pt>
                <c:pt idx="6">
                  <c:v>339783.35499999998</c:v>
                </c:pt>
                <c:pt idx="7">
                  <c:v>275599.43800000002</c:v>
                </c:pt>
                <c:pt idx="8">
                  <c:v>316000</c:v>
                </c:pt>
                <c:pt idx="9">
                  <c:v>321500</c:v>
                </c:pt>
                <c:pt idx="10">
                  <c:v>338041</c:v>
                </c:pt>
                <c:pt idx="11">
                  <c:v>348991</c:v>
                </c:pt>
                <c:pt idx="12">
                  <c:v>330372.81300000002</c:v>
                </c:pt>
                <c:pt idx="13">
                  <c:v>320300.19099999999</c:v>
                </c:pt>
              </c:numCache>
            </c:numRef>
          </c:val>
          <c:smooth val="0"/>
          <c:extLst>
            <c:ext xmlns:c16="http://schemas.microsoft.com/office/drawing/2014/chart" uri="{C3380CC4-5D6E-409C-BE32-E72D297353CC}">
              <c16:uniqueId val="{00000012-A36D-4B91-B567-9E81483F5E84}"/>
            </c:ext>
          </c:extLst>
        </c:ser>
        <c:dLbls>
          <c:showLegendKey val="0"/>
          <c:showVal val="0"/>
          <c:showCatName val="0"/>
          <c:showSerName val="0"/>
          <c:showPercent val="0"/>
          <c:showBubbleSize val="0"/>
        </c:dLbls>
        <c:marker val="1"/>
        <c:smooth val="0"/>
        <c:axId val="853924320"/>
        <c:axId val="853910720"/>
      </c:lineChart>
      <c:catAx>
        <c:axId val="853924320"/>
        <c:scaling>
          <c:orientation val="minMax"/>
        </c:scaling>
        <c:delete val="0"/>
        <c:axPos val="b"/>
        <c:numFmt formatCode="General" sourceLinked="1"/>
        <c:majorTickMark val="out"/>
        <c:minorTickMark val="in"/>
        <c:tickLblPos val="low"/>
        <c:spPr>
          <a:ln w="3175">
            <a:solidFill>
              <a:srgbClr val="808080"/>
            </a:solidFill>
            <a:prstDash val="solid"/>
          </a:ln>
        </c:spPr>
        <c:txPr>
          <a:bodyPr rot="-1800000" vert="horz"/>
          <a:lstStyle/>
          <a:p>
            <a:pPr>
              <a:defRPr sz="900" b="0" i="0" u="none" strike="noStrike" baseline="0">
                <a:solidFill>
                  <a:srgbClr val="000000"/>
                </a:solidFill>
                <a:latin typeface="Arial"/>
                <a:ea typeface="Arial"/>
                <a:cs typeface="Arial"/>
              </a:defRPr>
            </a:pPr>
            <a:endParaRPr lang="es-CL"/>
          </a:p>
        </c:txPr>
        <c:crossAx val="853910720"/>
        <c:crosses val="autoZero"/>
        <c:auto val="1"/>
        <c:lblAlgn val="ctr"/>
        <c:lblOffset val="100"/>
        <c:noMultiLvlLbl val="0"/>
      </c:catAx>
      <c:valAx>
        <c:axId val="853910720"/>
        <c:scaling>
          <c:orientation val="minMax"/>
        </c:scaling>
        <c:delete val="0"/>
        <c:axPos val="l"/>
        <c:majorGridlines>
          <c:spPr>
            <a:ln w="3175">
              <a:solidFill>
                <a:srgbClr val="80808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Miles de litros</a:t>
                </a:r>
              </a:p>
            </c:rich>
          </c:tx>
          <c:layout>
            <c:manualLayout>
              <c:xMode val="edge"/>
              <c:yMode val="edge"/>
              <c:x val="1.09137587309783E-2"/>
              <c:y val="0.31096426867096161"/>
            </c:manualLayout>
          </c:layout>
          <c:overlay val="0"/>
          <c:spPr>
            <a:noFill/>
            <a:ln w="25400">
              <a:noFill/>
            </a:ln>
          </c:spPr>
        </c:title>
        <c:numFmt formatCode="#,##0_);\(#,##0\)" sourceLinked="1"/>
        <c:majorTickMark val="out"/>
        <c:minorTickMark val="none"/>
        <c:tickLblPos val="low"/>
        <c:spPr>
          <a:ln w="3175">
            <a:solidFill>
              <a:srgbClr val="80808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853924320"/>
        <c:crosses val="autoZero"/>
        <c:crossBetween val="between"/>
      </c:valAx>
      <c:spPr>
        <a:solidFill>
          <a:srgbClr val="FFFFFF"/>
        </a:solidFill>
        <a:ln w="3175">
          <a:solidFill>
            <a:srgbClr val="000000"/>
          </a:solidFill>
          <a:prstDash val="solid"/>
        </a:ln>
      </c:spPr>
    </c:plotArea>
    <c:legend>
      <c:legendPos val="r"/>
      <c:layout>
        <c:manualLayout>
          <c:xMode val="edge"/>
          <c:yMode val="edge"/>
          <c:x val="0.10655752047387519"/>
          <c:y val="0.8892057384872345"/>
          <c:w val="0.86202300532105613"/>
          <c:h val="6.8181818181818121E-2"/>
        </c:manualLayout>
      </c:layout>
      <c:overlay val="0"/>
      <c:spPr>
        <a:noFill/>
        <a:ln w="25400">
          <a:noFill/>
        </a:ln>
      </c:spPr>
      <c:txPr>
        <a:bodyPr/>
        <a:lstStyle/>
        <a:p>
          <a:pPr>
            <a:defRPr sz="800" b="1" i="0" u="none" strike="noStrike" baseline="0">
              <a:solidFill>
                <a:sysClr val="windowText" lastClr="000000"/>
              </a:solidFill>
              <a:latin typeface="Arial"/>
              <a:ea typeface="Arial"/>
              <a:cs typeface="Arial"/>
            </a:defRPr>
          </a:pPr>
          <a:endParaRPr lang="es-CL"/>
        </a:p>
      </c:txPr>
    </c:legend>
    <c:plotVisOnly val="0"/>
    <c:dispBlanksAs val="gap"/>
    <c:showDLblsOverMax val="0"/>
  </c:chart>
  <c:spPr>
    <a:solidFill>
      <a:srgbClr val="FFFFFF"/>
    </a:solidFill>
    <a:ln w="3175">
      <a:solidFill>
        <a:srgbClr val="808080"/>
      </a:solidFill>
      <a:prstDash val="solid"/>
    </a:ln>
  </c:spPr>
  <c:txPr>
    <a:bodyPr/>
    <a:lstStyle/>
    <a:p>
      <a:pPr>
        <a:defRPr sz="800" b="0" i="0" u="none" strike="noStrike" baseline="0">
          <a:solidFill>
            <a:srgbClr val="000000"/>
          </a:solidFill>
          <a:latin typeface="Arial"/>
          <a:ea typeface="Arial"/>
          <a:cs typeface="Arial"/>
        </a:defRPr>
      </a:pPr>
      <a:endParaRPr lang="es-CL"/>
    </a:p>
  </c:txPr>
  <c:printSettings>
    <c:headerFooter/>
    <c:pageMargins b="1" l="0.75" r="0.75" t="1" header="0.51180555555555596" footer="0.51180555555555596"/>
    <c:pageSetup firstPageNumber="0"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2. Recepción mensual de leche  </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Años: 2014- 2018</a:t>
            </a:r>
          </a:p>
        </c:rich>
      </c:tx>
      <c:layout>
        <c:manualLayout>
          <c:xMode val="edge"/>
          <c:yMode val="edge"/>
          <c:x val="0.3356646501504385"/>
          <c:y val="3.0042881003510928E-2"/>
        </c:manualLayout>
      </c:layout>
      <c:overlay val="0"/>
      <c:spPr>
        <a:solidFill>
          <a:srgbClr val="FFFFFF"/>
        </a:solidFill>
        <a:ln w="25400">
          <a:noFill/>
        </a:ln>
      </c:spPr>
    </c:title>
    <c:autoTitleDeleted val="0"/>
    <c:plotArea>
      <c:layout>
        <c:manualLayout>
          <c:layoutTarget val="inner"/>
          <c:xMode val="edge"/>
          <c:yMode val="edge"/>
          <c:x val="0.13716687240578901"/>
          <c:y val="0.12804035859154"/>
          <c:w val="0.77762290866949102"/>
          <c:h val="0.59055499880696705"/>
        </c:manualLayout>
      </c:layout>
      <c:lineChart>
        <c:grouping val="standard"/>
        <c:varyColors val="0"/>
        <c:ser>
          <c:idx val="2"/>
          <c:order val="1"/>
          <c:tx>
            <c:v>2014</c:v>
          </c:tx>
          <c:spPr>
            <a:ln w="38100">
              <a:solidFill>
                <a:srgbClr val="99CC00"/>
              </a:solidFill>
              <a:prstDash val="solid"/>
            </a:ln>
          </c:spPr>
          <c:marker>
            <c:symbol val="triangle"/>
            <c:size val="9"/>
            <c:spPr>
              <a:solidFill>
                <a:srgbClr val="99CC00"/>
              </a:solidFill>
              <a:ln>
                <a:solidFill>
                  <a:srgbClr val="99CC00"/>
                </a:solidFill>
                <a:prstDash val="solid"/>
              </a:ln>
            </c:spPr>
          </c:marker>
          <c:cat>
            <c:strRef>
              <c:f>'g2'!$AH$8:$AH$19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'g2'!$AW$8:$AW$19</c:f>
              <c:numCache>
                <c:formatCode>#,##0</c:formatCode>
                <c:ptCount val="12"/>
                <c:pt idx="0">
                  <c:v>203922.56899999999</c:v>
                </c:pt>
                <c:pt idx="1">
                  <c:v>173165.66399999999</c:v>
                </c:pt>
                <c:pt idx="2">
                  <c:v>176008.64499999999</c:v>
                </c:pt>
                <c:pt idx="3">
                  <c:v>157533.94399999999</c:v>
                </c:pt>
                <c:pt idx="4">
                  <c:v>150536.834</c:v>
                </c:pt>
                <c:pt idx="5">
                  <c:v>129092.85400000001</c:v>
                </c:pt>
                <c:pt idx="6">
                  <c:v>129953.484</c:v>
                </c:pt>
                <c:pt idx="7">
                  <c:v>149680.66</c:v>
                </c:pt>
                <c:pt idx="8">
                  <c:v>183896.84599999999</c:v>
                </c:pt>
                <c:pt idx="9">
                  <c:v>224250.617</c:v>
                </c:pt>
                <c:pt idx="10">
                  <c:v>234970.924</c:v>
                </c:pt>
                <c:pt idx="11">
                  <c:v>235715.97899999999</c:v>
                </c:pt>
              </c:numCache>
            </c:numRef>
          </c:val>
          <c:smooth val="0"/>
          <c:extLst>
            <c:ext xmlns:c16="http://schemas.microsoft.com/office/drawing/2014/chart" uri="{C3380CC4-5D6E-409C-BE32-E72D297353CC}">
              <c16:uniqueId val="{00000001-6469-4C6D-AFCA-2D0C1513CA2A}"/>
            </c:ext>
          </c:extLst>
        </c:ser>
        <c:ser>
          <c:idx val="3"/>
          <c:order val="2"/>
          <c:tx>
            <c:v>2015</c:v>
          </c:tx>
          <c:spPr>
            <a:ln w="38100">
              <a:solidFill>
                <a:srgbClr val="FFCC00"/>
              </a:solidFill>
              <a:prstDash val="solid"/>
            </a:ln>
          </c:spPr>
          <c:marker>
            <c:symbol val="diamond"/>
            <c:size val="10"/>
            <c:spPr>
              <a:solidFill>
                <a:srgbClr val="FFCC00"/>
              </a:solidFill>
              <a:ln>
                <a:solidFill>
                  <a:srgbClr val="FFCC00"/>
                </a:solidFill>
                <a:prstDash val="solid"/>
              </a:ln>
            </c:spPr>
          </c:marker>
          <c:cat>
            <c:strRef>
              <c:f>'g2'!$AH$8:$AH$19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'g2'!$AX$8:$AX$19</c:f>
              <c:numCache>
                <c:formatCode>#,##0</c:formatCode>
                <c:ptCount val="12"/>
                <c:pt idx="0">
                  <c:v>206584.867</c:v>
                </c:pt>
                <c:pt idx="1">
                  <c:v>156987.804</c:v>
                </c:pt>
                <c:pt idx="2">
                  <c:v>152202.421</c:v>
                </c:pt>
                <c:pt idx="3">
                  <c:v>141151.40700000001</c:v>
                </c:pt>
                <c:pt idx="4">
                  <c:v>144966.49299999999</c:v>
                </c:pt>
                <c:pt idx="5">
                  <c:v>126736.58900000001</c:v>
                </c:pt>
                <c:pt idx="6">
                  <c:v>122817.34299999999</c:v>
                </c:pt>
                <c:pt idx="7">
                  <c:v>139869.274</c:v>
                </c:pt>
                <c:pt idx="8">
                  <c:v>173728.755</c:v>
                </c:pt>
                <c:pt idx="9">
                  <c:v>215925.913</c:v>
                </c:pt>
                <c:pt idx="10">
                  <c:v>226033.94500000001</c:v>
                </c:pt>
                <c:pt idx="11">
                  <c:v>221820.24100000001</c:v>
                </c:pt>
              </c:numCache>
            </c:numRef>
          </c:val>
          <c:smooth val="0"/>
          <c:extLst>
            <c:ext xmlns:c16="http://schemas.microsoft.com/office/drawing/2014/chart" uri="{C3380CC4-5D6E-409C-BE32-E72D297353CC}">
              <c16:uniqueId val="{00000002-6469-4C6D-AFCA-2D0C1513CA2A}"/>
            </c:ext>
          </c:extLst>
        </c:ser>
        <c:ser>
          <c:idx val="4"/>
          <c:order val="3"/>
          <c:tx>
            <c:v>2016</c:v>
          </c:tx>
          <c:spPr>
            <a:ln w="25400">
              <a:solidFill>
                <a:srgbClr val="FF0000"/>
              </a:solidFill>
              <a:prstDash val="solid"/>
            </a:ln>
          </c:spPr>
          <c:marker>
            <c:spPr>
              <a:solidFill>
                <a:schemeClr val="tx1"/>
              </a:solidFill>
            </c:spPr>
          </c:marker>
          <c:cat>
            <c:strRef>
              <c:f>'g2'!$AH$8:$AH$19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'g2'!$AY$27:$AY$38</c:f>
              <c:numCache>
                <c:formatCode>#,##0</c:formatCode>
                <c:ptCount val="12"/>
                <c:pt idx="0">
                  <c:v>198787.693</c:v>
                </c:pt>
                <c:pt idx="1">
                  <c:v>155800.603</c:v>
                </c:pt>
                <c:pt idx="2">
                  <c:v>153602.44899999999</c:v>
                </c:pt>
                <c:pt idx="3">
                  <c:v>135524.079</c:v>
                </c:pt>
                <c:pt idx="4">
                  <c:v>132902.889</c:v>
                </c:pt>
                <c:pt idx="5">
                  <c:v>124628.327</c:v>
                </c:pt>
                <c:pt idx="6">
                  <c:v>123439.03200000001</c:v>
                </c:pt>
                <c:pt idx="7">
                  <c:v>141114.62400000001</c:v>
                </c:pt>
                <c:pt idx="8">
                  <c:v>176785.85200000001</c:v>
                </c:pt>
                <c:pt idx="9">
                  <c:v>213534.86199999999</c:v>
                </c:pt>
                <c:pt idx="10">
                  <c:v>219202.38399999999</c:v>
                </c:pt>
                <c:pt idx="11">
                  <c:v>215684.201</c:v>
                </c:pt>
              </c:numCache>
            </c:numRef>
          </c:val>
          <c:smooth val="0"/>
          <c:extLst>
            <c:ext xmlns:c16="http://schemas.microsoft.com/office/drawing/2014/chart" uri="{C3380CC4-5D6E-409C-BE32-E72D297353CC}">
              <c16:uniqueId val="{00000003-6469-4C6D-AFCA-2D0C1513CA2A}"/>
            </c:ext>
          </c:extLst>
        </c:ser>
        <c:ser>
          <c:idx val="0"/>
          <c:order val="4"/>
          <c:tx>
            <c:v>2017</c:v>
          </c:tx>
          <c:spPr>
            <a:ln w="25400">
              <a:solidFill>
                <a:srgbClr val="000000"/>
              </a:solidFill>
              <a:prstDash val="solid"/>
            </a:ln>
          </c:spPr>
          <c:marker>
            <c:spPr>
              <a:solidFill>
                <a:schemeClr val="tx1"/>
              </a:solidFill>
            </c:spPr>
          </c:marker>
          <c:cat>
            <c:strRef>
              <c:f>'g2'!$AH$8:$AH$19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'g2'!$AZ$27:$AZ$38</c:f>
              <c:numCache>
                <c:formatCode>#,##0</c:formatCode>
                <c:ptCount val="12"/>
                <c:pt idx="0">
                  <c:v>198216</c:v>
                </c:pt>
                <c:pt idx="1">
                  <c:v>158891.75</c:v>
                </c:pt>
                <c:pt idx="2">
                  <c:v>166183.64000000001</c:v>
                </c:pt>
                <c:pt idx="3">
                  <c:v>155500.46799999999</c:v>
                </c:pt>
                <c:pt idx="4">
                  <c:v>142514.50099999999</c:v>
                </c:pt>
                <c:pt idx="5">
                  <c:v>119494.893</c:v>
                </c:pt>
                <c:pt idx="6">
                  <c:v>118155.306</c:v>
                </c:pt>
                <c:pt idx="7">
                  <c:v>138460.579</c:v>
                </c:pt>
                <c:pt idx="8">
                  <c:v>166196.432</c:v>
                </c:pt>
                <c:pt idx="9">
                  <c:v>206288.171</c:v>
                </c:pt>
                <c:pt idx="10">
                  <c:v>204911.80100000001</c:v>
                </c:pt>
                <c:pt idx="11">
                  <c:v>215844.91399999999</c:v>
                </c:pt>
              </c:numCache>
            </c:numRef>
          </c:val>
          <c:smooth val="0"/>
          <c:extLst>
            <c:ext xmlns:c16="http://schemas.microsoft.com/office/drawing/2014/chart" uri="{C3380CC4-5D6E-409C-BE32-E72D297353CC}">
              <c16:uniqueId val="{00000004-6469-4C6D-AFCA-2D0C1513CA2A}"/>
            </c:ext>
          </c:extLst>
        </c:ser>
        <c:ser>
          <c:idx val="5"/>
          <c:order val="5"/>
          <c:tx>
            <c:strRef>
              <c:f>'g2'!$BA$26</c:f>
              <c:strCache>
                <c:ptCount val="1"/>
                <c:pt idx="0">
                  <c:v>2018</c:v>
                </c:pt>
              </c:strCache>
            </c:strRef>
          </c:tx>
          <c:val>
            <c:numRef>
              <c:f>'g2'!$BA$27:$BA$31</c:f>
              <c:numCache>
                <c:formatCode>#,##0</c:formatCode>
                <c:ptCount val="5"/>
                <c:pt idx="0">
                  <c:v>208051.04800000001</c:v>
                </c:pt>
                <c:pt idx="1">
                  <c:v>166258.90400000001</c:v>
                </c:pt>
                <c:pt idx="2">
                  <c:v>167073.82500000001</c:v>
                </c:pt>
                <c:pt idx="3">
                  <c:v>163507.64600000001</c:v>
                </c:pt>
                <c:pt idx="4">
                  <c:v>155603.60699999999</c:v>
                </c:pt>
              </c:numCache>
            </c:numRef>
          </c:val>
          <c:smooth val="0"/>
          <c:extLst>
            <c:ext xmlns:c16="http://schemas.microsoft.com/office/drawing/2014/chart" uri="{C3380CC4-5D6E-409C-BE32-E72D297353CC}">
              <c16:uniqueId val="{00000000-0E5B-449B-B5EC-C7F535220080}"/>
            </c:ext>
          </c:extLst>
        </c:ser>
        <c:dLbls>
          <c:showLegendKey val="0"/>
          <c:showVal val="0"/>
          <c:showCatName val="0"/>
          <c:showSerName val="0"/>
          <c:showPercent val="0"/>
          <c:showBubbleSize val="0"/>
        </c:dLbls>
        <c:marker val="1"/>
        <c:smooth val="0"/>
        <c:axId val="509664080"/>
        <c:axId val="509669520"/>
        <c:extLst>
          <c:ext xmlns:c15="http://schemas.microsoft.com/office/drawing/2012/chart" uri="{02D57815-91ED-43cb-92C2-25804820EDAC}">
            <c15:filteredLineSeries>
              <c15:ser>
                <c:idx val="1"/>
                <c:order val="0"/>
                <c:tx>
                  <c:v>2013</c:v>
                </c:tx>
                <c:spPr>
                  <a:ln w="38100">
                    <a:solidFill>
                      <a:srgbClr val="0000FF"/>
                    </a:solidFill>
                    <a:prstDash val="solid"/>
                  </a:ln>
                </c:spPr>
                <c:marker>
                  <c:symbol val="square"/>
                  <c:size val="9"/>
                  <c:spPr>
                    <a:solidFill>
                      <a:srgbClr val="0000FF"/>
                    </a:solidFill>
                    <a:ln>
                      <a:solidFill>
                        <a:srgbClr val="0000FF"/>
                      </a:solidFill>
                      <a:prstDash val="solid"/>
                    </a:ln>
                  </c:spPr>
                </c:marker>
                <c:cat>
                  <c:strRef>
                    <c:extLst>
                      <c:ext uri="{02D57815-91ED-43cb-92C2-25804820EDAC}">
                        <c15:formulaRef>
                          <c15:sqref>'g2'!$AH$8:$AH$19</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'g2'!$AV$8:$AV$19</c15:sqref>
                        </c15:formulaRef>
                      </c:ext>
                    </c:extLst>
                    <c:numCache>
                      <c:formatCode>#,##0</c:formatCode>
                      <c:ptCount val="12"/>
                      <c:pt idx="0">
                        <c:v>211487.97899999999</c:v>
                      </c:pt>
                      <c:pt idx="1">
                        <c:v>170312.03099999999</c:v>
                      </c:pt>
                      <c:pt idx="2">
                        <c:v>181824.889</c:v>
                      </c:pt>
                      <c:pt idx="3">
                        <c:v>166743.28200000001</c:v>
                      </c:pt>
                      <c:pt idx="4">
                        <c:v>153731.929</c:v>
                      </c:pt>
                      <c:pt idx="5">
                        <c:v>131927.42600000001</c:v>
                      </c:pt>
                      <c:pt idx="6">
                        <c:v>129918.201</c:v>
                      </c:pt>
                      <c:pt idx="7">
                        <c:v>146454.421</c:v>
                      </c:pt>
                      <c:pt idx="8">
                        <c:v>173049.77799999999</c:v>
                      </c:pt>
                      <c:pt idx="9">
                        <c:v>221735.21299999999</c:v>
                      </c:pt>
                      <c:pt idx="10">
                        <c:v>232321.15700000001</c:v>
                      </c:pt>
                      <c:pt idx="11">
                        <c:v>229645.53</c:v>
                      </c:pt>
                    </c:numCache>
                  </c:numRef>
                </c:val>
                <c:smooth val="0"/>
                <c:extLst>
                  <c:ext xmlns:c16="http://schemas.microsoft.com/office/drawing/2014/chart" uri="{C3380CC4-5D6E-409C-BE32-E72D297353CC}">
                    <c16:uniqueId val="{00000000-6469-4C6D-AFCA-2D0C1513CA2A}"/>
                  </c:ext>
                </c:extLst>
              </c15:ser>
            </c15:filteredLineSeries>
          </c:ext>
        </c:extLst>
      </c:lineChart>
      <c:catAx>
        <c:axId val="509664080"/>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es-CL"/>
                  <a:t>Fuente: Odepa.</a:t>
                </a:r>
              </a:p>
            </c:rich>
          </c:tx>
          <c:layout>
            <c:manualLayout>
              <c:xMode val="edge"/>
              <c:yMode val="edge"/>
              <c:x val="2.0594712246335061E-2"/>
              <c:y val="0.92761359375532593"/>
            </c:manualLayout>
          </c:layout>
          <c:overlay val="0"/>
          <c:spPr>
            <a:noFill/>
            <a:ln w="25400">
              <a:noFill/>
            </a:ln>
          </c:spPr>
        </c:title>
        <c:numFmt formatCode="General" sourceLinked="1"/>
        <c:majorTickMark val="out"/>
        <c:minorTickMark val="in"/>
        <c:tickLblPos val="low"/>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509669520"/>
        <c:crosses val="autoZero"/>
        <c:auto val="1"/>
        <c:lblAlgn val="ctr"/>
        <c:lblOffset val="100"/>
        <c:tickLblSkip val="1"/>
        <c:tickMarkSkip val="1"/>
        <c:noMultiLvlLbl val="0"/>
      </c:catAx>
      <c:valAx>
        <c:axId val="509669520"/>
        <c:scaling>
          <c:orientation val="minMax"/>
          <c:max val="240000"/>
          <c:min val="100000"/>
        </c:scaling>
        <c:delete val="0"/>
        <c:axPos val="l"/>
        <c:majorGridlines>
          <c:spPr>
            <a:ln w="12700">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Miles de litros</a:t>
                </a:r>
              </a:p>
            </c:rich>
          </c:tx>
          <c:layout>
            <c:manualLayout>
              <c:xMode val="edge"/>
              <c:yMode val="edge"/>
              <c:x val="2.2377728698546828E-2"/>
              <c:y val="0.33206640079081023"/>
            </c:manualLayout>
          </c:layout>
          <c:overlay val="0"/>
          <c:spPr>
            <a:noFill/>
            <a:ln w="25400">
              <a:noFill/>
            </a:ln>
          </c:spPr>
        </c:title>
        <c:numFmt formatCode="#,##0" sourceLinked="0"/>
        <c:majorTickMark val="out"/>
        <c:minorTickMark val="none"/>
        <c:tickLblPos val="low"/>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509664080"/>
        <c:crosses val="autoZero"/>
        <c:crossBetween val="between"/>
      </c:valAx>
      <c:spPr>
        <a:solidFill>
          <a:srgbClr val="FFFFFF"/>
        </a:solidFill>
        <a:ln w="12700">
          <a:solidFill>
            <a:srgbClr val="000000"/>
          </a:solidFill>
          <a:prstDash val="solid"/>
        </a:ln>
      </c:spPr>
    </c:plotArea>
    <c:legend>
      <c:legendPos val="r"/>
      <c:layout>
        <c:manualLayout>
          <c:xMode val="edge"/>
          <c:yMode val="edge"/>
          <c:x val="0.26067073170731708"/>
          <c:y val="0.82857251934417286"/>
          <c:w val="8.6991869918699186E-2"/>
          <c:h val="0.17142748065582711"/>
        </c:manualLayout>
      </c:layout>
      <c:overlay val="0"/>
      <c:spPr>
        <a:solidFill>
          <a:srgbClr val="FFFFFF"/>
        </a:solidFill>
        <a:ln w="25400">
          <a:noFill/>
        </a:ln>
      </c:spPr>
      <c:txPr>
        <a:bodyPr/>
        <a:lstStyle/>
        <a:p>
          <a:pPr>
            <a:defRPr sz="575"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c:pageMargins b="1" l="0.75" r="0.75" t="1" header="0.51180555555555596" footer="0.51180555555555596"/>
    <c:pageSetup firstPageNumber="0"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3. Recepción de leche </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Enero-mayo 2018</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Participación por Empresas</a:t>
            </a:r>
          </a:p>
        </c:rich>
      </c:tx>
      <c:layout>
        <c:manualLayout>
          <c:xMode val="edge"/>
          <c:yMode val="edge"/>
          <c:x val="0.36518794525684289"/>
          <c:y val="3.6328619457684848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225895620662799"/>
          <c:y val="0.38297922074886298"/>
          <c:w val="0.51660400857859801"/>
          <c:h val="0.39539062936281899"/>
        </c:manualLayout>
      </c:layout>
      <c:pie3DChart>
        <c:varyColors val="1"/>
        <c:ser>
          <c:idx val="0"/>
          <c:order val="0"/>
          <c:spPr>
            <a:solidFill>
              <a:srgbClr val="9999FF"/>
            </a:solidFill>
            <a:ln w="3175">
              <a:solidFill>
                <a:srgbClr val="000000"/>
              </a:solidFill>
              <a:prstDash val="solid"/>
            </a:ln>
          </c:spPr>
          <c:explosion val="11"/>
          <c:dPt>
            <c:idx val="0"/>
            <c:bubble3D val="0"/>
            <c:spPr>
              <a:solidFill>
                <a:srgbClr val="0000FF"/>
              </a:solidFill>
              <a:ln w="3175">
                <a:solidFill>
                  <a:srgbClr val="000000"/>
                </a:solidFill>
                <a:prstDash val="solid"/>
              </a:ln>
            </c:spPr>
            <c:extLst>
              <c:ext xmlns:c16="http://schemas.microsoft.com/office/drawing/2014/chart" uri="{C3380CC4-5D6E-409C-BE32-E72D297353CC}">
                <c16:uniqueId val="{00000000-CA43-43E0-AC6E-F180BE49D051}"/>
              </c:ext>
            </c:extLst>
          </c:dPt>
          <c:dPt>
            <c:idx val="1"/>
            <c:bubble3D val="0"/>
            <c:spPr>
              <a:solidFill>
                <a:srgbClr val="FFFF00"/>
              </a:solidFill>
              <a:ln w="3175">
                <a:solidFill>
                  <a:srgbClr val="000000"/>
                </a:solidFill>
                <a:prstDash val="solid"/>
              </a:ln>
            </c:spPr>
            <c:extLst>
              <c:ext xmlns:c16="http://schemas.microsoft.com/office/drawing/2014/chart" uri="{C3380CC4-5D6E-409C-BE32-E72D297353CC}">
                <c16:uniqueId val="{00000001-CA43-43E0-AC6E-F180BE49D051}"/>
              </c:ext>
            </c:extLst>
          </c:dPt>
          <c:dPt>
            <c:idx val="2"/>
            <c:bubble3D val="0"/>
            <c:spPr>
              <a:solidFill>
                <a:srgbClr val="FF0000"/>
              </a:solidFill>
              <a:ln w="3175">
                <a:solidFill>
                  <a:srgbClr val="000000"/>
                </a:solidFill>
                <a:prstDash val="solid"/>
              </a:ln>
            </c:spPr>
            <c:extLst>
              <c:ext xmlns:c16="http://schemas.microsoft.com/office/drawing/2014/chart" uri="{C3380CC4-5D6E-409C-BE32-E72D297353CC}">
                <c16:uniqueId val="{00000002-CA43-43E0-AC6E-F180BE49D051}"/>
              </c:ext>
            </c:extLst>
          </c:dPt>
          <c:dPt>
            <c:idx val="3"/>
            <c:bubble3D val="0"/>
            <c:spPr>
              <a:solidFill>
                <a:srgbClr val="CCFFFF"/>
              </a:solidFill>
              <a:ln w="3175">
                <a:solidFill>
                  <a:srgbClr val="000000"/>
                </a:solidFill>
                <a:prstDash val="solid"/>
              </a:ln>
            </c:spPr>
            <c:extLst>
              <c:ext xmlns:c16="http://schemas.microsoft.com/office/drawing/2014/chart" uri="{C3380CC4-5D6E-409C-BE32-E72D297353CC}">
                <c16:uniqueId val="{00000003-CA43-43E0-AC6E-F180BE49D051}"/>
              </c:ext>
            </c:extLst>
          </c:dPt>
          <c:dPt>
            <c:idx val="4"/>
            <c:bubble3D val="0"/>
            <c:spPr>
              <a:solidFill>
                <a:srgbClr val="E3E3E3"/>
              </a:solidFill>
              <a:ln w="3175">
                <a:solidFill>
                  <a:srgbClr val="000000"/>
                </a:solidFill>
                <a:prstDash val="solid"/>
              </a:ln>
            </c:spPr>
            <c:extLst>
              <c:ext xmlns:c16="http://schemas.microsoft.com/office/drawing/2014/chart" uri="{C3380CC4-5D6E-409C-BE32-E72D297353CC}">
                <c16:uniqueId val="{00000004-CA43-43E0-AC6E-F180BE49D051}"/>
              </c:ext>
            </c:extLst>
          </c:dPt>
          <c:dPt>
            <c:idx val="5"/>
            <c:bubble3D val="0"/>
            <c:spPr>
              <a:solidFill>
                <a:srgbClr val="800080"/>
              </a:solidFill>
              <a:ln w="3175">
                <a:solidFill>
                  <a:srgbClr val="000000"/>
                </a:solidFill>
                <a:prstDash val="solid"/>
              </a:ln>
            </c:spPr>
            <c:extLst>
              <c:ext xmlns:c16="http://schemas.microsoft.com/office/drawing/2014/chart" uri="{C3380CC4-5D6E-409C-BE32-E72D297353CC}">
                <c16:uniqueId val="{00000005-CA43-43E0-AC6E-F180BE49D051}"/>
              </c:ext>
            </c:extLst>
          </c:dPt>
          <c:dPt>
            <c:idx val="6"/>
            <c:bubble3D val="0"/>
            <c:spPr>
              <a:solidFill>
                <a:srgbClr val="FF99CC"/>
              </a:solidFill>
              <a:ln w="3175">
                <a:solidFill>
                  <a:srgbClr val="000000"/>
                </a:solidFill>
                <a:prstDash val="solid"/>
              </a:ln>
            </c:spPr>
            <c:extLst>
              <c:ext xmlns:c16="http://schemas.microsoft.com/office/drawing/2014/chart" uri="{C3380CC4-5D6E-409C-BE32-E72D297353CC}">
                <c16:uniqueId val="{00000006-CA43-43E0-AC6E-F180BE49D051}"/>
              </c:ext>
            </c:extLst>
          </c:dPt>
          <c:dPt>
            <c:idx val="7"/>
            <c:bubble3D val="0"/>
            <c:extLst>
              <c:ext xmlns:c16="http://schemas.microsoft.com/office/drawing/2014/chart" uri="{C3380CC4-5D6E-409C-BE32-E72D297353CC}">
                <c16:uniqueId val="{00000007-CA43-43E0-AC6E-F180BE49D051}"/>
              </c:ext>
            </c:extLst>
          </c:dPt>
          <c:dPt>
            <c:idx val="8"/>
            <c:bubble3D val="0"/>
            <c:spPr>
              <a:solidFill>
                <a:srgbClr val="92D050"/>
              </a:solidFill>
              <a:ln w="3175">
                <a:solidFill>
                  <a:srgbClr val="000000"/>
                </a:solidFill>
                <a:prstDash val="solid"/>
              </a:ln>
            </c:spPr>
            <c:extLst>
              <c:ext xmlns:c16="http://schemas.microsoft.com/office/drawing/2014/chart" uri="{C3380CC4-5D6E-409C-BE32-E72D297353CC}">
                <c16:uniqueId val="{00000008-CA43-43E0-AC6E-F180BE49D051}"/>
              </c:ext>
            </c:extLst>
          </c:dPt>
          <c:dLbls>
            <c:dLbl>
              <c:idx val="0"/>
              <c:layout>
                <c:manualLayout>
                  <c:x val="1.27976892775283E-2"/>
                  <c:y val="-9.7286292350736298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CA43-43E0-AC6E-F180BE49D051}"/>
                </c:ext>
              </c:extLst>
            </c:dLbl>
            <c:dLbl>
              <c:idx val="1"/>
              <c:layout>
                <c:manualLayout>
                  <c:x val="8.5930210740534599E-2"/>
                  <c:y val="2.5840414882815101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A43-43E0-AC6E-F180BE49D051}"/>
                </c:ext>
              </c:extLst>
            </c:dLbl>
            <c:dLbl>
              <c:idx val="2"/>
              <c:layout>
                <c:manualLayout>
                  <c:x val="8.6840271096316896E-2"/>
                  <c:y val="6.9109942919026196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CA43-43E0-AC6E-F180BE49D051}"/>
                </c:ext>
              </c:extLst>
            </c:dLbl>
            <c:dLbl>
              <c:idx val="3"/>
              <c:layout>
                <c:manualLayout>
                  <c:x val="1.82550921077742E-2"/>
                  <c:y val="0.10920510474757"/>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A43-43E0-AC6E-F180BE49D051}"/>
                </c:ext>
              </c:extLst>
            </c:dLbl>
            <c:dLbl>
              <c:idx val="4"/>
              <c:layout>
                <c:manualLayout>
                  <c:x val="-5.6178377015081798E-2"/>
                  <c:y val="-1.17272574970682E-5"/>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CA43-43E0-AC6E-F180BE49D051}"/>
                </c:ext>
              </c:extLst>
            </c:dLbl>
            <c:dLbl>
              <c:idx val="5"/>
              <c:layout>
                <c:manualLayout>
                  <c:x val="-8.97098085975284E-3"/>
                  <c:y val="-7.3552242139945295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A43-43E0-AC6E-F180BE49D051}"/>
                </c:ext>
              </c:extLst>
            </c:dLbl>
            <c:dLbl>
              <c:idx val="6"/>
              <c:layout>
                <c:manualLayout>
                  <c:x val="4.6524569289710903E-2"/>
                  <c:y val="-9.5716889298039703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CA43-43E0-AC6E-F180BE49D051}"/>
                </c:ext>
              </c:extLst>
            </c:dLbl>
            <c:dLbl>
              <c:idx val="7"/>
              <c:layout>
                <c:manualLayout>
                  <c:x val="8.5402293463317125E-2"/>
                  <c:y val="-8.3096235044198066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A43-43E0-AC6E-F180BE49D051}"/>
                </c:ext>
              </c:extLst>
            </c:dLbl>
            <c:dLbl>
              <c:idx val="8"/>
              <c:layout>
                <c:manualLayout>
                  <c:x val="0.10516193288338957"/>
                  <c:y val="-6.4297614972041534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CA43-43E0-AC6E-F180BE49D051}"/>
                </c:ext>
              </c:extLst>
            </c:dLbl>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'c3'!$AF$7:$AF$14</c:f>
              <c:strCache>
                <c:ptCount val="8"/>
                <c:pt idx="0">
                  <c:v>Colún</c:v>
                </c:pt>
                <c:pt idx="1">
                  <c:v>Nestlé</c:v>
                </c:pt>
                <c:pt idx="2">
                  <c:v>Prolesur</c:v>
                </c:pt>
                <c:pt idx="3">
                  <c:v>Watt's S.A.</c:v>
                </c:pt>
                <c:pt idx="4">
                  <c:v>Soprole</c:v>
                </c:pt>
                <c:pt idx="5">
                  <c:v>Grupo Lactalis</c:v>
                </c:pt>
                <c:pt idx="6">
                  <c:v>Surlat</c:v>
                </c:pt>
                <c:pt idx="7">
                  <c:v>Otras plantas</c:v>
                </c:pt>
              </c:strCache>
            </c:strRef>
          </c:cat>
          <c:val>
            <c:numRef>
              <c:f>'c3'!$AG$7:$AG$14</c:f>
              <c:numCache>
                <c:formatCode>#,##0</c:formatCode>
                <c:ptCount val="8"/>
                <c:pt idx="0">
                  <c:v>234816689</c:v>
                </c:pt>
                <c:pt idx="1">
                  <c:v>158633933</c:v>
                </c:pt>
                <c:pt idx="2">
                  <c:v>107129998</c:v>
                </c:pt>
                <c:pt idx="3">
                  <c:v>104860918</c:v>
                </c:pt>
                <c:pt idx="4">
                  <c:v>65325718</c:v>
                </c:pt>
                <c:pt idx="5">
                  <c:v>56431268</c:v>
                </c:pt>
                <c:pt idx="6">
                  <c:v>43231244</c:v>
                </c:pt>
                <c:pt idx="7">
                  <c:v>98630411</c:v>
                </c:pt>
              </c:numCache>
            </c:numRef>
          </c:val>
          <c:extLst>
            <c:ext xmlns:c16="http://schemas.microsoft.com/office/drawing/2014/chart" uri="{C3380CC4-5D6E-409C-BE32-E72D297353CC}">
              <c16:uniqueId val="{00000009-CA43-43E0-AC6E-F180BE49D051}"/>
            </c:ext>
          </c:extLst>
        </c:ser>
        <c:dLbls>
          <c:showLegendKey val="0"/>
          <c:showVal val="0"/>
          <c:showCatName val="0"/>
          <c:showSerName val="0"/>
          <c:showPercent val="0"/>
          <c:showBubbleSize val="0"/>
          <c:showLeaderLines val="1"/>
        </c:dLbls>
      </c:pie3DChart>
      <c:spPr>
        <a:noFill/>
        <a:ln w="25400">
          <a:noFill/>
        </a:ln>
      </c:spPr>
    </c:plotArea>
    <c:plotVisOnly val="0"/>
    <c:dispBlanksAs val="zero"/>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c:pageMargins b="1" l="0.75" r="0.75" t="1" header="0.51180555555555596" footer="0.51180555555555596"/>
    <c:pageSetup firstPageNumber="0" orientation="portrait"/>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2: Evolución mensual del precio real de la leche a productor</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 Años: 2000 - 2005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509657552"/>
        <c:axId val="509660272"/>
      </c:barChart>
      <c:catAx>
        <c:axId val="509657552"/>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509660272"/>
        <c:crosses val="autoZero"/>
        <c:auto val="1"/>
        <c:lblAlgn val="ctr"/>
        <c:lblOffset val="100"/>
        <c:tickMarkSkip val="1"/>
        <c:noMultiLvlLbl val="0"/>
      </c:catAx>
      <c:valAx>
        <c:axId val="509660272"/>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509657552"/>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c:pageMargins b="1" l="0.75" r="0.75" t="1" header="0.51180555555555596" footer="0.51180555555555596"/>
    <c:pageSetup firstPageNumber="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3 : Evolución del precio real a productor </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Promedios anuales ponderados 1979 - 2005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509659728"/>
        <c:axId val="509658640"/>
      </c:barChart>
      <c:catAx>
        <c:axId val="509659728"/>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509658640"/>
        <c:crosses val="autoZero"/>
        <c:auto val="1"/>
        <c:lblAlgn val="ctr"/>
        <c:lblOffset val="100"/>
        <c:tickMarkSkip val="1"/>
        <c:noMultiLvlLbl val="0"/>
      </c:catAx>
      <c:valAx>
        <c:axId val="509658640"/>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509659728"/>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c:pageMargins b="1" l="0.75" r="0.75" t="1" header="0.51180555555555596" footer="0.51180555555555596"/>
    <c:pageSetup firstPageNumber="0"/>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 Id="rId4"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0</xdr:col>
      <xdr:colOff>142875</xdr:colOff>
      <xdr:row>0</xdr:row>
      <xdr:rowOff>152400</xdr:rowOff>
    </xdr:from>
    <xdr:to>
      <xdr:col>1</xdr:col>
      <xdr:colOff>809625</xdr:colOff>
      <xdr:row>7</xdr:row>
      <xdr:rowOff>114300</xdr:rowOff>
    </xdr:to>
    <xdr:pic>
      <xdr:nvPicPr>
        <xdr:cNvPr id="1049" name="Picture 2" descr="LOGO_ODEPA">
          <a:extLst>
            <a:ext uri="{FF2B5EF4-FFF2-40B4-BE49-F238E27FC236}">
              <a16:creationId xmlns:a16="http://schemas.microsoft.com/office/drawing/2014/main" id="{00000000-0008-0000-0000-000019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152400"/>
          <a:ext cx="1809750" cy="164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31</xdr:row>
      <xdr:rowOff>0</xdr:rowOff>
    </xdr:from>
    <xdr:to>
      <xdr:col>1</xdr:col>
      <xdr:colOff>771525</xdr:colOff>
      <xdr:row>31</xdr:row>
      <xdr:rowOff>114300</xdr:rowOff>
    </xdr:to>
    <xdr:pic>
      <xdr:nvPicPr>
        <xdr:cNvPr id="1050" name="Picture 1" descr="LOGO_FUCOA">
          <a:extLst>
            <a:ext uri="{FF2B5EF4-FFF2-40B4-BE49-F238E27FC236}">
              <a16:creationId xmlns:a16="http://schemas.microsoft.com/office/drawing/2014/main" id="{00000000-0008-0000-0000-00001A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45157" b="48161"/>
        <a:stretch>
          <a:fillRect/>
        </a:stretch>
      </xdr:blipFill>
      <xdr:spPr bwMode="auto">
        <a:xfrm>
          <a:off x="0" y="7715250"/>
          <a:ext cx="1914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0.0055</cdr:x>
      <cdr:y>0.92714</cdr:y>
    </cdr:from>
    <cdr:to>
      <cdr:x>0.21855</cdr:x>
      <cdr:y>0.98985</cdr:y>
    </cdr:to>
    <cdr:sp macro="" textlink="">
      <cdr:nvSpPr>
        <cdr:cNvPr id="2" name="1 CuadroTexto">
          <a:extLst xmlns:a="http://schemas.openxmlformats.org/drawingml/2006/main"/>
        </cdr:cNvPr>
        <cdr:cNvSpPr txBox="1"/>
      </cdr:nvSpPr>
      <cdr:spPr>
        <a:xfrm xmlns:a="http://schemas.openxmlformats.org/drawingml/2006/main">
          <a:off x="38100" y="3476625"/>
          <a:ext cx="1466850" cy="23812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a:latin typeface="Arial" pitchFamily="34" charset="0"/>
              <a:cs typeface="Arial" pitchFamily="34" charset="0"/>
            </a:rPr>
            <a:t>Fuente: Odepa.</a:t>
          </a: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47625</xdr:colOff>
      <xdr:row>0</xdr:row>
      <xdr:rowOff>142875</xdr:rowOff>
    </xdr:from>
    <xdr:to>
      <xdr:col>7</xdr:col>
      <xdr:colOff>657225</xdr:colOff>
      <xdr:row>25</xdr:row>
      <xdr:rowOff>9525</xdr:rowOff>
    </xdr:to>
    <xdr:graphicFrame macro="">
      <xdr:nvGraphicFramePr>
        <xdr:cNvPr id="21517" name="Chart 1">
          <a:extLst>
            <a:ext uri="{FF2B5EF4-FFF2-40B4-BE49-F238E27FC236}">
              <a16:creationId xmlns:a16="http://schemas.microsoft.com/office/drawing/2014/main" id="{00000000-0008-0000-2400-00000D5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64316</xdr:colOff>
      <xdr:row>0</xdr:row>
      <xdr:rowOff>106913</xdr:rowOff>
    </xdr:from>
    <xdr:to>
      <xdr:col>7</xdr:col>
      <xdr:colOff>533400</xdr:colOff>
      <xdr:row>8</xdr:row>
      <xdr:rowOff>85724</xdr:rowOff>
    </xdr:to>
    <xdr:sp macro="" textlink="">
      <xdr:nvSpPr>
        <xdr:cNvPr id="3" name="2 CuadroTexto">
          <a:extLst>
            <a:ext uri="{FF2B5EF4-FFF2-40B4-BE49-F238E27FC236}">
              <a16:creationId xmlns:a16="http://schemas.microsoft.com/office/drawing/2014/main" id="{00000000-0008-0000-0300-000003000000}"/>
            </a:ext>
          </a:extLst>
        </xdr:cNvPr>
        <xdr:cNvSpPr txBox="1"/>
      </xdr:nvSpPr>
      <xdr:spPr>
        <a:xfrm>
          <a:off x="64316" y="106913"/>
          <a:ext cx="6069784" cy="12742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900" b="1" i="1">
              <a:solidFill>
                <a:schemeClr val="dk1"/>
              </a:solidFill>
              <a:effectLst/>
              <a:latin typeface="+mn-lt"/>
              <a:ea typeface="+mn-ea"/>
              <a:cs typeface="+mn-cs"/>
            </a:rPr>
            <a:t>Situación climática enero</a:t>
          </a:r>
          <a:r>
            <a:rPr lang="es-CL" sz="900" b="1" i="1" baseline="0">
              <a:solidFill>
                <a:schemeClr val="dk1"/>
              </a:solidFill>
              <a:effectLst/>
              <a:latin typeface="+mn-lt"/>
              <a:ea typeface="+mn-ea"/>
              <a:cs typeface="+mn-cs"/>
            </a:rPr>
            <a:t> - junio</a:t>
          </a:r>
          <a:r>
            <a:rPr lang="es-CL" sz="900" b="1" i="1">
              <a:solidFill>
                <a:schemeClr val="dk1"/>
              </a:solidFill>
              <a:effectLst/>
              <a:latin typeface="+mn-lt"/>
              <a:ea typeface="+mn-ea"/>
              <a:cs typeface="+mn-cs"/>
            </a:rPr>
            <a:t> de 2018</a:t>
          </a:r>
          <a:endParaRPr lang="es-CL" sz="900">
            <a:solidFill>
              <a:schemeClr val="dk1"/>
            </a:solidFill>
            <a:effectLst/>
            <a:latin typeface="+mn-lt"/>
            <a:ea typeface="+mn-ea"/>
            <a:cs typeface="+mn-cs"/>
          </a:endParaRPr>
        </a:p>
        <a:p>
          <a:pPr algn="just"/>
          <a:endParaRPr lang="es-CL" sz="900" b="1" i="1">
            <a:solidFill>
              <a:schemeClr val="dk1"/>
            </a:solidFill>
            <a:effectLst/>
            <a:latin typeface="Arial" panose="020B060402020202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s-CL" sz="900">
              <a:solidFill>
                <a:schemeClr val="dk1"/>
              </a:solidFill>
              <a:effectLst/>
              <a:latin typeface="+mn-lt"/>
              <a:ea typeface="+mn-ea"/>
              <a:cs typeface="+mn-cs"/>
            </a:rPr>
            <a:t>Durante el mes de junio el nivel de precipitaciones estuvo por debajo de las cifras mostradas en el</a:t>
          </a:r>
          <a:r>
            <a:rPr lang="es-CL" sz="900" baseline="0">
              <a:solidFill>
                <a:schemeClr val="dk1"/>
              </a:solidFill>
              <a:effectLst/>
              <a:latin typeface="+mn-lt"/>
              <a:ea typeface="+mn-ea"/>
              <a:cs typeface="+mn-cs"/>
            </a:rPr>
            <a:t> año pasado. D</a:t>
          </a:r>
          <a:r>
            <a:rPr lang="es-CL" sz="900">
              <a:solidFill>
                <a:schemeClr val="dk1"/>
              </a:solidFill>
              <a:effectLst/>
              <a:latin typeface="+mn-lt"/>
              <a:ea typeface="+mn-ea"/>
              <a:cs typeface="+mn-cs"/>
            </a:rPr>
            <a:t>e acuerdo con los datos de la Dirección Meteorológica de Chile (MeteoChile),</a:t>
          </a:r>
          <a:r>
            <a:rPr lang="es-CL" sz="900" baseline="0">
              <a:solidFill>
                <a:schemeClr val="dk1"/>
              </a:solidFill>
              <a:effectLst/>
              <a:latin typeface="+mn-lt"/>
              <a:ea typeface="+mn-ea"/>
              <a:cs typeface="+mn-cs"/>
            </a:rPr>
            <a:t> la caída para las principales ciudades del sur corresponden a: Temuco (-62,4%), Valdivia (-9,2%), Osorno (-33,2%) y Puerto Montt (-38%).</a:t>
          </a:r>
        </a:p>
        <a:p>
          <a:pPr marL="0" marR="0" lvl="0" indent="0" algn="just" defTabSz="914400" eaLnBrk="1" fontAlgn="auto" latinLnBrk="0" hangingPunct="1">
            <a:lnSpc>
              <a:spcPct val="100000"/>
            </a:lnSpc>
            <a:spcBef>
              <a:spcPts val="0"/>
            </a:spcBef>
            <a:spcAft>
              <a:spcPts val="0"/>
            </a:spcAft>
            <a:buClrTx/>
            <a:buSzTx/>
            <a:buFontTx/>
            <a:buNone/>
            <a:tabLst/>
            <a:defRPr/>
          </a:pPr>
          <a:endParaRPr lang="es-CL" sz="900" baseline="0">
            <a:solidFill>
              <a:schemeClr val="dk1"/>
            </a:solidFill>
            <a:effectLst/>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s-CL" sz="900" baseline="0">
              <a:solidFill>
                <a:schemeClr val="dk1"/>
              </a:solidFill>
              <a:effectLst/>
              <a:latin typeface="+mn-lt"/>
              <a:ea typeface="+mn-ea"/>
              <a:cs typeface="+mn-cs"/>
            </a:rPr>
            <a:t>En lo acumulado a junio, las precipitaciones exhiben una baja en Temuco (-17,3%), Osorno (-9,1%) y Puerto Montt (-24,5%), sólo Valdivia presenta una variación positiva respecto al año pasado (+3,3%). </a:t>
          </a:r>
          <a:r>
            <a:rPr lang="es-CL" sz="900">
              <a:solidFill>
                <a:schemeClr val="dk1"/>
              </a:solidFill>
              <a:effectLst/>
              <a:latin typeface="+mn-lt"/>
              <a:ea typeface="+mn-ea"/>
              <a:cs typeface="+mn-cs"/>
            </a:rPr>
            <a:t>(Figura 1).</a:t>
          </a:r>
          <a:r>
            <a:rPr lang="es-CL" sz="900" baseline="0">
              <a:solidFill>
                <a:schemeClr val="dk1"/>
              </a:solidFill>
              <a:effectLst/>
              <a:latin typeface="+mn-lt"/>
              <a:ea typeface="+mn-ea"/>
              <a:cs typeface="+mn-cs"/>
            </a:rPr>
            <a:t> </a:t>
          </a:r>
          <a:endParaRPr lang="es-CL" sz="1000" b="1" i="1">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0</xdr:col>
      <xdr:colOff>21291</xdr:colOff>
      <xdr:row>60</xdr:row>
      <xdr:rowOff>56142</xdr:rowOff>
    </xdr:from>
    <xdr:to>
      <xdr:col>7</xdr:col>
      <xdr:colOff>518496</xdr:colOff>
      <xdr:row>77</xdr:row>
      <xdr:rowOff>1</xdr:rowOff>
    </xdr:to>
    <xdr:sp macro="" textlink="">
      <xdr:nvSpPr>
        <xdr:cNvPr id="4" name="3 CuadroTexto">
          <a:extLst>
            <a:ext uri="{FF2B5EF4-FFF2-40B4-BE49-F238E27FC236}">
              <a16:creationId xmlns:a16="http://schemas.microsoft.com/office/drawing/2014/main" id="{00000000-0008-0000-0300-000004000000}"/>
            </a:ext>
          </a:extLst>
        </xdr:cNvPr>
        <xdr:cNvSpPr txBox="1"/>
      </xdr:nvSpPr>
      <xdr:spPr>
        <a:xfrm>
          <a:off x="21291" y="9676392"/>
          <a:ext cx="5780779" cy="26500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CL" sz="900" baseline="0">
              <a:solidFill>
                <a:schemeClr val="dk1"/>
              </a:solidFill>
              <a:effectLst/>
              <a:latin typeface="+mn-lt"/>
              <a:ea typeface="+mn-ea"/>
              <a:cs typeface="+mn-cs"/>
            </a:rPr>
            <a:t>De acuerdo con el Boletín de Tendencias Climáticas de la Dirección Metereológica de Chile, la última actualización de julio señala que el evento de </a:t>
          </a:r>
          <a:r>
            <a:rPr lang="es-CL" sz="900" b="0" i="0" u="none" strike="noStrike" baseline="0">
              <a:solidFill>
                <a:schemeClr val="dk1"/>
              </a:solidFill>
              <a:latin typeface="+mn-lt"/>
              <a:ea typeface="+mn-ea"/>
              <a:cs typeface="+mn-cs"/>
            </a:rPr>
            <a:t>La Niña acabó bastante rápido. Este lapso duró aproximadamente 6 meses y después el Océano Pacífico Ecuatorial volvió a una condición neutral, es decir, ausencia tanto de El Niño como de La Niña. Sin embargo, el Océano Pacífico Ecuatorial se comenzó a calentar bastante rápido. Las anomalías de temperatura superficial del mar pasaron de condiciones frías en el verano hacia situaciones más cálidas desde junio. </a:t>
          </a:r>
        </a:p>
        <a:p>
          <a:pPr algn="just"/>
          <a:endParaRPr lang="es-CL" sz="900" b="0" i="0" u="none" strike="noStrike" baseline="0">
            <a:solidFill>
              <a:schemeClr val="dk1"/>
            </a:solidFill>
            <a:effectLst/>
            <a:latin typeface="+mn-lt"/>
            <a:ea typeface="+mn-ea"/>
            <a:cs typeface="+mn-cs"/>
          </a:endParaRPr>
        </a:p>
        <a:p>
          <a:pPr algn="just"/>
          <a:r>
            <a:rPr lang="es-CL" sz="900" b="0" i="0" u="none" strike="noStrike" baseline="0">
              <a:solidFill>
                <a:schemeClr val="dk1"/>
              </a:solidFill>
              <a:latin typeface="+mn-lt"/>
              <a:ea typeface="+mn-ea"/>
              <a:cs typeface="+mn-cs"/>
            </a:rPr>
            <a:t>Aún no es del todo claro en que momento exacto será declarado El Niño, pero al menos hasta la primavera el Pacífico Ecuatorial se mantendrá más cálido de lo usual y bordeando los umbrales de El Niño. Más de un 60% de los modelos estiman que durante la primavera (septiembre-octubre-noviembre) habrán condiciones de El Niño. </a:t>
          </a:r>
        </a:p>
        <a:p>
          <a:pPr algn="just"/>
          <a:endParaRPr lang="es-CL" sz="900" baseline="0">
            <a:solidFill>
              <a:schemeClr val="dk1"/>
            </a:solidFill>
            <a:effectLst/>
            <a:latin typeface="+mn-lt"/>
            <a:ea typeface="+mn-ea"/>
            <a:cs typeface="+mn-cs"/>
          </a:endParaRPr>
        </a:p>
        <a:p>
          <a:pPr algn="just"/>
          <a:r>
            <a:rPr lang="es-CL" sz="900" b="0" i="0" u="none" strike="noStrike" baseline="0">
              <a:solidFill>
                <a:schemeClr val="dk1"/>
              </a:solidFill>
              <a:latin typeface="+mn-lt"/>
              <a:ea typeface="+mn-ea"/>
              <a:cs typeface="+mn-cs"/>
            </a:rPr>
            <a:t>Para el trimestre julio-septiembre (Tabla 1) se espera un nivel de precipitaciones normal y sobre lo normal para el sur de nuestro país, cuya causa está intrínsecamente relacionada con el evento de El Niño que se avecina. Normalmente El Niño produce más precipitaciones en la zona centro y sur. Sin embargo, como este evento se mantendrá en rangos neutros-débiles su efecto no sería tan fuerte como en el caso de un evento de El Niño completamente desarrollado. </a:t>
          </a:r>
        </a:p>
        <a:p>
          <a:pPr algn="just"/>
          <a:endParaRPr lang="es-CL" sz="900" b="0" i="0" u="none" strike="noStrike" baseline="0">
            <a:solidFill>
              <a:schemeClr val="dk1"/>
            </a:solidFill>
            <a:latin typeface="+mn-lt"/>
            <a:ea typeface="+mn-ea"/>
            <a:cs typeface="+mn-cs"/>
          </a:endParaRPr>
        </a:p>
        <a:p>
          <a:pPr algn="just"/>
          <a:r>
            <a:rPr lang="es-CL" sz="900" b="0" i="0" u="none" strike="noStrike" baseline="0">
              <a:solidFill>
                <a:schemeClr val="dk1"/>
              </a:solidFill>
              <a:latin typeface="+mn-lt"/>
              <a:ea typeface="+mn-ea"/>
              <a:cs typeface="+mn-cs"/>
            </a:rPr>
            <a:t>En cuanto a los niveles de temperatura mínima y máxima se espera condiciones normales para la zona centro y sur de Chile durante los meses de julio a septiembre. La siguiente tabla muestra lo que se espera para las regiones lecheras del sur de nuestro país.</a:t>
          </a:r>
        </a:p>
        <a:p>
          <a:endParaRPr lang="es-CL">
            <a:effectLst/>
          </a:endParaRPr>
        </a:p>
      </xdr:txBody>
    </xdr:sp>
    <xdr:clientData/>
  </xdr:twoCellAnchor>
  <xdr:twoCellAnchor>
    <xdr:from>
      <xdr:col>0</xdr:col>
      <xdr:colOff>44610</xdr:colOff>
      <xdr:row>115</xdr:row>
      <xdr:rowOff>87470</xdr:rowOff>
    </xdr:from>
    <xdr:to>
      <xdr:col>7</xdr:col>
      <xdr:colOff>523874</xdr:colOff>
      <xdr:row>157</xdr:row>
      <xdr:rowOff>15240</xdr:rowOff>
    </xdr:to>
    <xdr:sp macro="" textlink="">
      <xdr:nvSpPr>
        <xdr:cNvPr id="5" name="4 CuadroTexto">
          <a:extLst>
            <a:ext uri="{FF2B5EF4-FFF2-40B4-BE49-F238E27FC236}">
              <a16:creationId xmlns:a16="http://schemas.microsoft.com/office/drawing/2014/main" id="{00000000-0008-0000-0300-000005000000}"/>
            </a:ext>
          </a:extLst>
        </xdr:cNvPr>
        <xdr:cNvSpPr txBox="1"/>
      </xdr:nvSpPr>
      <xdr:spPr>
        <a:xfrm>
          <a:off x="44610" y="19023170"/>
          <a:ext cx="5767544" cy="6389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lang="es-CL" sz="900" baseline="0">
              <a:solidFill>
                <a:schemeClr val="dk1"/>
              </a:solidFill>
              <a:effectLst/>
              <a:latin typeface="+mn-lt"/>
              <a:ea typeface="+mn-ea"/>
              <a:cs typeface="+mn-cs"/>
            </a:rPr>
            <a:t>En la industria láctea mayor que informa a Odepa, en el período enero-mayo (Anexo: Cuadro 3), las compras nacionales de leche cruda son lideradas por Colún, con 10,5 millones de litros de incremento con relación a 2017 y una participación de 27% en el total de compras de leche. En segundo lugar, se ubica Nestlé, con un alza de recepción de 500 mil litros en relación al año pasado y una participación de 18,3%. Le siguen Prolesur con una caída de casi 29 millones de litros y una participación de 12,3, le sigue Watt´s con un incremento de 6,8 millones de litros, alcanzando una participación de 12,1%. Otras empresas que registran alzas en su compra de leche son: Soprole, Surlat, Di-Watt´s, Lacteos Osorno y Comercial del Campo.</a:t>
          </a:r>
        </a:p>
        <a:p>
          <a:pPr marL="0" marR="0" lvl="0" indent="0" algn="just" defTabSz="914400" eaLnBrk="1" fontAlgn="auto" latinLnBrk="0" hangingPunct="1">
            <a:lnSpc>
              <a:spcPct val="100000"/>
            </a:lnSpc>
            <a:spcBef>
              <a:spcPts val="0"/>
            </a:spcBef>
            <a:spcAft>
              <a:spcPts val="0"/>
            </a:spcAft>
            <a:buClrTx/>
            <a:buSzTx/>
            <a:buFontTx/>
            <a:buNone/>
            <a:tabLst/>
            <a:defRPr/>
          </a:pPr>
          <a:endParaRPr lang="es-CL" sz="900" baseline="0">
            <a:solidFill>
              <a:schemeClr val="dk1"/>
            </a:solidFill>
            <a:effectLst/>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s-CL" sz="900">
              <a:solidFill>
                <a:schemeClr val="dk1"/>
              </a:solidFill>
              <a:effectLst/>
              <a:latin typeface="+mn-lt"/>
              <a:ea typeface="+mn-ea"/>
              <a:cs typeface="+mn-cs"/>
            </a:rPr>
            <a:t>Con relación a la elaboración industrial informada a Odepa (Anexo: Cuadro 5A), en el período enero-mayo de 2018 muestra</a:t>
          </a:r>
          <a:r>
            <a:rPr lang="es-CL" sz="900" baseline="0">
              <a:solidFill>
                <a:schemeClr val="dk1"/>
              </a:solidFill>
              <a:effectLst/>
              <a:latin typeface="+mn-lt"/>
              <a:ea typeface="+mn-ea"/>
              <a:cs typeface="+mn-cs"/>
            </a:rPr>
            <a:t> una baja en la producción de leche fluída, leche condensasa y leche en polvo. Respecto a este último producto es importante señalar la baja de elaboración en casi 3 mil toneladas (-8,7%), si bien aumentaron su producción Nestlé (4.751 toneladas), Surlat (381 toneladas) y Colún (114 tonelas) se registran bajas importantes como Prolesur (7.103 toneladas) y Lactalis (990 toneladas). Otros productos que aumentan son: quesillos (11,3%), quesos (15,7%), yogur (1,5%), leche sultivada (39,4%) y manjar (3,2%).</a:t>
          </a:r>
        </a:p>
        <a:p>
          <a:pPr marL="0" marR="0" indent="0" algn="just" defTabSz="914400" eaLnBrk="1" fontAlgn="auto" latinLnBrk="0" hangingPunct="1">
            <a:lnSpc>
              <a:spcPct val="100000"/>
            </a:lnSpc>
            <a:spcBef>
              <a:spcPts val="0"/>
            </a:spcBef>
            <a:spcAft>
              <a:spcPts val="0"/>
            </a:spcAft>
            <a:buClrTx/>
            <a:buSzTx/>
            <a:buFontTx/>
            <a:buNone/>
            <a:tabLst/>
            <a:defRPr/>
          </a:pPr>
          <a:endParaRPr lang="es-CL" sz="900" baseline="0">
            <a:solidFill>
              <a:schemeClr val="dk1"/>
            </a:solidFill>
            <a:effectLst/>
            <a:latin typeface="+mn-lt"/>
            <a:ea typeface="+mn-ea"/>
            <a:cs typeface="+mn-cs"/>
          </a:endParaRPr>
        </a:p>
        <a:p>
          <a:pPr marL="0" marR="0" indent="0" algn="just" defTabSz="914400" eaLnBrk="1" fontAlgn="auto" latinLnBrk="0" hangingPunct="1">
            <a:lnSpc>
              <a:spcPct val="100000"/>
            </a:lnSpc>
            <a:spcBef>
              <a:spcPts val="0"/>
            </a:spcBef>
            <a:spcAft>
              <a:spcPts val="0"/>
            </a:spcAft>
            <a:buClrTx/>
            <a:buSzTx/>
            <a:buFontTx/>
            <a:buNone/>
            <a:tabLst/>
            <a:defRPr/>
          </a:pPr>
          <a:r>
            <a:rPr lang="es-CL" sz="900" baseline="0">
              <a:solidFill>
                <a:schemeClr val="dk1"/>
              </a:solidFill>
              <a:effectLst/>
              <a:latin typeface="+mn-lt"/>
              <a:ea typeface="+mn-ea"/>
              <a:cs typeface="+mn-cs"/>
            </a:rPr>
            <a:t>Respecto al origen de la leche recepcionada a mayo de 2018 (Anexo: Cuadro 6) para la región Metropolitana proviene casi un 60% de las regiones de Valparaíso y la misma Metropolitana, también es importante la procedencia de la leche de la Región del Bíobío (28,5%). Siguiendo con las regiones de la zona sur, la recepción de la región del Bíobio procede en su mayoría de la misma región (62,9%), el resto de procedencia es de las regiones IX y X. El origen de las compras de leche en región de La Araucanía vienen en su mayoría de las regiones de Los Lagos (41,4%) y Los Ríos (37,8%), sólo el 20,8% del abastecimiento es de la misma región. La recepción en la región de los Lagos procede en más de un 77% de la misma región, similar caso ocurre para la región de Los Ríos donde el origen del abastecimiento de leche se origina en más del 89% en esa región. </a:t>
          </a:r>
        </a:p>
        <a:p>
          <a:pPr marL="0" marR="0" indent="0" algn="just" defTabSz="914400" eaLnBrk="1" fontAlgn="auto" latinLnBrk="0" hangingPunct="1">
            <a:lnSpc>
              <a:spcPct val="100000"/>
            </a:lnSpc>
            <a:spcBef>
              <a:spcPts val="0"/>
            </a:spcBef>
            <a:spcAft>
              <a:spcPts val="0"/>
            </a:spcAft>
            <a:buClrTx/>
            <a:buSzTx/>
            <a:buFontTx/>
            <a:buNone/>
            <a:tabLst/>
            <a:defRPr/>
          </a:pPr>
          <a:endParaRPr lang="es-CL" sz="900" baseline="0">
            <a:solidFill>
              <a:schemeClr val="dk1"/>
            </a:solidFill>
            <a:effectLst/>
            <a:latin typeface="+mn-lt"/>
            <a:ea typeface="+mn-ea"/>
            <a:cs typeface="+mn-cs"/>
          </a:endParaRPr>
        </a:p>
        <a:p>
          <a:pPr marL="0" marR="0" indent="0" algn="just" defTabSz="914400" eaLnBrk="1" fontAlgn="auto" latinLnBrk="0" hangingPunct="1">
            <a:lnSpc>
              <a:spcPct val="100000"/>
            </a:lnSpc>
            <a:spcBef>
              <a:spcPts val="0"/>
            </a:spcBef>
            <a:spcAft>
              <a:spcPts val="0"/>
            </a:spcAft>
            <a:buClrTx/>
            <a:buSzTx/>
            <a:buFontTx/>
            <a:buNone/>
            <a:tabLst/>
            <a:defRPr/>
          </a:pPr>
          <a:r>
            <a:rPr lang="es-CL" sz="900" baseline="0">
              <a:solidFill>
                <a:schemeClr val="dk1"/>
              </a:solidFill>
              <a:effectLst/>
              <a:latin typeface="+mn-lt"/>
              <a:ea typeface="+mn-ea"/>
              <a:cs typeface="+mn-cs"/>
            </a:rPr>
            <a:t>A nivel nacional el origen de la recepción de leche proviene en su mayoría de las regiones de Los Lagos (30,5%) y Los Ríos (52,4%), en menor medida participan la región del Bíobio (6,5%) y La Araucanía (3,7%) y las regiones V, RM, VI y VII que en conjunto totalizan un 6,9%.</a:t>
          </a:r>
        </a:p>
        <a:p>
          <a:pPr marL="0" marR="0" indent="0" algn="just" defTabSz="914400" eaLnBrk="1" fontAlgn="auto" latinLnBrk="0" hangingPunct="1">
            <a:lnSpc>
              <a:spcPct val="100000"/>
            </a:lnSpc>
            <a:spcBef>
              <a:spcPts val="0"/>
            </a:spcBef>
            <a:spcAft>
              <a:spcPts val="0"/>
            </a:spcAft>
            <a:buClrTx/>
            <a:buSzTx/>
            <a:buFontTx/>
            <a:buNone/>
            <a:tabLst/>
            <a:defRPr/>
          </a:pPr>
          <a:endParaRPr lang="es-CL" sz="900" b="1" i="1" baseline="0">
            <a:solidFill>
              <a:schemeClr val="dk1"/>
            </a:solidFill>
            <a:effectLst/>
            <a:latin typeface="+mn-lt"/>
            <a:ea typeface="+mn-ea"/>
            <a:cs typeface="+mn-cs"/>
          </a:endParaRPr>
        </a:p>
        <a:p>
          <a:pPr marL="0" marR="0" indent="0" algn="just" defTabSz="914400" eaLnBrk="1" fontAlgn="auto" latinLnBrk="0" hangingPunct="1">
            <a:lnSpc>
              <a:spcPct val="100000"/>
            </a:lnSpc>
            <a:spcBef>
              <a:spcPts val="0"/>
            </a:spcBef>
            <a:spcAft>
              <a:spcPts val="0"/>
            </a:spcAft>
            <a:buClrTx/>
            <a:buSzTx/>
            <a:buFontTx/>
            <a:buNone/>
            <a:tabLst/>
            <a:defRPr/>
          </a:pPr>
          <a:endParaRPr lang="es-CL" sz="900" b="1" i="1" baseline="0">
            <a:solidFill>
              <a:schemeClr val="dk1"/>
            </a:solidFill>
            <a:effectLst/>
            <a:latin typeface="+mn-lt"/>
            <a:ea typeface="+mn-ea"/>
            <a:cs typeface="+mn-cs"/>
          </a:endParaRPr>
        </a:p>
        <a:p>
          <a:pPr marL="0" marR="0" indent="0" algn="just" defTabSz="914400" eaLnBrk="1" fontAlgn="auto" latinLnBrk="0" hangingPunct="1">
            <a:lnSpc>
              <a:spcPct val="100000"/>
            </a:lnSpc>
            <a:spcBef>
              <a:spcPts val="0"/>
            </a:spcBef>
            <a:spcAft>
              <a:spcPts val="0"/>
            </a:spcAft>
            <a:buClrTx/>
            <a:buSzTx/>
            <a:buFontTx/>
            <a:buNone/>
            <a:tabLst/>
            <a:defRPr/>
          </a:pPr>
          <a:r>
            <a:rPr lang="es-ES" sz="900" b="1" i="1">
              <a:solidFill>
                <a:schemeClr val="dk1"/>
              </a:solidFill>
              <a:effectLst/>
              <a:latin typeface="+mn-lt"/>
              <a:ea typeface="+mn-ea"/>
              <a:cs typeface="+mn-cs"/>
            </a:rPr>
            <a:t>Evolución de los precios al productor y consumidor</a:t>
          </a:r>
        </a:p>
        <a:p>
          <a:pPr marL="0" marR="0" indent="0" algn="just" defTabSz="914400" eaLnBrk="1" fontAlgn="auto" latinLnBrk="0" hangingPunct="1">
            <a:lnSpc>
              <a:spcPct val="100000"/>
            </a:lnSpc>
            <a:spcBef>
              <a:spcPts val="0"/>
            </a:spcBef>
            <a:spcAft>
              <a:spcPts val="0"/>
            </a:spcAft>
            <a:buClrTx/>
            <a:buSzTx/>
            <a:buFontTx/>
            <a:buNone/>
            <a:tabLst/>
            <a:defRPr/>
          </a:pPr>
          <a:endParaRPr lang="es-CL" sz="900">
            <a:effectLst/>
          </a:endParaRPr>
        </a:p>
        <a:p>
          <a:pPr algn="just"/>
          <a:r>
            <a:rPr lang="es-CL" sz="900">
              <a:solidFill>
                <a:schemeClr val="dk1"/>
              </a:solidFill>
              <a:effectLst/>
              <a:latin typeface="+mn-lt"/>
              <a:ea typeface="+mn-ea"/>
              <a:cs typeface="+mn-cs"/>
            </a:rPr>
            <a:t>Los precios al productor a nivel nacional de las plantas que informan a Odepa, dan cuenta de un alza de $</a:t>
          </a:r>
          <a:r>
            <a:rPr lang="es-CL" sz="900" baseline="0">
              <a:solidFill>
                <a:schemeClr val="dk1"/>
              </a:solidFill>
              <a:effectLst/>
              <a:latin typeface="+mn-lt"/>
              <a:ea typeface="+mn-ea"/>
              <a:cs typeface="+mn-cs"/>
            </a:rPr>
            <a:t> 4,1</a:t>
          </a:r>
          <a:r>
            <a:rPr lang="es-CL" sz="900">
              <a:solidFill>
                <a:schemeClr val="dk1"/>
              </a:solidFill>
              <a:effectLst/>
              <a:latin typeface="+mn-lt"/>
              <a:ea typeface="+mn-ea"/>
              <a:cs typeface="+mn-cs"/>
            </a:rPr>
            <a:t> por litro entre mayo y el mes anterior, con lo que en promedio llega a $240,9 por litro. Sin</a:t>
          </a:r>
          <a:r>
            <a:rPr lang="es-CL" sz="900" baseline="0">
              <a:solidFill>
                <a:schemeClr val="dk1"/>
              </a:solidFill>
              <a:effectLst/>
              <a:latin typeface="+mn-lt"/>
              <a:ea typeface="+mn-ea"/>
              <a:cs typeface="+mn-cs"/>
            </a:rPr>
            <a:t> embargo, si se compara frente al mes de mayo de 2017 la situación refleja que el precio promedio pagado a productor cae en 0,1%, esta situación es más acentuada si se analiza las principales regiones lecheras de Los Lagos y los Ríos donde el precio pagado a productor disminuye en 0,9% y 0,3% respectivamente sintíendose el efecto de las bajas de precios en las pautas de pago anunciadas por Prolesur y Watt´s y que probablemente otras empresas han adoptado como seguidoras. (Anexo: Cuadro 4 y Gráfico 4)</a:t>
          </a:r>
        </a:p>
        <a:p>
          <a:pPr algn="just"/>
          <a:endParaRPr lang="es-CL" sz="900">
            <a:solidFill>
              <a:schemeClr val="dk1"/>
            </a:solidFill>
            <a:effectLst/>
            <a:latin typeface="+mn-lt"/>
            <a:ea typeface="+mn-ea"/>
            <a:cs typeface="+mn-cs"/>
          </a:endParaRPr>
        </a:p>
        <a:p>
          <a:pPr algn="just"/>
          <a:r>
            <a:rPr lang="es-CL" sz="900">
              <a:solidFill>
                <a:schemeClr val="dk1"/>
              </a:solidFill>
              <a:effectLst/>
              <a:latin typeface="+mn-lt"/>
              <a:ea typeface="+mn-ea"/>
              <a:cs typeface="+mn-cs"/>
            </a:rPr>
            <a:t>El gráfico adjunto (Figura 3)presenta los del remate quincenal de </a:t>
          </a:r>
          <a:r>
            <a:rPr lang="es-CL" sz="900" i="1">
              <a:solidFill>
                <a:schemeClr val="dk1"/>
              </a:solidFill>
              <a:effectLst/>
              <a:latin typeface="+mn-lt"/>
              <a:ea typeface="+mn-ea"/>
              <a:cs typeface="+mn-cs"/>
            </a:rPr>
            <a:t>Global Dairy Trade </a:t>
          </a:r>
          <a:r>
            <a:rPr lang="es-CL" sz="900" i="0">
              <a:solidFill>
                <a:schemeClr val="dk1"/>
              </a:solidFill>
              <a:effectLst/>
              <a:latin typeface="+mn-lt"/>
              <a:ea typeface="+mn-ea"/>
              <a:cs typeface="+mn-cs"/>
            </a:rPr>
            <a:t>(GDT). </a:t>
          </a:r>
          <a:r>
            <a:rPr lang="es-CL" sz="900">
              <a:solidFill>
                <a:schemeClr val="dk1"/>
              </a:solidFill>
              <a:effectLst/>
              <a:latin typeface="+mn-lt"/>
              <a:ea typeface="+mn-ea"/>
              <a:cs typeface="+mn-cs"/>
            </a:rPr>
            <a:t>En el remate</a:t>
          </a:r>
          <a:r>
            <a:rPr lang="es-CL" sz="900" baseline="0">
              <a:solidFill>
                <a:schemeClr val="dk1"/>
              </a:solidFill>
              <a:effectLst/>
              <a:latin typeface="+mn-lt"/>
              <a:ea typeface="+mn-ea"/>
              <a:cs typeface="+mn-cs"/>
            </a:rPr>
            <a:t> del día 17 de julio</a:t>
          </a:r>
          <a:r>
            <a:rPr lang="es-CL" sz="900">
              <a:solidFill>
                <a:schemeClr val="dk1"/>
              </a:solidFill>
              <a:effectLst/>
              <a:latin typeface="+mn-lt"/>
              <a:ea typeface="+mn-ea"/>
              <a:cs typeface="+mn-cs"/>
            </a:rPr>
            <a:t>, el índice de precios GDT disminuyó</a:t>
          </a:r>
          <a:r>
            <a:rPr lang="es-CL" sz="900" baseline="0">
              <a:solidFill>
                <a:schemeClr val="dk1"/>
              </a:solidFill>
              <a:effectLst/>
              <a:latin typeface="+mn-lt"/>
              <a:ea typeface="+mn-ea"/>
              <a:cs typeface="+mn-cs"/>
            </a:rPr>
            <a:t> en 1,7</a:t>
          </a:r>
          <a:r>
            <a:rPr lang="es-CL" sz="900">
              <a:solidFill>
                <a:schemeClr val="dk1"/>
              </a:solidFill>
              <a:effectLst/>
              <a:latin typeface="+mn-lt"/>
              <a:ea typeface="+mn-ea"/>
              <a:cs typeface="+mn-cs"/>
            </a:rPr>
            <a:t>%. Respecto al remate</a:t>
          </a:r>
          <a:r>
            <a:rPr lang="es-CL" sz="900" baseline="0">
              <a:solidFill>
                <a:schemeClr val="dk1"/>
              </a:solidFill>
              <a:effectLst/>
              <a:latin typeface="+mn-lt"/>
              <a:ea typeface="+mn-ea"/>
              <a:cs typeface="+mn-cs"/>
            </a:rPr>
            <a:t> anterior aumentaron los valores de la leche descremada en polvo (+2,4%) y la leche entera en polvo (+2,3%), por su parte disminuyeron los precios de la mantequila (-8,1%) y el queso cheddar (-3,2%). Respecto a un año atrás los valores de los productos mencionados anteriormente han caído: leche descremada en polvo (-3,2%), mantequilla (-17,5%), queso cheddar (-12,5%) y leche entera en polvo (-4,5%).</a:t>
          </a:r>
          <a:endParaRPr lang="es-CL" sz="900">
            <a:solidFill>
              <a:schemeClr val="dk1"/>
            </a:solidFill>
            <a:effectLst/>
            <a:latin typeface="+mn-lt"/>
            <a:ea typeface="+mn-ea"/>
            <a:cs typeface="+mn-cs"/>
          </a:endParaRPr>
        </a:p>
        <a:p>
          <a:pPr algn="just"/>
          <a:endParaRPr lang="es-CL" sz="900">
            <a:solidFill>
              <a:schemeClr val="dk1"/>
            </a:solidFill>
            <a:effectLst/>
            <a:latin typeface="+mn-lt"/>
            <a:ea typeface="+mn-ea"/>
            <a:cs typeface="+mn-cs"/>
          </a:endParaRPr>
        </a:p>
        <a:p>
          <a:pPr algn="just"/>
          <a:endParaRPr lang="es-CL" sz="900">
            <a:solidFill>
              <a:schemeClr val="dk1"/>
            </a:solidFill>
            <a:effectLst/>
            <a:latin typeface="+mn-lt"/>
            <a:ea typeface="+mn-ea"/>
            <a:cs typeface="+mn-cs"/>
          </a:endParaRPr>
        </a:p>
        <a:p>
          <a:pPr algn="just"/>
          <a:endParaRPr lang="es-CL" sz="900">
            <a:solidFill>
              <a:schemeClr val="dk1"/>
            </a:solidFill>
            <a:effectLst/>
            <a:latin typeface="+mn-lt"/>
            <a:ea typeface="+mn-ea"/>
            <a:cs typeface="+mn-cs"/>
          </a:endParaRPr>
        </a:p>
        <a:p>
          <a:pPr algn="just"/>
          <a:endParaRPr lang="es-CL" sz="900">
            <a:solidFill>
              <a:schemeClr val="dk1"/>
            </a:solidFill>
            <a:effectLst/>
            <a:latin typeface="+mn-lt"/>
            <a:ea typeface="+mn-ea"/>
            <a:cs typeface="+mn-cs"/>
          </a:endParaRPr>
        </a:p>
        <a:p>
          <a:pPr algn="just"/>
          <a:endParaRPr lang="es-CL" sz="900">
            <a:solidFill>
              <a:schemeClr val="dk1"/>
            </a:solidFill>
            <a:effectLst/>
            <a:latin typeface="+mn-lt"/>
            <a:ea typeface="+mn-ea"/>
            <a:cs typeface="+mn-cs"/>
          </a:endParaRPr>
        </a:p>
        <a:p>
          <a:pPr algn="just"/>
          <a:endParaRPr lang="es-CL" sz="900">
            <a:solidFill>
              <a:schemeClr val="dk1"/>
            </a:solidFill>
            <a:effectLst/>
            <a:latin typeface="+mn-lt"/>
            <a:ea typeface="+mn-ea"/>
            <a:cs typeface="+mn-cs"/>
          </a:endParaRPr>
        </a:p>
        <a:p>
          <a:pPr algn="just"/>
          <a:endParaRPr lang="es-CL" sz="900">
            <a:solidFill>
              <a:schemeClr val="dk1"/>
            </a:solidFill>
            <a:effectLst/>
            <a:latin typeface="+mn-lt"/>
            <a:ea typeface="+mn-ea"/>
            <a:cs typeface="+mn-cs"/>
          </a:endParaRPr>
        </a:p>
        <a:p>
          <a:pPr algn="just"/>
          <a:endParaRPr lang="es-CL" sz="900">
            <a:solidFill>
              <a:schemeClr val="dk1"/>
            </a:solidFill>
            <a:effectLst/>
            <a:latin typeface="+mn-lt"/>
            <a:ea typeface="+mn-ea"/>
            <a:cs typeface="+mn-cs"/>
          </a:endParaRPr>
        </a:p>
        <a:p>
          <a:pPr algn="just"/>
          <a:endParaRPr lang="es-CL" sz="900">
            <a:solidFill>
              <a:schemeClr val="dk1"/>
            </a:solidFill>
            <a:effectLst/>
            <a:latin typeface="+mn-lt"/>
            <a:ea typeface="+mn-ea"/>
            <a:cs typeface="+mn-cs"/>
          </a:endParaRPr>
        </a:p>
        <a:p>
          <a:pPr algn="just"/>
          <a:endParaRPr lang="es-CL" sz="900">
            <a:solidFill>
              <a:schemeClr val="dk1"/>
            </a:solidFill>
            <a:effectLst/>
            <a:latin typeface="+mn-lt"/>
            <a:ea typeface="+mn-ea"/>
            <a:cs typeface="+mn-cs"/>
          </a:endParaRPr>
        </a:p>
        <a:p>
          <a:pPr algn="just"/>
          <a:endParaRPr lang="es-CL" sz="900">
            <a:solidFill>
              <a:schemeClr val="dk1"/>
            </a:solidFill>
            <a:effectLst/>
            <a:latin typeface="+mn-lt"/>
            <a:ea typeface="+mn-ea"/>
            <a:cs typeface="+mn-cs"/>
          </a:endParaRPr>
        </a:p>
        <a:p>
          <a:pPr algn="just"/>
          <a:endParaRPr lang="es-CL" sz="900">
            <a:solidFill>
              <a:schemeClr val="dk1"/>
            </a:solidFill>
            <a:effectLst/>
            <a:latin typeface="+mn-lt"/>
            <a:ea typeface="+mn-ea"/>
            <a:cs typeface="+mn-cs"/>
          </a:endParaRPr>
        </a:p>
        <a:p>
          <a:pPr algn="just"/>
          <a:endParaRPr lang="es-CL" sz="900">
            <a:solidFill>
              <a:schemeClr val="dk1"/>
            </a:solidFill>
            <a:effectLst/>
            <a:latin typeface="+mn-lt"/>
            <a:ea typeface="+mn-ea"/>
            <a:cs typeface="+mn-cs"/>
          </a:endParaRPr>
        </a:p>
        <a:p>
          <a:pPr algn="just"/>
          <a:endParaRPr lang="es-CL" sz="900">
            <a:solidFill>
              <a:schemeClr val="dk1"/>
            </a:solidFill>
            <a:effectLst/>
            <a:latin typeface="+mn-lt"/>
            <a:ea typeface="+mn-ea"/>
            <a:cs typeface="+mn-cs"/>
          </a:endParaRPr>
        </a:p>
        <a:p>
          <a:pPr algn="just"/>
          <a:endParaRPr lang="es-CL" sz="900">
            <a:solidFill>
              <a:schemeClr val="dk1"/>
            </a:solidFill>
            <a:effectLst/>
            <a:latin typeface="+mn-lt"/>
            <a:ea typeface="+mn-ea"/>
            <a:cs typeface="+mn-cs"/>
          </a:endParaRPr>
        </a:p>
        <a:p>
          <a:pPr algn="just"/>
          <a:endParaRPr lang="es-CL" sz="900">
            <a:solidFill>
              <a:schemeClr val="dk1"/>
            </a:solidFill>
            <a:effectLst/>
            <a:latin typeface="+mn-lt"/>
            <a:ea typeface="+mn-ea"/>
            <a:cs typeface="+mn-cs"/>
          </a:endParaRPr>
        </a:p>
        <a:p>
          <a:pPr algn="just"/>
          <a:endParaRPr lang="es-CL" sz="900">
            <a:solidFill>
              <a:schemeClr val="dk1"/>
            </a:solidFill>
            <a:effectLst/>
            <a:latin typeface="+mn-lt"/>
            <a:ea typeface="+mn-ea"/>
            <a:cs typeface="+mn-cs"/>
          </a:endParaRPr>
        </a:p>
        <a:p>
          <a:pPr algn="just"/>
          <a:endParaRPr lang="es-CL" sz="900">
            <a:solidFill>
              <a:schemeClr val="dk1"/>
            </a:solidFill>
            <a:effectLst/>
            <a:latin typeface="+mn-lt"/>
            <a:ea typeface="+mn-ea"/>
            <a:cs typeface="+mn-cs"/>
          </a:endParaRPr>
        </a:p>
        <a:p>
          <a:pPr algn="just"/>
          <a:endParaRPr lang="es-CL" sz="900">
            <a:solidFill>
              <a:schemeClr val="dk1"/>
            </a:solidFill>
            <a:effectLst/>
            <a:latin typeface="+mn-lt"/>
            <a:ea typeface="+mn-ea"/>
            <a:cs typeface="+mn-cs"/>
          </a:endParaRPr>
        </a:p>
        <a:p>
          <a:pPr algn="just"/>
          <a:endParaRPr lang="es-CL" sz="900">
            <a:solidFill>
              <a:schemeClr val="dk1"/>
            </a:solidFill>
            <a:effectLst/>
            <a:latin typeface="+mn-lt"/>
            <a:ea typeface="+mn-ea"/>
            <a:cs typeface="+mn-cs"/>
          </a:endParaRPr>
        </a:p>
        <a:p>
          <a:pPr algn="just"/>
          <a:endParaRPr lang="es-CL" sz="900">
            <a:solidFill>
              <a:schemeClr val="dk1"/>
            </a:solidFill>
            <a:effectLst/>
            <a:latin typeface="+mn-lt"/>
            <a:ea typeface="+mn-ea"/>
            <a:cs typeface="+mn-cs"/>
          </a:endParaRPr>
        </a:p>
        <a:p>
          <a:pPr algn="just"/>
          <a:endParaRPr lang="es-CL" sz="900">
            <a:solidFill>
              <a:schemeClr val="dk1"/>
            </a:solidFill>
            <a:effectLst/>
            <a:latin typeface="+mn-lt"/>
            <a:ea typeface="+mn-ea"/>
            <a:cs typeface="+mn-cs"/>
          </a:endParaRPr>
        </a:p>
        <a:p>
          <a:pPr algn="just"/>
          <a:endParaRPr lang="es-CL" sz="900">
            <a:solidFill>
              <a:schemeClr val="dk1"/>
            </a:solidFill>
            <a:effectLst/>
            <a:latin typeface="+mn-lt"/>
            <a:ea typeface="+mn-ea"/>
            <a:cs typeface="+mn-cs"/>
          </a:endParaRPr>
        </a:p>
        <a:p>
          <a:pPr algn="just"/>
          <a:endParaRPr lang="es-CL" sz="900">
            <a:solidFill>
              <a:schemeClr val="dk1"/>
            </a:solidFill>
            <a:effectLst/>
            <a:latin typeface="+mn-lt"/>
            <a:ea typeface="+mn-ea"/>
            <a:cs typeface="+mn-cs"/>
          </a:endParaRPr>
        </a:p>
        <a:p>
          <a:endParaRPr lang="es-CL" sz="900">
            <a:solidFill>
              <a:schemeClr val="dk1"/>
            </a:solidFill>
            <a:effectLst/>
            <a:latin typeface="+mn-lt"/>
            <a:ea typeface="+mn-ea"/>
            <a:cs typeface="+mn-cs"/>
          </a:endParaRPr>
        </a:p>
        <a:p>
          <a:pPr algn="just"/>
          <a:endParaRPr lang="es-CL" sz="800">
            <a:solidFill>
              <a:schemeClr val="dk1"/>
            </a:solidFill>
            <a:effectLst/>
            <a:latin typeface="+mn-lt"/>
            <a:ea typeface="+mn-ea"/>
            <a:cs typeface="+mn-cs"/>
          </a:endParaRPr>
        </a:p>
      </xdr:txBody>
    </xdr:sp>
    <xdr:clientData/>
  </xdr:twoCellAnchor>
  <xdr:twoCellAnchor>
    <xdr:from>
      <xdr:col>0</xdr:col>
      <xdr:colOff>0</xdr:colOff>
      <xdr:row>29</xdr:row>
      <xdr:rowOff>19050</xdr:rowOff>
    </xdr:from>
    <xdr:to>
      <xdr:col>7</xdr:col>
      <xdr:colOff>470647</xdr:colOff>
      <xdr:row>33</xdr:row>
      <xdr:rowOff>47625</xdr:rowOff>
    </xdr:to>
    <xdr:sp macro="" textlink="">
      <xdr:nvSpPr>
        <xdr:cNvPr id="10" name="2 CuadroTexto">
          <a:extLst>
            <a:ext uri="{FF2B5EF4-FFF2-40B4-BE49-F238E27FC236}">
              <a16:creationId xmlns:a16="http://schemas.microsoft.com/office/drawing/2014/main" id="{00000000-0008-0000-0300-00000A000000}"/>
            </a:ext>
          </a:extLst>
        </xdr:cNvPr>
        <xdr:cNvSpPr txBox="1"/>
      </xdr:nvSpPr>
      <xdr:spPr>
        <a:xfrm>
          <a:off x="0" y="4659630"/>
          <a:ext cx="5758927" cy="6686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eaLnBrk="1" fontAlgn="auto" latinLnBrk="0" hangingPunct="1"/>
          <a:r>
            <a:rPr lang="es-CL" sz="900">
              <a:solidFill>
                <a:schemeClr val="dk1"/>
              </a:solidFill>
              <a:effectLst/>
              <a:latin typeface="+mn-lt"/>
              <a:ea typeface="+mn-ea"/>
              <a:cs typeface="+mn-cs"/>
            </a:rPr>
            <a:t>En relación con las temperaturas (Figura 2), </a:t>
          </a:r>
          <a:r>
            <a:rPr lang="es-CL" sz="900" baseline="0">
              <a:solidFill>
                <a:schemeClr val="dk1"/>
              </a:solidFill>
              <a:effectLst/>
              <a:latin typeface="+mn-lt"/>
              <a:ea typeface="+mn-ea"/>
              <a:cs typeface="+mn-cs"/>
            </a:rPr>
            <a:t>para el mes de junio las ciudades presentaron temperaturas mínimas inferiores a las del año 2017: Temuco (-1,3°C), Valdivia y Osorno (-1,8°C), Puerto Montt (-1,2°C). Las temperaturas medias también han estado más bajas que el año anterior: Temuco (-1,4°C), Valdivia (-1,6°C), Osorno (-0,8°C) y Puerto Montt (-0,9°C).</a:t>
          </a:r>
        </a:p>
        <a:p>
          <a:pPr algn="just" eaLnBrk="1" fontAlgn="auto" latinLnBrk="0" hangingPunct="1"/>
          <a:endParaRPr lang="es-CL" sz="1000" b="1" i="1">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0</xdr:col>
      <xdr:colOff>49530</xdr:colOff>
      <xdr:row>84</xdr:row>
      <xdr:rowOff>85725</xdr:rowOff>
    </xdr:from>
    <xdr:to>
      <xdr:col>7</xdr:col>
      <xdr:colOff>457200</xdr:colOff>
      <xdr:row>109</xdr:row>
      <xdr:rowOff>99060</xdr:rowOff>
    </xdr:to>
    <xdr:sp macro="" textlink="">
      <xdr:nvSpPr>
        <xdr:cNvPr id="14" name="3 CuadroTexto">
          <a:extLst>
            <a:ext uri="{FF2B5EF4-FFF2-40B4-BE49-F238E27FC236}">
              <a16:creationId xmlns:a16="http://schemas.microsoft.com/office/drawing/2014/main" id="{00000000-0008-0000-0300-00000E000000}"/>
            </a:ext>
          </a:extLst>
        </xdr:cNvPr>
        <xdr:cNvSpPr txBox="1"/>
      </xdr:nvSpPr>
      <xdr:spPr>
        <a:xfrm>
          <a:off x="49530" y="13763625"/>
          <a:ext cx="5695950" cy="4219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900" b="1" i="1">
              <a:solidFill>
                <a:schemeClr val="dk1"/>
              </a:solidFill>
              <a:effectLst/>
              <a:latin typeface="+mn-lt"/>
              <a:ea typeface="+mn-ea"/>
              <a:cs typeface="+mn-cs"/>
            </a:rPr>
            <a:t>Recepción y Producción Industria Láctea May</a:t>
          </a:r>
          <a:r>
            <a:rPr lang="es-CL" sz="900" b="1" i="1" baseline="0">
              <a:solidFill>
                <a:schemeClr val="dk1"/>
              </a:solidFill>
              <a:effectLst/>
              <a:latin typeface="+mn-lt"/>
              <a:ea typeface="+mn-ea"/>
              <a:cs typeface="+mn-cs"/>
            </a:rPr>
            <a:t>or Mayo </a:t>
          </a:r>
          <a:r>
            <a:rPr lang="es-CL" sz="900" b="1" i="1">
              <a:solidFill>
                <a:schemeClr val="dk1"/>
              </a:solidFill>
              <a:effectLst/>
              <a:latin typeface="+mn-lt"/>
              <a:ea typeface="+mn-ea"/>
              <a:cs typeface="+mn-cs"/>
            </a:rPr>
            <a:t>2018</a:t>
          </a:r>
        </a:p>
        <a:p>
          <a:endParaRPr lang="es-CL" sz="900">
            <a:effectLst/>
          </a:endParaRPr>
        </a:p>
        <a:p>
          <a:pPr algn="just"/>
          <a:r>
            <a:rPr lang="es-CL" sz="900">
              <a:solidFill>
                <a:schemeClr val="dk1"/>
              </a:solidFill>
              <a:effectLst/>
              <a:latin typeface="+mn-lt"/>
              <a:ea typeface="+mn-ea"/>
              <a:cs typeface="+mn-cs"/>
            </a:rPr>
            <a:t>Con relación a la recepción de Láctea Mayor que informa Odepa, cabe señalar que a partir del mes de enero de 2018 se ha añadido a la información una nueva empresa (Comercial del Campo S.A.), productora principalmente de quesos, quesillos y mantequilla. </a:t>
          </a:r>
          <a:r>
            <a:rPr lang="es-ES" sz="900">
              <a:solidFill>
                <a:schemeClr val="dk1"/>
              </a:solidFill>
              <a:effectLst/>
              <a:latin typeface="+mn-lt"/>
              <a:ea typeface="+mn-ea"/>
              <a:cs typeface="+mn-cs"/>
            </a:rPr>
            <a:t>La información que la incluye se encuentra designada en los cuadros estadísticos con una letra “A”, en tanto la información que no incluye a esta empresa, y que es directamente comparable con la de períodos anteriores tiene la denominación “B”.</a:t>
          </a:r>
        </a:p>
        <a:p>
          <a:pPr algn="just"/>
          <a:endParaRPr lang="es-CL" sz="900">
            <a:effectLst/>
          </a:endParaRPr>
        </a:p>
        <a:p>
          <a:pPr algn="just"/>
          <a:r>
            <a:rPr lang="es-CL" sz="900">
              <a:solidFill>
                <a:sysClr val="windowText" lastClr="000000"/>
              </a:solidFill>
              <a:effectLst/>
              <a:latin typeface="+mn-lt"/>
              <a:ea typeface="+mn-ea"/>
              <a:cs typeface="+mn-cs"/>
            </a:rPr>
            <a:t>Una vez que se ha</a:t>
          </a:r>
          <a:r>
            <a:rPr lang="es-CL" sz="900" baseline="0">
              <a:solidFill>
                <a:sysClr val="windowText" lastClr="000000"/>
              </a:solidFill>
              <a:effectLst/>
              <a:latin typeface="+mn-lt"/>
              <a:ea typeface="+mn-ea"/>
              <a:cs typeface="+mn-cs"/>
            </a:rPr>
            <a:t> rectificado las cifras de láctea menor por parte del INE, l</a:t>
          </a:r>
          <a:r>
            <a:rPr lang="es-CL" sz="900">
              <a:solidFill>
                <a:sysClr val="windowText" lastClr="000000"/>
              </a:solidFill>
              <a:effectLst/>
              <a:latin typeface="+mn-lt"/>
              <a:ea typeface="+mn-ea"/>
              <a:cs typeface="+mn-cs"/>
            </a:rPr>
            <a:t>a</a:t>
          </a:r>
          <a:r>
            <a:rPr lang="es-CL" sz="900" baseline="0">
              <a:solidFill>
                <a:sysClr val="windowText" lastClr="000000"/>
              </a:solidFill>
              <a:effectLst/>
              <a:latin typeface="+mn-lt"/>
              <a:ea typeface="+mn-ea"/>
              <a:cs typeface="+mn-cs"/>
            </a:rPr>
            <a:t> </a:t>
          </a:r>
          <a:r>
            <a:rPr lang="es-CL" sz="900">
              <a:solidFill>
                <a:sysClr val="windowText" lastClr="000000"/>
              </a:solidFill>
              <a:effectLst/>
              <a:latin typeface="+mn-lt"/>
              <a:ea typeface="+mn-ea"/>
              <a:cs typeface="+mn-cs"/>
            </a:rPr>
            <a:t>producción nacional estimada para el año 2017 es inferior al año 2016 en 0,4% (Anexo: Cuadro 1 ).</a:t>
          </a:r>
          <a:endParaRPr lang="es-CL" sz="900">
            <a:solidFill>
              <a:sysClr val="windowText" lastClr="000000"/>
            </a:solidFill>
            <a:effectLst/>
          </a:endParaRPr>
        </a:p>
        <a:p>
          <a:pPr algn="just"/>
          <a:r>
            <a:rPr lang="es-CL" sz="900">
              <a:solidFill>
                <a:srgbClr val="FF0000"/>
              </a:solidFill>
              <a:effectLst/>
              <a:latin typeface="+mn-lt"/>
              <a:ea typeface="+mn-ea"/>
              <a:cs typeface="+mn-cs"/>
            </a:rPr>
            <a:t> </a:t>
          </a:r>
          <a:endParaRPr lang="es-CL" sz="900">
            <a:solidFill>
              <a:srgbClr val="FF0000"/>
            </a:solidFill>
            <a:effectLst/>
          </a:endParaRPr>
        </a:p>
        <a:p>
          <a:pPr algn="just"/>
          <a:r>
            <a:rPr lang="es-CL" sz="900">
              <a:solidFill>
                <a:schemeClr val="dk1"/>
              </a:solidFill>
              <a:effectLst/>
              <a:latin typeface="+mn-lt"/>
              <a:ea typeface="+mn-ea"/>
              <a:cs typeface="+mn-cs"/>
            </a:rPr>
            <a:t>Las regiones Metropolitana y del Bío Bío en conjunto presentan</a:t>
          </a:r>
          <a:r>
            <a:rPr lang="es-CL" sz="900" baseline="0">
              <a:solidFill>
                <a:schemeClr val="dk1"/>
              </a:solidFill>
              <a:effectLst/>
              <a:latin typeface="+mn-lt"/>
              <a:ea typeface="+mn-ea"/>
              <a:cs typeface="+mn-cs"/>
            </a:rPr>
            <a:t> un incremento de 4,2% </a:t>
          </a:r>
          <a:r>
            <a:rPr lang="es-CL" sz="900">
              <a:solidFill>
                <a:schemeClr val="dk1"/>
              </a:solidFill>
              <a:effectLst/>
              <a:latin typeface="+mn-lt"/>
              <a:ea typeface="+mn-ea"/>
              <a:cs typeface="+mn-cs"/>
            </a:rPr>
            <a:t>en la recepción para</a:t>
          </a:r>
          <a:r>
            <a:rPr lang="es-CL" sz="900" baseline="0">
              <a:solidFill>
                <a:schemeClr val="dk1"/>
              </a:solidFill>
              <a:effectLst/>
              <a:latin typeface="+mn-lt"/>
              <a:ea typeface="+mn-ea"/>
              <a:cs typeface="+mn-cs"/>
            </a:rPr>
            <a:t> el mes de mayo y, en lo acumulado al quinto mes, la recepción de leche en estas regiones registra una baja de 2,2%. </a:t>
          </a:r>
          <a:r>
            <a:rPr lang="es-CL" sz="900">
              <a:solidFill>
                <a:schemeClr val="dk1"/>
              </a:solidFill>
              <a:effectLst/>
              <a:latin typeface="+mn-lt"/>
              <a:ea typeface="+mn-ea"/>
              <a:cs typeface="+mn-cs"/>
            </a:rPr>
            <a:t>Continuando hacia el sur, la Región de La Araucanía sigue</a:t>
          </a:r>
          <a:r>
            <a:rPr lang="es-CL" sz="900" baseline="0">
              <a:solidFill>
                <a:schemeClr val="dk1"/>
              </a:solidFill>
              <a:effectLst/>
              <a:latin typeface="+mn-lt"/>
              <a:ea typeface="+mn-ea"/>
              <a:cs typeface="+mn-cs"/>
            </a:rPr>
            <a:t> con </a:t>
          </a:r>
          <a:r>
            <a:rPr lang="es-CL" sz="900">
              <a:solidFill>
                <a:schemeClr val="dk1"/>
              </a:solidFill>
              <a:effectLst/>
              <a:latin typeface="+mn-lt"/>
              <a:ea typeface="+mn-ea"/>
              <a:cs typeface="+mn-cs"/>
            </a:rPr>
            <a:t>un importante</a:t>
          </a:r>
          <a:r>
            <a:rPr lang="es-CL" sz="900" baseline="0">
              <a:solidFill>
                <a:schemeClr val="dk1"/>
              </a:solidFill>
              <a:effectLst/>
              <a:latin typeface="+mn-lt"/>
              <a:ea typeface="+mn-ea"/>
              <a:cs typeface="+mn-cs"/>
            </a:rPr>
            <a:t> incremento</a:t>
          </a:r>
          <a:r>
            <a:rPr lang="es-CL" sz="900">
              <a:solidFill>
                <a:schemeClr val="dk1"/>
              </a:solidFill>
              <a:effectLst/>
              <a:latin typeface="+mn-lt"/>
              <a:ea typeface="+mn-ea"/>
              <a:cs typeface="+mn-cs"/>
            </a:rPr>
            <a:t> en su recepción de 23,8% y, en lo acumulado al quinto mes del año la recepción de esta región tiene</a:t>
          </a:r>
          <a:r>
            <a:rPr lang="es-CL" sz="900" baseline="0">
              <a:solidFill>
                <a:schemeClr val="dk1"/>
              </a:solidFill>
              <a:effectLst/>
              <a:latin typeface="+mn-lt"/>
              <a:ea typeface="+mn-ea"/>
              <a:cs typeface="+mn-cs"/>
            </a:rPr>
            <a:t> un aumento </a:t>
          </a:r>
          <a:r>
            <a:rPr lang="es-CL" sz="900">
              <a:solidFill>
                <a:schemeClr val="dk1"/>
              </a:solidFill>
              <a:effectLst/>
              <a:latin typeface="+mn-lt"/>
              <a:ea typeface="+mn-ea"/>
              <a:cs typeface="+mn-cs"/>
            </a:rPr>
            <a:t>de 14,4%. Esto</a:t>
          </a:r>
          <a:r>
            <a:rPr lang="es-CL" sz="900" baseline="0">
              <a:solidFill>
                <a:schemeClr val="dk1"/>
              </a:solidFill>
              <a:effectLst/>
              <a:latin typeface="+mn-lt"/>
              <a:ea typeface="+mn-ea"/>
              <a:cs typeface="+mn-cs"/>
            </a:rPr>
            <a:t> a causa del incremento en recepción de leche por parte de las plantas de Surlat y Quillayes</a:t>
          </a:r>
          <a:r>
            <a:rPr lang="es-CL" sz="900">
              <a:solidFill>
                <a:schemeClr val="dk1"/>
              </a:solidFill>
              <a:effectLst/>
              <a:latin typeface="+mn-lt"/>
              <a:ea typeface="+mn-ea"/>
              <a:cs typeface="+mn-cs"/>
            </a:rPr>
            <a:t>. </a:t>
          </a:r>
          <a:endParaRPr lang="es-CL" sz="900">
            <a:effectLst/>
          </a:endParaRPr>
        </a:p>
        <a:p>
          <a:pPr algn="just"/>
          <a:endParaRPr lang="es-CL" sz="900">
            <a:solidFill>
              <a:schemeClr val="dk1"/>
            </a:solidFill>
            <a:effectLst/>
            <a:latin typeface="+mn-lt"/>
            <a:ea typeface="+mn-ea"/>
            <a:cs typeface="+mn-cs"/>
          </a:endParaRPr>
        </a:p>
        <a:p>
          <a:pPr algn="just"/>
          <a:r>
            <a:rPr lang="es-CL" sz="900">
              <a:solidFill>
                <a:schemeClr val="dk1"/>
              </a:solidFill>
              <a:effectLst/>
              <a:latin typeface="+mn-lt"/>
              <a:ea typeface="+mn-ea"/>
              <a:cs typeface="+mn-cs"/>
            </a:rPr>
            <a:t>La Región de Los Ríos</a:t>
          </a:r>
          <a:r>
            <a:rPr lang="es-CL" sz="900" baseline="0">
              <a:solidFill>
                <a:schemeClr val="dk1"/>
              </a:solidFill>
              <a:effectLst/>
              <a:latin typeface="+mn-lt"/>
              <a:ea typeface="+mn-ea"/>
              <a:cs typeface="+mn-cs"/>
            </a:rPr>
            <a:t> presenta un alza en su abastecimiento de leche cruda en 5,8% para el mes de mayo, lo que permite que al quinto mes su volumen total recepcionado aumente en 1,4% respecto al mismo período de 2017. Si bien se regista una baja en la recepción de la planta Los Lagos de Prolesur, el aumento en la recepción de Colun permite que esta región muestre una variación positiva en recepción de leche. </a:t>
          </a:r>
          <a:r>
            <a:rPr lang="es-CL" sz="900">
              <a:solidFill>
                <a:schemeClr val="dk1"/>
              </a:solidFill>
              <a:effectLst/>
              <a:latin typeface="+mn-lt"/>
              <a:ea typeface="+mn-ea"/>
              <a:cs typeface="+mn-cs"/>
            </a:rPr>
            <a:t>Para la Región de Los Lagos, se registra una caída de la recepción de 3,6%</a:t>
          </a:r>
          <a:r>
            <a:rPr lang="es-CL" sz="900" baseline="0">
              <a:solidFill>
                <a:schemeClr val="dk1"/>
              </a:solidFill>
              <a:effectLst/>
              <a:latin typeface="+mn-lt"/>
              <a:ea typeface="+mn-ea"/>
              <a:cs typeface="+mn-cs"/>
            </a:rPr>
            <a:t> en relación a abril de 2017. En lo que va del año esta disminución llega al 5,0%. Si bien se registran un aumento en la recepción de empresas como Watt´s y Nestlé, la baja de Prolesur hace que se mantenga una cifra negativa en el volumen total de compra de leche por las plantas pertenecientes a esta región.</a:t>
          </a:r>
          <a:endParaRPr lang="es-CL" sz="1100" b="0" i="0" u="none" strike="noStrike" baseline="0">
            <a:solidFill>
              <a:schemeClr val="dk1"/>
            </a:solidFill>
            <a:effectLst/>
            <a:latin typeface="+mn-lt"/>
            <a:ea typeface="+mn-ea"/>
            <a:cs typeface="+mn-cs"/>
          </a:endParaRPr>
        </a:p>
        <a:p>
          <a:pPr algn="just"/>
          <a:endParaRPr lang="es-CL" sz="900">
            <a:solidFill>
              <a:schemeClr val="dk1"/>
            </a:solidFill>
            <a:effectLst/>
            <a:latin typeface="+mn-lt"/>
            <a:ea typeface="+mn-ea"/>
            <a:cs typeface="+mn-cs"/>
          </a:endParaRPr>
        </a:p>
        <a:p>
          <a:pPr algn="just" eaLnBrk="1" fontAlgn="auto" latinLnBrk="0" hangingPunct="1"/>
          <a:r>
            <a:rPr lang="es-CL" sz="900" baseline="0">
              <a:solidFill>
                <a:schemeClr val="dk1"/>
              </a:solidFill>
              <a:effectLst/>
              <a:latin typeface="+mn-lt"/>
              <a:ea typeface="+mn-ea"/>
              <a:cs typeface="+mn-cs"/>
            </a:rPr>
            <a:t>A nivel país, desde junio del año pasado se registraban variaciones negativas en la recepción de leche, sin embargo durante mayo esta tendencia se rompe y el abastecimiento de leche cruda a nivel nacional presenta un aumento de 2,0% lo que permite que en lo acumulado del año la baja de la recepción llegue a 1,6%.</a:t>
          </a:r>
        </a:p>
        <a:p>
          <a:pPr eaLnBrk="1" fontAlgn="auto" latinLnBrk="0" hangingPunct="1"/>
          <a:endParaRPr lang="es-CL" sz="900">
            <a:solidFill>
              <a:schemeClr val="dk1"/>
            </a:solidFill>
            <a:effectLst/>
            <a:latin typeface="+mn-lt"/>
            <a:ea typeface="+mn-ea"/>
            <a:cs typeface="+mn-cs"/>
          </a:endParaRPr>
        </a:p>
        <a:p>
          <a:endParaRPr lang="es-CL" sz="900">
            <a:effectLst/>
          </a:endParaRPr>
        </a:p>
      </xdr:txBody>
    </xdr:sp>
    <xdr:clientData/>
  </xdr:twoCellAnchor>
  <xdr:twoCellAnchor>
    <xdr:from>
      <xdr:col>0</xdr:col>
      <xdr:colOff>24765</xdr:colOff>
      <xdr:row>209</xdr:row>
      <xdr:rowOff>30481</xdr:rowOff>
    </xdr:from>
    <xdr:to>
      <xdr:col>7</xdr:col>
      <xdr:colOff>443866</xdr:colOff>
      <xdr:row>246</xdr:row>
      <xdr:rowOff>0</xdr:rowOff>
    </xdr:to>
    <xdr:sp macro="" textlink="">
      <xdr:nvSpPr>
        <xdr:cNvPr id="25" name="3 CuadroTexto">
          <a:extLst>
            <a:ext uri="{FF2B5EF4-FFF2-40B4-BE49-F238E27FC236}">
              <a16:creationId xmlns:a16="http://schemas.microsoft.com/office/drawing/2014/main" id="{00000000-0008-0000-0300-000019000000}"/>
            </a:ext>
          </a:extLst>
        </xdr:cNvPr>
        <xdr:cNvSpPr txBox="1"/>
      </xdr:nvSpPr>
      <xdr:spPr>
        <a:xfrm>
          <a:off x="24765" y="33834706"/>
          <a:ext cx="6019801" cy="52558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900" b="1" i="1">
              <a:solidFill>
                <a:schemeClr val="dk1"/>
              </a:solidFill>
              <a:effectLst/>
              <a:latin typeface="+mn-lt"/>
              <a:ea typeface="+mn-ea"/>
              <a:cs typeface="+mn-cs"/>
            </a:rPr>
            <a:t>Comercio exterior de lácteos a</a:t>
          </a:r>
          <a:r>
            <a:rPr lang="es-ES" sz="900" b="1" i="1" baseline="0">
              <a:solidFill>
                <a:schemeClr val="dk1"/>
              </a:solidFill>
              <a:effectLst/>
              <a:latin typeface="+mn-lt"/>
              <a:ea typeface="+mn-ea"/>
              <a:cs typeface="+mn-cs"/>
            </a:rPr>
            <a:t> junio</a:t>
          </a:r>
          <a:r>
            <a:rPr lang="es-ES" sz="900" b="1" i="1">
              <a:solidFill>
                <a:schemeClr val="dk1"/>
              </a:solidFill>
              <a:effectLst/>
              <a:latin typeface="+mn-lt"/>
              <a:ea typeface="+mn-ea"/>
              <a:cs typeface="+mn-cs"/>
            </a:rPr>
            <a:t> de 2018</a:t>
          </a:r>
        </a:p>
        <a:p>
          <a:endParaRPr lang="es-CL" sz="900">
            <a:effectLst/>
          </a:endParaRPr>
        </a:p>
        <a:p>
          <a:pPr algn="just"/>
          <a:r>
            <a:rPr lang="es-CL" sz="900">
              <a:solidFill>
                <a:schemeClr val="dk1"/>
              </a:solidFill>
              <a:effectLst/>
              <a:latin typeface="+mn-lt"/>
              <a:ea typeface="+mn-ea"/>
              <a:cs typeface="+mn-cs"/>
            </a:rPr>
            <a:t>Al mes de</a:t>
          </a:r>
          <a:r>
            <a:rPr lang="es-CL" sz="900" baseline="0">
              <a:solidFill>
                <a:schemeClr val="dk1"/>
              </a:solidFill>
              <a:effectLst/>
              <a:latin typeface="+mn-lt"/>
              <a:ea typeface="+mn-ea"/>
              <a:cs typeface="+mn-cs"/>
            </a:rPr>
            <a:t> junio</a:t>
          </a:r>
          <a:r>
            <a:rPr lang="es-CL" sz="900">
              <a:solidFill>
                <a:schemeClr val="dk1"/>
              </a:solidFill>
              <a:effectLst/>
              <a:latin typeface="+mn-lt"/>
              <a:ea typeface="+mn-ea"/>
              <a:cs typeface="+mn-cs"/>
            </a:rPr>
            <a:t> de 2018 se registra una</a:t>
          </a:r>
          <a:r>
            <a:rPr lang="es-CL" sz="900" baseline="0">
              <a:solidFill>
                <a:schemeClr val="dk1"/>
              </a:solidFill>
              <a:effectLst/>
              <a:latin typeface="+mn-lt"/>
              <a:ea typeface="+mn-ea"/>
              <a:cs typeface="+mn-cs"/>
            </a:rPr>
            <a:t> baja</a:t>
          </a:r>
          <a:r>
            <a:rPr lang="es-CL" sz="900">
              <a:solidFill>
                <a:schemeClr val="dk1"/>
              </a:solidFill>
              <a:effectLst/>
              <a:latin typeface="+mn-lt"/>
              <a:ea typeface="+mn-ea"/>
              <a:cs typeface="+mn-cs"/>
            </a:rPr>
            <a:t> de -0,3% en el valor de las importaciones de productos lácteos respecto al</a:t>
          </a:r>
          <a:r>
            <a:rPr lang="es-CL" sz="900" baseline="0">
              <a:solidFill>
                <a:schemeClr val="dk1"/>
              </a:solidFill>
              <a:effectLst/>
              <a:latin typeface="+mn-lt"/>
              <a:ea typeface="+mn-ea"/>
              <a:cs typeface="+mn-cs"/>
            </a:rPr>
            <a:t> año </a:t>
          </a:r>
          <a:r>
            <a:rPr lang="es-CL" sz="900">
              <a:solidFill>
                <a:schemeClr val="dk1"/>
              </a:solidFill>
              <a:effectLst/>
              <a:latin typeface="+mn-lt"/>
              <a:ea typeface="+mn-ea"/>
              <a:cs typeface="+mn-cs"/>
            </a:rPr>
            <a:t>2017, alcanzando una cifra de USD 169,9 millones. Expresadas en litros equivalentes, las importaciones llegan a una</a:t>
          </a:r>
          <a:r>
            <a:rPr lang="es-CL" sz="900" baseline="0">
              <a:solidFill>
                <a:schemeClr val="dk1"/>
              </a:solidFill>
              <a:effectLst/>
              <a:latin typeface="+mn-lt"/>
              <a:ea typeface="+mn-ea"/>
              <a:cs typeface="+mn-cs"/>
            </a:rPr>
            <a:t> cantidad</a:t>
          </a:r>
          <a:r>
            <a:rPr lang="es-CL" sz="900">
              <a:solidFill>
                <a:schemeClr val="dk1"/>
              </a:solidFill>
              <a:effectLst/>
              <a:latin typeface="+mn-lt"/>
              <a:ea typeface="+mn-ea"/>
              <a:cs typeface="+mn-cs"/>
            </a:rPr>
            <a:t> de 412,1 millones de litros (Anexo:</a:t>
          </a:r>
          <a:r>
            <a:rPr lang="es-CL" sz="900" baseline="0">
              <a:solidFill>
                <a:schemeClr val="dk1"/>
              </a:solidFill>
              <a:effectLst/>
              <a:latin typeface="+mn-lt"/>
              <a:ea typeface="+mn-ea"/>
              <a:cs typeface="+mn-cs"/>
            </a:rPr>
            <a:t> Cuadro 7)</a:t>
          </a:r>
          <a:r>
            <a:rPr lang="es-CL" sz="900">
              <a:solidFill>
                <a:schemeClr val="dk1"/>
              </a:solidFill>
              <a:effectLst/>
              <a:latin typeface="+mn-lt"/>
              <a:ea typeface="+mn-ea"/>
              <a:cs typeface="+mn-cs"/>
            </a:rPr>
            <a:t>, lo que representa un</a:t>
          </a:r>
          <a:r>
            <a:rPr lang="es-CL" sz="900" baseline="0">
              <a:solidFill>
                <a:schemeClr val="dk1"/>
              </a:solidFill>
              <a:effectLst/>
              <a:latin typeface="+mn-lt"/>
              <a:ea typeface="+mn-ea"/>
              <a:cs typeface="+mn-cs"/>
            </a:rPr>
            <a:t> leve incremento</a:t>
          </a:r>
          <a:r>
            <a:rPr lang="es-CL" sz="900">
              <a:solidFill>
                <a:schemeClr val="dk1"/>
              </a:solidFill>
              <a:effectLst/>
              <a:latin typeface="+mn-lt"/>
              <a:ea typeface="+mn-ea"/>
              <a:cs typeface="+mn-cs"/>
            </a:rPr>
            <a:t> de 0,3% con respecto al volumen importado de mayo de 2017. </a:t>
          </a:r>
        </a:p>
        <a:p>
          <a:pPr marL="0" marR="0" lvl="0" indent="0" algn="just" defTabSz="914400" eaLnBrk="1" fontAlgn="auto" latinLnBrk="0" hangingPunct="1">
            <a:lnSpc>
              <a:spcPct val="100000"/>
            </a:lnSpc>
            <a:spcBef>
              <a:spcPts val="0"/>
            </a:spcBef>
            <a:spcAft>
              <a:spcPts val="0"/>
            </a:spcAft>
            <a:buClrTx/>
            <a:buSzTx/>
            <a:buFontTx/>
            <a:buNone/>
            <a:tabLst/>
            <a:defRPr/>
          </a:pPr>
          <a:endParaRPr lang="es-CL" sz="900">
            <a:solidFill>
              <a:schemeClr val="dk1"/>
            </a:solidFill>
            <a:effectLst/>
            <a:latin typeface="+mn-lt"/>
            <a:ea typeface="+mn-ea"/>
            <a:cs typeface="+mn-cs"/>
          </a:endParaRPr>
        </a:p>
        <a:p>
          <a:pPr algn="just"/>
          <a:r>
            <a:rPr lang="es-CL" sz="900">
              <a:solidFill>
                <a:schemeClr val="dk1"/>
              </a:solidFill>
              <a:effectLst/>
              <a:latin typeface="+mn-lt"/>
              <a:ea typeface="+mn-ea"/>
              <a:cs typeface="+mn-cs"/>
            </a:rPr>
            <a:t>Del total del valor CIF importado un 60,9% corresponde a quesos (65,2% del total en términos de litros de equivalente leche)</a:t>
          </a:r>
          <a:r>
            <a:rPr lang="es-CL" sz="900" baseline="0">
              <a:solidFill>
                <a:schemeClr val="dk1"/>
              </a:solidFill>
              <a:effectLst/>
              <a:latin typeface="+mn-lt"/>
              <a:ea typeface="+mn-ea"/>
              <a:cs typeface="+mn-cs"/>
            </a:rPr>
            <a:t>. L</a:t>
          </a:r>
          <a:r>
            <a:rPr lang="es-CL" sz="900">
              <a:solidFill>
                <a:schemeClr val="dk1"/>
              </a:solidFill>
              <a:effectLst/>
              <a:latin typeface="+mn-lt"/>
              <a:ea typeface="+mn-ea"/>
              <a:cs typeface="+mn-cs"/>
            </a:rPr>
            <a:t>as cantidades</a:t>
          </a:r>
          <a:r>
            <a:rPr lang="es-CL" sz="900" baseline="0">
              <a:solidFill>
                <a:schemeClr val="dk1"/>
              </a:solidFill>
              <a:effectLst/>
              <a:latin typeface="+mn-lt"/>
              <a:ea typeface="+mn-ea"/>
              <a:cs typeface="+mn-cs"/>
            </a:rPr>
            <a:t> importada</a:t>
          </a:r>
          <a:r>
            <a:rPr lang="es-CL" sz="900">
              <a:solidFill>
                <a:schemeClr val="dk1"/>
              </a:solidFill>
              <a:effectLst/>
              <a:latin typeface="+mn-lt"/>
              <a:ea typeface="+mn-ea"/>
              <a:cs typeface="+mn-cs"/>
            </a:rPr>
            <a:t>s de quesos han aumentado</a:t>
          </a:r>
          <a:r>
            <a:rPr lang="es-CL" sz="900" baseline="0">
              <a:solidFill>
                <a:schemeClr val="dk1"/>
              </a:solidFill>
              <a:effectLst/>
              <a:latin typeface="+mn-lt"/>
              <a:ea typeface="+mn-ea"/>
              <a:cs typeface="+mn-cs"/>
            </a:rPr>
            <a:t> un 9,1% con respecto a igual período,</a:t>
          </a:r>
          <a:r>
            <a:rPr lang="es-CL" sz="900">
              <a:solidFill>
                <a:schemeClr val="dk1"/>
              </a:solidFill>
              <a:effectLst/>
              <a:latin typeface="+mn-lt"/>
              <a:ea typeface="+mn-ea"/>
              <a:cs typeface="+mn-cs"/>
            </a:rPr>
            <a:t> llegando a 26.874 toneladas en junio de 2018 (Anexo: Cuadro 8). Destacan en la participación del volumen importado los quesos provenientes de Alemania (28,7%), Estados Unidos (19,5%),</a:t>
          </a:r>
          <a:r>
            <a:rPr lang="es-CL" sz="900" baseline="0">
              <a:solidFill>
                <a:schemeClr val="dk1"/>
              </a:solidFill>
              <a:effectLst/>
              <a:latin typeface="+mn-lt"/>
              <a:ea typeface="+mn-ea"/>
              <a:cs typeface="+mn-cs"/>
            </a:rPr>
            <a:t> </a:t>
          </a:r>
          <a:r>
            <a:rPr lang="es-CL" sz="900">
              <a:solidFill>
                <a:schemeClr val="dk1"/>
              </a:solidFill>
              <a:effectLst/>
              <a:latin typeface="+mn-lt"/>
              <a:ea typeface="+mn-ea"/>
              <a:cs typeface="+mn-cs"/>
            </a:rPr>
            <a:t>Nueva Zelanda (18,5%),</a:t>
          </a:r>
          <a:r>
            <a:rPr lang="es-CL" sz="900" baseline="0">
              <a:solidFill>
                <a:schemeClr val="dk1"/>
              </a:solidFill>
              <a:effectLst/>
              <a:latin typeface="+mn-lt"/>
              <a:ea typeface="+mn-ea"/>
              <a:cs typeface="+mn-cs"/>
            </a:rPr>
            <a:t> Argentina (11,4%) y Holanda (9,5%)</a:t>
          </a:r>
          <a:r>
            <a:rPr lang="es-CL" sz="900">
              <a:solidFill>
                <a:schemeClr val="dk1"/>
              </a:solidFill>
              <a:effectLst/>
              <a:latin typeface="+mn-lt"/>
              <a:ea typeface="+mn-ea"/>
              <a:cs typeface="+mn-cs"/>
            </a:rPr>
            <a:t>. Respecto</a:t>
          </a:r>
          <a:r>
            <a:rPr lang="es-CL" sz="900" baseline="0">
              <a:solidFill>
                <a:schemeClr val="dk1"/>
              </a:solidFill>
              <a:effectLst/>
              <a:latin typeface="+mn-lt"/>
              <a:ea typeface="+mn-ea"/>
              <a:cs typeface="+mn-cs"/>
            </a:rPr>
            <a:t> a lo acumulado de junio de 2017 se registran un aumento de los envíos desde: Alemania (+3.189 toneladas), Estados Unidos (+647 toneladas) y Argentina (+276 toneladas). Por su parte existe una disminuciones de las importaciones de Holanda (-1.440 toneladas) y Nueva Zelanda (-593 toneladas).</a:t>
          </a:r>
          <a:endParaRPr lang="es-CL" sz="900">
            <a:solidFill>
              <a:schemeClr val="dk1"/>
            </a:solidFill>
            <a:effectLst/>
            <a:latin typeface="+mn-lt"/>
            <a:ea typeface="+mn-ea"/>
            <a:cs typeface="+mn-cs"/>
          </a:endParaRPr>
        </a:p>
        <a:p>
          <a:pPr algn="just"/>
          <a:endParaRPr lang="es-CL" sz="900">
            <a:effectLst/>
          </a:endParaRPr>
        </a:p>
        <a:p>
          <a:pPr algn="just"/>
          <a:r>
            <a:rPr lang="es-CL" sz="900">
              <a:solidFill>
                <a:schemeClr val="dk1"/>
              </a:solidFill>
              <a:effectLst/>
              <a:latin typeface="+mn-lt"/>
              <a:ea typeface="+mn-ea"/>
              <a:cs typeface="+mn-cs"/>
            </a:rPr>
            <a:t>Las importaciones de leches en polvo caen un 11,8% alcanzando la cantidad de 12.618 toneladas,</a:t>
          </a:r>
          <a:r>
            <a:rPr lang="es-CL" sz="900" baseline="0">
              <a:solidFill>
                <a:schemeClr val="dk1"/>
              </a:solidFill>
              <a:effectLst/>
              <a:latin typeface="+mn-lt"/>
              <a:ea typeface="+mn-ea"/>
              <a:cs typeface="+mn-cs"/>
            </a:rPr>
            <a:t> producto para el cual </a:t>
          </a:r>
          <a:r>
            <a:rPr lang="es-CL" sz="900">
              <a:solidFill>
                <a:schemeClr val="dk1"/>
              </a:solidFill>
              <a:effectLst/>
              <a:latin typeface="+mn-lt"/>
              <a:ea typeface="+mn-ea"/>
              <a:cs typeface="+mn-cs"/>
            </a:rPr>
            <a:t>Estados Unidos es el principal proveedor, con 6.684 toneladas, seguido de Argentina con 3.116 toneladas. Los siguen Nueva Zelanda, Uruguay, Canadá y países de la Unión Europea.</a:t>
          </a:r>
          <a:r>
            <a:rPr lang="es-CL" sz="900" baseline="0">
              <a:solidFill>
                <a:schemeClr val="dk1"/>
              </a:solidFill>
              <a:effectLst/>
              <a:latin typeface="+mn-lt"/>
              <a:ea typeface="+mn-ea"/>
              <a:cs typeface="+mn-cs"/>
            </a:rPr>
            <a:t> Respecto al año 2017, existen incrementos en las cantidades traídas desde Estados Unidos (+157 toneladas), Argentina (+1.761 toneladas), por su parte hay una importante caída en las importaciones desde Nueva Zelanda (-2.431 toneladas).</a:t>
          </a:r>
          <a:endParaRPr lang="es-CL" sz="900">
            <a:solidFill>
              <a:schemeClr val="dk1"/>
            </a:solidFill>
            <a:effectLst/>
            <a:latin typeface="+mn-lt"/>
            <a:ea typeface="+mn-ea"/>
            <a:cs typeface="+mn-cs"/>
          </a:endParaRPr>
        </a:p>
        <a:p>
          <a:pPr algn="just"/>
          <a:endParaRPr lang="es-CL" sz="900">
            <a:effectLst/>
          </a:endParaRPr>
        </a:p>
        <a:p>
          <a:pPr algn="just"/>
          <a:r>
            <a:rPr lang="es-CL" sz="900">
              <a:solidFill>
                <a:schemeClr val="dk1"/>
              </a:solidFill>
              <a:effectLst/>
              <a:latin typeface="+mn-lt"/>
              <a:ea typeface="+mn-ea"/>
              <a:cs typeface="+mn-cs"/>
            </a:rPr>
            <a:t>Las exportaciones de productos lácteos a junio de 2018 llegan</a:t>
          </a:r>
          <a:r>
            <a:rPr lang="es-CL" sz="900" baseline="0">
              <a:solidFill>
                <a:schemeClr val="dk1"/>
              </a:solidFill>
              <a:effectLst/>
              <a:latin typeface="+mn-lt"/>
              <a:ea typeface="+mn-ea"/>
              <a:cs typeface="+mn-cs"/>
            </a:rPr>
            <a:t> a</a:t>
          </a:r>
          <a:r>
            <a:rPr lang="es-CL" sz="900">
              <a:solidFill>
                <a:schemeClr val="dk1"/>
              </a:solidFill>
              <a:effectLst/>
              <a:latin typeface="+mn-lt"/>
              <a:ea typeface="+mn-ea"/>
              <a:cs typeface="+mn-cs"/>
            </a:rPr>
            <a:t> valor de USD 102,6 millones, siendo un</a:t>
          </a:r>
          <a:r>
            <a:rPr lang="es-CL" sz="900" baseline="0">
              <a:solidFill>
                <a:schemeClr val="dk1"/>
              </a:solidFill>
              <a:effectLst/>
              <a:latin typeface="+mn-lt"/>
              <a:ea typeface="+mn-ea"/>
              <a:cs typeface="+mn-cs"/>
            </a:rPr>
            <a:t> 6,4</a:t>
          </a:r>
          <a:r>
            <a:rPr lang="es-CL" sz="900">
              <a:solidFill>
                <a:schemeClr val="dk1"/>
              </a:solidFill>
              <a:effectLst/>
              <a:latin typeface="+mn-lt"/>
              <a:ea typeface="+mn-ea"/>
              <a:cs typeface="+mn-cs"/>
            </a:rPr>
            <a:t>% más bajo respecto a igual período de 2017. En litros equivalentes, las</a:t>
          </a:r>
          <a:r>
            <a:rPr lang="es-CL" sz="900" baseline="0">
              <a:solidFill>
                <a:schemeClr val="dk1"/>
              </a:solidFill>
              <a:effectLst/>
              <a:latin typeface="+mn-lt"/>
              <a:ea typeface="+mn-ea"/>
              <a:cs typeface="+mn-cs"/>
            </a:rPr>
            <a:t> exportaciones</a:t>
          </a:r>
          <a:r>
            <a:rPr lang="es-CL" sz="900">
              <a:solidFill>
                <a:schemeClr val="dk1"/>
              </a:solidFill>
              <a:effectLst/>
              <a:latin typeface="+mn-lt"/>
              <a:ea typeface="+mn-ea"/>
              <a:cs typeface="+mn-cs"/>
            </a:rPr>
            <a:t> superaran los 154 millones, representando un</a:t>
          </a:r>
          <a:r>
            <a:rPr lang="es-CL" sz="900" baseline="0">
              <a:solidFill>
                <a:schemeClr val="dk1"/>
              </a:solidFill>
              <a:effectLst/>
              <a:latin typeface="+mn-lt"/>
              <a:ea typeface="+mn-ea"/>
              <a:cs typeface="+mn-cs"/>
            </a:rPr>
            <a:t>a caída</a:t>
          </a:r>
          <a:r>
            <a:rPr lang="es-CL" sz="900">
              <a:solidFill>
                <a:schemeClr val="dk1"/>
              </a:solidFill>
              <a:effectLst/>
              <a:latin typeface="+mn-lt"/>
              <a:ea typeface="+mn-ea"/>
              <a:cs typeface="+mn-cs"/>
            </a:rPr>
            <a:t> de 7,6% con respecto a enero-junio de 2017.  </a:t>
          </a:r>
        </a:p>
        <a:p>
          <a:pPr algn="just"/>
          <a:endParaRPr lang="es-CL" sz="900">
            <a:effectLst/>
          </a:endParaRPr>
        </a:p>
        <a:p>
          <a:pPr algn="just"/>
          <a:r>
            <a:rPr lang="es-CL" sz="900">
              <a:solidFill>
                <a:schemeClr val="dk1"/>
              </a:solidFill>
              <a:effectLst/>
              <a:latin typeface="+mn-lt"/>
              <a:ea typeface="+mn-ea"/>
              <a:cs typeface="+mn-cs"/>
            </a:rPr>
            <a:t>Los</a:t>
          </a:r>
          <a:r>
            <a:rPr lang="es-CL" sz="900" baseline="0">
              <a:solidFill>
                <a:schemeClr val="dk1"/>
              </a:solidFill>
              <a:effectLst/>
              <a:latin typeface="+mn-lt"/>
              <a:ea typeface="+mn-ea"/>
              <a:cs typeface="+mn-cs"/>
            </a:rPr>
            <a:t> productos con mayor participación del total valor FOB en las exportaciones lácteas chilenas corresponden a los alimentos de preparación infantil (33,1%)  y la leche condensada (25,0%). </a:t>
          </a:r>
          <a:r>
            <a:rPr lang="es-CL" sz="900">
              <a:solidFill>
                <a:schemeClr val="dk1"/>
              </a:solidFill>
              <a:effectLst/>
              <a:latin typeface="+mn-lt"/>
              <a:ea typeface="+mn-ea"/>
              <a:cs typeface="+mn-cs"/>
            </a:rPr>
            <a:t>Para el primer producto los principales destinos en términos</a:t>
          </a:r>
          <a:r>
            <a:rPr lang="es-CL" sz="900" baseline="0">
              <a:solidFill>
                <a:schemeClr val="dk1"/>
              </a:solidFill>
              <a:effectLst/>
              <a:latin typeface="+mn-lt"/>
              <a:ea typeface="+mn-ea"/>
              <a:cs typeface="+mn-cs"/>
            </a:rPr>
            <a:t> de cantidad </a:t>
          </a:r>
          <a:r>
            <a:rPr lang="es-CL" sz="900">
              <a:solidFill>
                <a:schemeClr val="dk1"/>
              </a:solidFill>
              <a:effectLst/>
              <a:latin typeface="+mn-lt"/>
              <a:ea typeface="+mn-ea"/>
              <a:cs typeface="+mn-cs"/>
            </a:rPr>
            <a:t>corresponden a:</a:t>
          </a:r>
          <a:r>
            <a:rPr lang="es-CL" sz="900" baseline="0">
              <a:solidFill>
                <a:schemeClr val="dk1"/>
              </a:solidFill>
              <a:effectLst/>
              <a:latin typeface="+mn-lt"/>
              <a:ea typeface="+mn-ea"/>
              <a:cs typeface="+mn-cs"/>
            </a:rPr>
            <a:t> Estados Unidos (26,1%), Nicaragua (18,8%), Honduras (16,0%), Guatemala (9,2%) y Panamá (7,2%). Para la leche condensada los principales países a los que se exporta son</a:t>
          </a:r>
          <a:r>
            <a:rPr lang="es-CL" sz="900">
              <a:solidFill>
                <a:schemeClr val="dk1"/>
              </a:solidFill>
              <a:effectLst/>
              <a:latin typeface="+mn-lt"/>
              <a:ea typeface="+mn-ea"/>
              <a:cs typeface="+mn-cs"/>
            </a:rPr>
            <a:t>: Estados Unidos (50,2%)</a:t>
          </a:r>
          <a:r>
            <a:rPr lang="es-CL" sz="900" baseline="0">
              <a:solidFill>
                <a:schemeClr val="dk1"/>
              </a:solidFill>
              <a:effectLst/>
              <a:latin typeface="+mn-lt"/>
              <a:ea typeface="+mn-ea"/>
              <a:cs typeface="+mn-cs"/>
            </a:rPr>
            <a:t>, Perú (16,0%) y Costa Rica (13,9%).</a:t>
          </a:r>
        </a:p>
        <a:p>
          <a:pPr algn="just"/>
          <a:endParaRPr lang="es-CL" sz="900">
            <a:effectLst/>
          </a:endParaRPr>
        </a:p>
        <a:p>
          <a:pPr algn="just"/>
          <a:r>
            <a:rPr lang="es-CL" sz="900">
              <a:solidFill>
                <a:schemeClr val="dk1"/>
              </a:solidFill>
              <a:effectLst/>
              <a:latin typeface="+mn-lt"/>
              <a:ea typeface="+mn-ea"/>
              <a:cs typeface="+mn-cs"/>
            </a:rPr>
            <a:t>Por último, cabe señalar que el valor de las exportaciones de lácteos hasta</a:t>
          </a:r>
          <a:r>
            <a:rPr lang="es-CL" sz="900" baseline="0">
              <a:solidFill>
                <a:schemeClr val="dk1"/>
              </a:solidFill>
              <a:effectLst/>
              <a:latin typeface="+mn-lt"/>
              <a:ea typeface="+mn-ea"/>
              <a:cs typeface="+mn-cs"/>
            </a:rPr>
            <a:t> junio</a:t>
          </a:r>
          <a:r>
            <a:rPr lang="es-CL" sz="900">
              <a:solidFill>
                <a:schemeClr val="dk1"/>
              </a:solidFill>
              <a:effectLst/>
              <a:latin typeface="+mn-lt"/>
              <a:ea typeface="+mn-ea"/>
              <a:cs typeface="+mn-cs"/>
            </a:rPr>
            <a:t> fue USD 67,3</a:t>
          </a:r>
          <a:r>
            <a:rPr lang="es-CL" sz="900" baseline="0">
              <a:solidFill>
                <a:schemeClr val="dk1"/>
              </a:solidFill>
              <a:effectLst/>
              <a:latin typeface="+mn-lt"/>
              <a:ea typeface="+mn-ea"/>
              <a:cs typeface="+mn-cs"/>
            </a:rPr>
            <a:t> </a:t>
          </a:r>
          <a:r>
            <a:rPr lang="es-CL" sz="900">
              <a:solidFill>
                <a:schemeClr val="dk1"/>
              </a:solidFill>
              <a:effectLst/>
              <a:latin typeface="+mn-lt"/>
              <a:ea typeface="+mn-ea"/>
              <a:cs typeface="+mn-cs"/>
            </a:rPr>
            <a:t>millones inferior al de las importaciones (esta diferencia era de USD</a:t>
          </a:r>
          <a:r>
            <a:rPr lang="es-CL" sz="900" baseline="0">
              <a:solidFill>
                <a:schemeClr val="dk1"/>
              </a:solidFill>
              <a:effectLst/>
              <a:latin typeface="+mn-lt"/>
              <a:ea typeface="+mn-ea"/>
              <a:cs typeface="+mn-cs"/>
            </a:rPr>
            <a:t> 60,8 millones el año anterior)</a:t>
          </a:r>
          <a:r>
            <a:rPr lang="es-CL" sz="900">
              <a:solidFill>
                <a:schemeClr val="dk1"/>
              </a:solidFill>
              <a:effectLst/>
              <a:latin typeface="+mn-lt"/>
              <a:ea typeface="+mn-ea"/>
              <a:cs typeface="+mn-cs"/>
            </a:rPr>
            <a:t>. En términos de litros equivalentes de leche  las importaciones superan en 258 millones de litros a las exportaciones</a:t>
          </a:r>
          <a:r>
            <a:rPr lang="es-CL" sz="900" baseline="0">
              <a:solidFill>
                <a:schemeClr val="dk1"/>
              </a:solidFill>
              <a:effectLst/>
              <a:latin typeface="+mn-lt"/>
              <a:ea typeface="+mn-ea"/>
              <a:cs typeface="+mn-cs"/>
            </a:rPr>
            <a:t> (esta cifra era de 244 millones de litros el año 2017).</a:t>
          </a:r>
        </a:p>
        <a:p>
          <a:pPr algn="just"/>
          <a:endParaRPr lang="es-CL" sz="900" baseline="0">
            <a:solidFill>
              <a:schemeClr val="dk1"/>
            </a:solidFill>
            <a:effectLst/>
            <a:latin typeface="+mn-lt"/>
            <a:ea typeface="+mn-ea"/>
            <a:cs typeface="+mn-cs"/>
          </a:endParaRPr>
        </a:p>
        <a:p>
          <a:pPr algn="just"/>
          <a:r>
            <a:rPr lang="es-CL" sz="900" baseline="0">
              <a:solidFill>
                <a:schemeClr val="dk1"/>
              </a:solidFill>
              <a:effectLst/>
              <a:latin typeface="+mn-lt"/>
              <a:ea typeface="+mn-ea"/>
              <a:cs typeface="+mn-cs"/>
            </a:rPr>
            <a:t>*Para mayor información respecto al comercio exterior favor consultar el sitio web de Odepa: https://www.odepa.gob.cl</a:t>
          </a:r>
          <a:endParaRPr lang="es-CL" sz="900">
            <a:effectLst/>
          </a:endParaRPr>
        </a:p>
        <a:p>
          <a:pPr algn="just"/>
          <a:endParaRPr lang="es-CL" sz="900">
            <a:solidFill>
              <a:schemeClr val="dk1"/>
            </a:solidFill>
            <a:effectLst/>
            <a:latin typeface="+mn-lt"/>
            <a:ea typeface="+mn-ea"/>
            <a:cs typeface="+mn-cs"/>
          </a:endParaRPr>
        </a:p>
        <a:p>
          <a:pPr algn="just"/>
          <a:endParaRPr lang="es-CL" sz="900">
            <a:solidFill>
              <a:schemeClr val="dk1"/>
            </a:solidFill>
            <a:effectLst/>
            <a:latin typeface="+mn-lt"/>
            <a:ea typeface="+mn-ea"/>
            <a:cs typeface="+mn-cs"/>
          </a:endParaRPr>
        </a:p>
        <a:p>
          <a:pPr algn="just"/>
          <a:endParaRPr lang="es-CL" sz="900">
            <a:solidFill>
              <a:schemeClr val="dk1"/>
            </a:solidFill>
            <a:effectLst/>
            <a:latin typeface="+mn-lt"/>
            <a:ea typeface="+mn-ea"/>
            <a:cs typeface="+mn-cs"/>
          </a:endParaRPr>
        </a:p>
        <a:p>
          <a:pPr algn="just"/>
          <a:endParaRPr lang="es-CL" sz="900">
            <a:effectLst/>
          </a:endParaRPr>
        </a:p>
        <a:p>
          <a:endParaRPr lang="es-CL">
            <a:effectLst/>
          </a:endParaRPr>
        </a:p>
      </xdr:txBody>
    </xdr:sp>
    <xdr:clientData/>
  </xdr:twoCellAnchor>
  <xdr:twoCellAnchor>
    <xdr:from>
      <xdr:col>0</xdr:col>
      <xdr:colOff>15240</xdr:colOff>
      <xdr:row>176</xdr:row>
      <xdr:rowOff>121920</xdr:rowOff>
    </xdr:from>
    <xdr:to>
      <xdr:col>7</xdr:col>
      <xdr:colOff>529590</xdr:colOff>
      <xdr:row>188</xdr:row>
      <xdr:rowOff>53340</xdr:rowOff>
    </xdr:to>
    <xdr:sp macro="" textlink="">
      <xdr:nvSpPr>
        <xdr:cNvPr id="15" name="3 CuadroTexto">
          <a:extLst>
            <a:ext uri="{FF2B5EF4-FFF2-40B4-BE49-F238E27FC236}">
              <a16:creationId xmlns:a16="http://schemas.microsoft.com/office/drawing/2014/main" id="{DCE9FE24-E28B-4388-B8DB-FE0FF685FE86}"/>
            </a:ext>
          </a:extLst>
        </xdr:cNvPr>
        <xdr:cNvSpPr txBox="1"/>
      </xdr:nvSpPr>
      <xdr:spPr>
        <a:xfrm>
          <a:off x="15240" y="28559760"/>
          <a:ext cx="5802630" cy="17297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900">
              <a:solidFill>
                <a:schemeClr val="dk1"/>
              </a:solidFill>
              <a:effectLst/>
              <a:latin typeface="+mn-lt"/>
              <a:ea typeface="+mn-ea"/>
              <a:cs typeface="+mn-cs"/>
            </a:rPr>
            <a:t>Los precios mundiales de los lácteos cayeron por cuarta vez consecutiva en una subasta.</a:t>
          </a:r>
          <a:r>
            <a:rPr lang="es-CL" sz="900" baseline="0">
              <a:solidFill>
                <a:schemeClr val="dk1"/>
              </a:solidFill>
              <a:effectLst/>
              <a:latin typeface="+mn-lt"/>
              <a:ea typeface="+mn-ea"/>
              <a:cs typeface="+mn-cs"/>
            </a:rPr>
            <a:t> Si bien hubo una fuerte caída del precio de la mantequilla, l</a:t>
          </a:r>
          <a:r>
            <a:rPr lang="es-CL" sz="900">
              <a:solidFill>
                <a:schemeClr val="dk1"/>
              </a:solidFill>
              <a:effectLst/>
              <a:latin typeface="+mn-lt"/>
              <a:ea typeface="+mn-ea"/>
              <a:cs typeface="+mn-cs"/>
            </a:rPr>
            <a:t>a leche entera en polvo</a:t>
          </a:r>
          <a:r>
            <a:rPr lang="es-CL" sz="900" baseline="0">
              <a:solidFill>
                <a:schemeClr val="dk1"/>
              </a:solidFill>
              <a:effectLst/>
              <a:latin typeface="+mn-lt"/>
              <a:ea typeface="+mn-ea"/>
              <a:cs typeface="+mn-cs"/>
            </a:rPr>
            <a:t> tuvo </a:t>
          </a:r>
          <a:r>
            <a:rPr lang="es-CL" sz="900">
              <a:solidFill>
                <a:schemeClr val="dk1"/>
              </a:solidFill>
              <a:effectLst/>
              <a:latin typeface="+mn-lt"/>
              <a:ea typeface="+mn-ea"/>
              <a:cs typeface="+mn-cs"/>
            </a:rPr>
            <a:t>una recuperación sorpresiva, con un alza del 1,5%</a:t>
          </a:r>
          <a:r>
            <a:rPr lang="es-CL" sz="900" baseline="0">
              <a:solidFill>
                <a:schemeClr val="dk1"/>
              </a:solidFill>
              <a:effectLst/>
              <a:latin typeface="+mn-lt"/>
              <a:ea typeface="+mn-ea"/>
              <a:cs typeface="+mn-cs"/>
            </a:rPr>
            <a:t> </a:t>
          </a:r>
          <a:r>
            <a:rPr lang="es-CL" sz="900">
              <a:solidFill>
                <a:schemeClr val="dk1"/>
              </a:solidFill>
              <a:effectLst/>
              <a:latin typeface="+mn-lt"/>
              <a:ea typeface="+mn-ea"/>
              <a:cs typeface="+mn-cs"/>
            </a:rPr>
            <a:t>después de cinco pérdidas consecutivas y superando los precios de las expectativas de los mercados futuros de que caería nuevamente. Esto</a:t>
          </a:r>
          <a:r>
            <a:rPr lang="es-CL" sz="900" baseline="0">
              <a:solidFill>
                <a:schemeClr val="dk1"/>
              </a:solidFill>
              <a:effectLst/>
              <a:latin typeface="+mn-lt"/>
              <a:ea typeface="+mn-ea"/>
              <a:cs typeface="+mn-cs"/>
            </a:rPr>
            <a:t> se debe a que h</a:t>
          </a:r>
          <a:r>
            <a:rPr lang="es-CL" sz="900">
              <a:solidFill>
                <a:schemeClr val="dk1"/>
              </a:solidFill>
              <a:effectLst/>
              <a:latin typeface="+mn-lt"/>
              <a:ea typeface="+mn-ea"/>
              <a:cs typeface="+mn-cs"/>
            </a:rPr>
            <a:t>ubo un aumento en el número de compradores del norte de Asia en este evento, por lo que es probable que los compradores de China hayan comprado cobertura a "mediano plazo", dijo Amy Castleton, analista de productos lácteos de AgriHQ.</a:t>
          </a:r>
        </a:p>
        <a:p>
          <a:r>
            <a:rPr lang="es-CL" sz="900">
              <a:solidFill>
                <a:schemeClr val="dk1"/>
              </a:solidFill>
              <a:effectLst/>
              <a:latin typeface="+mn-lt"/>
              <a:ea typeface="+mn-ea"/>
              <a:cs typeface="+mn-cs"/>
            </a:rPr>
            <a:t> </a:t>
          </a:r>
          <a:endParaRPr lang="es-CL" sz="900">
            <a:effectLst/>
          </a:endParaRPr>
        </a:p>
        <a:p>
          <a:pPr algn="just"/>
          <a:r>
            <a:rPr lang="es-CL" sz="900">
              <a:solidFill>
                <a:schemeClr val="dk1"/>
              </a:solidFill>
              <a:effectLst/>
              <a:latin typeface="+mn-lt"/>
              <a:ea typeface="+mn-ea"/>
              <a:cs typeface="+mn-cs"/>
            </a:rPr>
            <a:t>A nivel de consumidor, según datos recolectados por INE (Figura</a:t>
          </a:r>
          <a:r>
            <a:rPr lang="es-CL" sz="900" baseline="0">
              <a:solidFill>
                <a:schemeClr val="dk1"/>
              </a:solidFill>
              <a:effectLst/>
              <a:latin typeface="+mn-lt"/>
              <a:ea typeface="+mn-ea"/>
              <a:cs typeface="+mn-cs"/>
            </a:rPr>
            <a:t> 4</a:t>
          </a:r>
          <a:r>
            <a:rPr lang="es-CL" sz="900">
              <a:solidFill>
                <a:schemeClr val="dk1"/>
              </a:solidFill>
              <a:effectLst/>
              <a:latin typeface="+mn-lt"/>
              <a:ea typeface="+mn-ea"/>
              <a:cs typeface="+mn-cs"/>
            </a:rPr>
            <a:t>), con respecto a mayo se exhibe un alza en</a:t>
          </a:r>
          <a:r>
            <a:rPr lang="es-CL" sz="900" baseline="0">
              <a:solidFill>
                <a:schemeClr val="dk1"/>
              </a:solidFill>
              <a:effectLst/>
              <a:latin typeface="+mn-lt"/>
              <a:ea typeface="+mn-ea"/>
              <a:cs typeface="+mn-cs"/>
            </a:rPr>
            <a:t> la leche líquida (+1,9%), leche conservada (+1,0%), postres (+0,5%) y quesos; por su parte existen bajas en la leche en polvo (-1,0%) y yogur (-0,8%). Respecto a junio de 2017 todos los productos anteriores registran variaciones alcistas: leche en polvo (+3,0%), leche líquida (+4,3%), leche conservada (+8,2%), yogur (+2,9%), postres (5,4%) y quesos (+1,5%).</a:t>
          </a:r>
          <a:endParaRPr lang="es-CL">
            <a:effectLst/>
          </a:endParaRPr>
        </a:p>
      </xdr:txBody>
    </xdr:sp>
    <xdr:clientData/>
  </xdr:twoCellAnchor>
  <xdr:twoCellAnchor>
    <xdr:from>
      <xdr:col>0</xdr:col>
      <xdr:colOff>30481</xdr:colOff>
      <xdr:row>9</xdr:row>
      <xdr:rowOff>68581</xdr:rowOff>
    </xdr:from>
    <xdr:to>
      <xdr:col>7</xdr:col>
      <xdr:colOff>312421</xdr:colOff>
      <xdr:row>26</xdr:row>
      <xdr:rowOff>68581</xdr:rowOff>
    </xdr:to>
    <xdr:graphicFrame macro="">
      <xdr:nvGraphicFramePr>
        <xdr:cNvPr id="21" name="Gráfico 20">
          <a:extLst>
            <a:ext uri="{FF2B5EF4-FFF2-40B4-BE49-F238E27FC236}">
              <a16:creationId xmlns:a16="http://schemas.microsoft.com/office/drawing/2014/main" id="{5A2109DD-7FC0-4B0D-83F0-68E2B98FA0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xdr:colOff>
      <xdr:row>33</xdr:row>
      <xdr:rowOff>9525</xdr:rowOff>
    </xdr:from>
    <xdr:to>
      <xdr:col>7</xdr:col>
      <xdr:colOff>396241</xdr:colOff>
      <xdr:row>51</xdr:row>
      <xdr:rowOff>60960</xdr:rowOff>
    </xdr:to>
    <xdr:graphicFrame macro="">
      <xdr:nvGraphicFramePr>
        <xdr:cNvPr id="22" name="Gráfico 21">
          <a:extLst>
            <a:ext uri="{FF2B5EF4-FFF2-40B4-BE49-F238E27FC236}">
              <a16:creationId xmlns:a16="http://schemas.microsoft.com/office/drawing/2014/main" id="{EFA61334-FFBD-4B7C-85CF-6FF33BA0D7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28575</xdr:colOff>
      <xdr:row>53</xdr:row>
      <xdr:rowOff>66675</xdr:rowOff>
    </xdr:from>
    <xdr:to>
      <xdr:col>8</xdr:col>
      <xdr:colOff>0</xdr:colOff>
      <xdr:row>58</xdr:row>
      <xdr:rowOff>123825</xdr:rowOff>
    </xdr:to>
    <xdr:sp macro="" textlink="">
      <xdr:nvSpPr>
        <xdr:cNvPr id="23" name="2 CuadroTexto">
          <a:extLst>
            <a:ext uri="{FF2B5EF4-FFF2-40B4-BE49-F238E27FC236}">
              <a16:creationId xmlns:a16="http://schemas.microsoft.com/office/drawing/2014/main" id="{C8C5AE4F-B7AC-4207-9A5B-205C237E81AC}"/>
            </a:ext>
          </a:extLst>
        </xdr:cNvPr>
        <xdr:cNvSpPr txBox="1"/>
      </xdr:nvSpPr>
      <xdr:spPr>
        <a:xfrm>
          <a:off x="28575" y="8572500"/>
          <a:ext cx="6134100" cy="847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eaLnBrk="1" fontAlgn="auto" latinLnBrk="0" hangingPunct="1"/>
          <a:r>
            <a:rPr lang="es-CL" sz="900" baseline="0">
              <a:solidFill>
                <a:schemeClr val="dk1"/>
              </a:solidFill>
              <a:effectLst/>
              <a:latin typeface="+mn-lt"/>
              <a:ea typeface="+mn-ea"/>
              <a:cs typeface="+mn-cs"/>
            </a:rPr>
            <a:t>El crecimiento de forraje para las regiones de Los Ríos y de Los Lagos durante el mes de junio, presenta valores superiores a la media histórica y al año pasado. Los predios muestrales de la región de Los Lagos presentan un promedio de 18 MS/ha/día, por su parte los predios de la región de Los Ríos presentan un promedio de </a:t>
          </a:r>
          <a:r>
            <a:rPr lang="es-CL" sz="900" baseline="0">
              <a:solidFill>
                <a:sysClr val="windowText" lastClr="000000"/>
              </a:solidFill>
              <a:effectLst/>
              <a:latin typeface="+mn-lt"/>
              <a:ea typeface="+mn-ea"/>
              <a:cs typeface="+mn-cs"/>
            </a:rPr>
            <a:t>9 MS/ha/día</a:t>
          </a:r>
          <a:r>
            <a:rPr lang="es-CL" sz="900" baseline="30000">
              <a:solidFill>
                <a:sysClr val="windowText" lastClr="000000"/>
              </a:solidFill>
              <a:effectLst/>
              <a:latin typeface="+mn-lt"/>
              <a:ea typeface="+mn-ea"/>
              <a:cs typeface="+mn-cs"/>
            </a:rPr>
            <a:t>1</a:t>
          </a:r>
          <a:r>
            <a:rPr lang="es-CL" sz="900" baseline="0">
              <a:solidFill>
                <a:sysClr val="windowText" lastClr="000000"/>
              </a:solidFill>
              <a:effectLst/>
              <a:latin typeface="+mn-lt"/>
              <a:ea typeface="+mn-ea"/>
              <a:cs typeface="+mn-cs"/>
            </a:rPr>
            <a:t>.</a:t>
          </a:r>
        </a:p>
        <a:p>
          <a:pPr algn="just" eaLnBrk="1" fontAlgn="auto" latinLnBrk="0" hangingPunct="1"/>
          <a:endParaRPr lang="es-CL" sz="900" b="0" i="0" baseline="0">
            <a:solidFill>
              <a:schemeClr val="dk1"/>
            </a:solidFill>
            <a:effectLst/>
            <a:latin typeface="+mn-lt"/>
            <a:ea typeface="+mn-ea"/>
            <a:cs typeface="+mn-cs"/>
          </a:endParaRPr>
        </a:p>
        <a:p>
          <a:pPr algn="just" eaLnBrk="1" fontAlgn="auto" latinLnBrk="0" hangingPunct="1"/>
          <a:r>
            <a:rPr lang="es-CL" sz="700" b="0" i="0" baseline="0">
              <a:solidFill>
                <a:schemeClr val="dk1"/>
              </a:solidFill>
              <a:effectLst/>
              <a:latin typeface="+mn-lt"/>
              <a:ea typeface="+mn-ea"/>
              <a:cs typeface="+mn-cs"/>
            </a:rPr>
            <a:t>1.https://www.google.com/maps/d/viewer?mid=12w6TQ3z-RzRPbjgpBDbSlThGsOo&amp;msa=0&amp;ll=-40.640790934951646%2C-69.659500078125&amp;z=8</a:t>
          </a:r>
        </a:p>
        <a:p>
          <a:pPr algn="just" eaLnBrk="1" fontAlgn="auto" latinLnBrk="0" hangingPunct="1"/>
          <a:endParaRPr lang="es-CL" sz="1000" b="0" i="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editAs="oneCell">
    <xdr:from>
      <xdr:col>0</xdr:col>
      <xdr:colOff>342900</xdr:colOff>
      <xdr:row>157</xdr:row>
      <xdr:rowOff>6512</xdr:rowOff>
    </xdr:from>
    <xdr:to>
      <xdr:col>6</xdr:col>
      <xdr:colOff>753068</xdr:colOff>
      <xdr:row>173</xdr:row>
      <xdr:rowOff>7620</xdr:rowOff>
    </xdr:to>
    <xdr:pic>
      <xdr:nvPicPr>
        <xdr:cNvPr id="6" name="Imagen 5">
          <a:extLst>
            <a:ext uri="{FF2B5EF4-FFF2-40B4-BE49-F238E27FC236}">
              <a16:creationId xmlns:a16="http://schemas.microsoft.com/office/drawing/2014/main" id="{B1B5A298-0EC1-41C7-8FC7-E982EB635B0C}"/>
            </a:ext>
          </a:extLst>
        </xdr:cNvPr>
        <xdr:cNvPicPr>
          <a:picLocks noChangeAspect="1"/>
        </xdr:cNvPicPr>
      </xdr:nvPicPr>
      <xdr:blipFill>
        <a:blip xmlns:r="http://schemas.openxmlformats.org/officeDocument/2006/relationships" r:embed="rId3"/>
        <a:stretch>
          <a:fillRect/>
        </a:stretch>
      </xdr:blipFill>
      <xdr:spPr>
        <a:xfrm>
          <a:off x="342900" y="25403972"/>
          <a:ext cx="4890728" cy="2561428"/>
        </a:xfrm>
        <a:prstGeom prst="rect">
          <a:avLst/>
        </a:prstGeom>
      </xdr:spPr>
    </xdr:pic>
    <xdr:clientData/>
  </xdr:twoCellAnchor>
  <xdr:twoCellAnchor editAs="oneCell">
    <xdr:from>
      <xdr:col>0</xdr:col>
      <xdr:colOff>55245</xdr:colOff>
      <xdr:row>187</xdr:row>
      <xdr:rowOff>15240</xdr:rowOff>
    </xdr:from>
    <xdr:to>
      <xdr:col>7</xdr:col>
      <xdr:colOff>512446</xdr:colOff>
      <xdr:row>206</xdr:row>
      <xdr:rowOff>95250</xdr:rowOff>
    </xdr:to>
    <xdr:pic>
      <xdr:nvPicPr>
        <xdr:cNvPr id="16" name="Imagen 15">
          <a:extLst>
            <a:ext uri="{FF2B5EF4-FFF2-40B4-BE49-F238E27FC236}">
              <a16:creationId xmlns:a16="http://schemas.microsoft.com/office/drawing/2014/main" id="{51DF537D-2531-4CAB-A19F-745ABB082AB1}"/>
            </a:ext>
          </a:extLst>
        </xdr:cNvPr>
        <xdr:cNvPicPr>
          <a:picLocks noChangeAspect="1"/>
        </xdr:cNvPicPr>
      </xdr:nvPicPr>
      <xdr:blipFill>
        <a:blip xmlns:r="http://schemas.openxmlformats.org/officeDocument/2006/relationships" r:embed="rId4"/>
        <a:stretch>
          <a:fillRect/>
        </a:stretch>
      </xdr:blipFill>
      <xdr:spPr>
        <a:xfrm>
          <a:off x="55245" y="30676215"/>
          <a:ext cx="6057901" cy="27946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657225</xdr:rowOff>
    </xdr:from>
    <xdr:to>
      <xdr:col>0</xdr:col>
      <xdr:colOff>0</xdr:colOff>
      <xdr:row>39</xdr:row>
      <xdr:rowOff>714375</xdr:rowOff>
    </xdr:to>
    <xdr:graphicFrame macro="">
      <xdr:nvGraphicFramePr>
        <xdr:cNvPr id="3109" name="Chart 1">
          <a:extLst>
            <a:ext uri="{FF2B5EF4-FFF2-40B4-BE49-F238E27FC236}">
              <a16:creationId xmlns:a16="http://schemas.microsoft.com/office/drawing/2014/main" id="{00000000-0008-0000-0400-000025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23</xdr:row>
      <xdr:rowOff>657225</xdr:rowOff>
    </xdr:from>
    <xdr:to>
      <xdr:col>0</xdr:col>
      <xdr:colOff>0</xdr:colOff>
      <xdr:row>40</xdr:row>
      <xdr:rowOff>714375</xdr:rowOff>
    </xdr:to>
    <xdr:graphicFrame macro="">
      <xdr:nvGraphicFramePr>
        <xdr:cNvPr id="3110" name="Chart 2">
          <a:extLst>
            <a:ext uri="{FF2B5EF4-FFF2-40B4-BE49-F238E27FC236}">
              <a16:creationId xmlns:a16="http://schemas.microsoft.com/office/drawing/2014/main" id="{00000000-0008-0000-0400-000026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23</xdr:row>
      <xdr:rowOff>104775</xdr:rowOff>
    </xdr:from>
    <xdr:to>
      <xdr:col>11</xdr:col>
      <xdr:colOff>647700</xdr:colOff>
      <xdr:row>45</xdr:row>
      <xdr:rowOff>104775</xdr:rowOff>
    </xdr:to>
    <xdr:graphicFrame macro="">
      <xdr:nvGraphicFramePr>
        <xdr:cNvPr id="3111" name="Chart 3">
          <a:extLst>
            <a:ext uri="{FF2B5EF4-FFF2-40B4-BE49-F238E27FC236}">
              <a16:creationId xmlns:a16="http://schemas.microsoft.com/office/drawing/2014/main" id="{00000000-0008-0000-0400-000027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0.00788</cdr:x>
      <cdr:y>0.94109</cdr:y>
    </cdr:from>
    <cdr:to>
      <cdr:x>0.77905</cdr:x>
      <cdr:y>0.96237</cdr:y>
    </cdr:to>
    <cdr:sp macro="" textlink="">
      <cdr:nvSpPr>
        <cdr:cNvPr id="2" name="1 CuadroTexto">
          <a:extLst xmlns:a="http://schemas.openxmlformats.org/drawingml/2006/main"/>
        </cdr:cNvPr>
        <cdr:cNvSpPr txBox="1"/>
      </cdr:nvSpPr>
      <cdr:spPr>
        <a:xfrm xmlns:a="http://schemas.openxmlformats.org/drawingml/2006/main">
          <a:off x="54859" y="3010214"/>
          <a:ext cx="4941221" cy="10538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a:latin typeface="Arial" pitchFamily="34" charset="0"/>
              <a:cs typeface="Arial" pitchFamily="34" charset="0"/>
            </a:rPr>
            <a:t>Fuente:</a:t>
          </a:r>
          <a:r>
            <a:rPr lang="es-CL" sz="800" baseline="0">
              <a:latin typeface="Arial" pitchFamily="34" charset="0"/>
              <a:cs typeface="Arial" pitchFamily="34" charset="0"/>
            </a:rPr>
            <a:t> Odepa.</a:t>
          </a:r>
          <a:endParaRPr lang="es-CL" sz="800">
            <a:latin typeface="Arial" pitchFamily="34" charset="0"/>
            <a:cs typeface="Arial" pitchFamily="34" charset="0"/>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361950</xdr:colOff>
      <xdr:row>0</xdr:row>
      <xdr:rowOff>0</xdr:rowOff>
    </xdr:from>
    <xdr:to>
      <xdr:col>7</xdr:col>
      <xdr:colOff>476250</xdr:colOff>
      <xdr:row>19</xdr:row>
      <xdr:rowOff>47625</xdr:rowOff>
    </xdr:to>
    <xdr:graphicFrame macro="">
      <xdr:nvGraphicFramePr>
        <xdr:cNvPr id="4109" name="Chart 1">
          <a:extLst>
            <a:ext uri="{FF2B5EF4-FFF2-40B4-BE49-F238E27FC236}">
              <a16:creationId xmlns:a16="http://schemas.microsoft.com/office/drawing/2014/main" id="{00000000-0008-0000-0600-00000D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95250</xdr:colOff>
      <xdr:row>25</xdr:row>
      <xdr:rowOff>28575</xdr:rowOff>
    </xdr:from>
    <xdr:to>
      <xdr:col>6</xdr:col>
      <xdr:colOff>318135</xdr:colOff>
      <xdr:row>40</xdr:row>
      <xdr:rowOff>57150</xdr:rowOff>
    </xdr:to>
    <xdr:graphicFrame macro="">
      <xdr:nvGraphicFramePr>
        <xdr:cNvPr id="5133" name="Chart 1">
          <a:extLst>
            <a:ext uri="{FF2B5EF4-FFF2-40B4-BE49-F238E27FC236}">
              <a16:creationId xmlns:a16="http://schemas.microsoft.com/office/drawing/2014/main" id="{00000000-0008-0000-0700-00000D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0.01421</cdr:x>
      <cdr:y>0.86286</cdr:y>
    </cdr:from>
    <cdr:to>
      <cdr:x>0.15646</cdr:x>
      <cdr:y>0.92589</cdr:y>
    </cdr:to>
    <cdr:sp macro="" textlink="">
      <cdr:nvSpPr>
        <cdr:cNvPr id="2" name="1 CuadroTexto">
          <a:extLst xmlns:a="http://schemas.openxmlformats.org/drawingml/2006/main"/>
        </cdr:cNvPr>
        <cdr:cNvSpPr txBox="1"/>
      </cdr:nvSpPr>
      <cdr:spPr>
        <a:xfrm xmlns:a="http://schemas.openxmlformats.org/drawingml/2006/main">
          <a:off x="90682" y="2433347"/>
          <a:ext cx="920429" cy="17775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900">
              <a:latin typeface="Arial" pitchFamily="34" charset="0"/>
              <a:cs typeface="Arial" pitchFamily="34" charset="0"/>
            </a:rPr>
            <a:t>Fuente: Odepa.</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0</xdr:row>
      <xdr:rowOff>419100</xdr:rowOff>
    </xdr:from>
    <xdr:to>
      <xdr:col>0</xdr:col>
      <xdr:colOff>0</xdr:colOff>
      <xdr:row>26</xdr:row>
      <xdr:rowOff>238125</xdr:rowOff>
    </xdr:to>
    <xdr:graphicFrame macro="">
      <xdr:nvGraphicFramePr>
        <xdr:cNvPr id="6193" name="Chart 1">
          <a:extLst>
            <a:ext uri="{FF2B5EF4-FFF2-40B4-BE49-F238E27FC236}">
              <a16:creationId xmlns:a16="http://schemas.microsoft.com/office/drawing/2014/main" id="{00000000-0008-0000-0900-000031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28</xdr:row>
      <xdr:rowOff>0</xdr:rowOff>
    </xdr:from>
    <xdr:to>
      <xdr:col>0</xdr:col>
      <xdr:colOff>0</xdr:colOff>
      <xdr:row>55</xdr:row>
      <xdr:rowOff>714375</xdr:rowOff>
    </xdr:to>
    <xdr:graphicFrame macro="">
      <xdr:nvGraphicFramePr>
        <xdr:cNvPr id="6194" name="Chart 2">
          <a:extLst>
            <a:ext uri="{FF2B5EF4-FFF2-40B4-BE49-F238E27FC236}">
              <a16:creationId xmlns:a16="http://schemas.microsoft.com/office/drawing/2014/main" id="{00000000-0008-0000-0900-000032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219075</xdr:colOff>
      <xdr:row>1</xdr:row>
      <xdr:rowOff>38100</xdr:rowOff>
    </xdr:from>
    <xdr:to>
      <xdr:col>5</xdr:col>
      <xdr:colOff>942975</xdr:colOff>
      <xdr:row>24</xdr:row>
      <xdr:rowOff>76200</xdr:rowOff>
    </xdr:to>
    <xdr:graphicFrame macro="">
      <xdr:nvGraphicFramePr>
        <xdr:cNvPr id="6195" name="Chart 3">
          <a:extLst>
            <a:ext uri="{FF2B5EF4-FFF2-40B4-BE49-F238E27FC236}">
              <a16:creationId xmlns:a16="http://schemas.microsoft.com/office/drawing/2014/main" id="{00000000-0008-0000-0900-000033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200025</xdr:colOff>
      <xdr:row>25</xdr:row>
      <xdr:rowOff>76200</xdr:rowOff>
    </xdr:from>
    <xdr:to>
      <xdr:col>5</xdr:col>
      <xdr:colOff>923925</xdr:colOff>
      <xdr:row>45</xdr:row>
      <xdr:rowOff>47625</xdr:rowOff>
    </xdr:to>
    <xdr:graphicFrame macro="">
      <xdr:nvGraphicFramePr>
        <xdr:cNvPr id="6196" name="Chart 4">
          <a:extLst>
            <a:ext uri="{FF2B5EF4-FFF2-40B4-BE49-F238E27FC236}">
              <a16:creationId xmlns:a16="http://schemas.microsoft.com/office/drawing/2014/main" id="{00000000-0008-0000-0900-000034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0.01094</cdr:x>
      <cdr:y>0.92837</cdr:y>
    </cdr:from>
    <cdr:to>
      <cdr:x>0.21549</cdr:x>
      <cdr:y>0.98641</cdr:y>
    </cdr:to>
    <cdr:sp macro="" textlink="">
      <cdr:nvSpPr>
        <cdr:cNvPr id="2" name="1 CuadroTexto">
          <a:extLst xmlns:a="http://schemas.openxmlformats.org/drawingml/2006/main"/>
        </cdr:cNvPr>
        <cdr:cNvSpPr txBox="1"/>
      </cdr:nvSpPr>
      <cdr:spPr>
        <a:xfrm xmlns:a="http://schemas.openxmlformats.org/drawingml/2006/main">
          <a:off x="76200" y="3257550"/>
          <a:ext cx="1400175" cy="20002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800">
              <a:latin typeface="Arial" pitchFamily="34" charset="0"/>
              <a:cs typeface="Arial" pitchFamily="34" charset="0"/>
            </a:rPr>
            <a:t>Fuente: Odepa.</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cerpa/Desktop/Leche/Nacionales/Bolet&#237;n%20Leche%20A&#241;o%20Actual/Precipitaciones%20y%20Temperatura%20MeteoChile%20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cerpa/Desktop/Leche/Nacionales/Bolet&#237;n%20Leche%20A&#241;o%20Actual/Feb%2018/Otros/2018%2004%2016%20Informe-lacteo-abr2018%20JCC%20(version%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ipitaciones"/>
      <sheetName val="TemperaturaCiudad"/>
      <sheetName val="Pronóstico"/>
    </sheetNames>
    <sheetDataSet>
      <sheetData sheetId="0">
        <row r="1">
          <cell r="J1" t="str">
            <v>junio de 2017</v>
          </cell>
          <cell r="K1" t="str">
            <v>junio de 2018</v>
          </cell>
          <cell r="L1" t="str">
            <v>Acumulado 2017</v>
          </cell>
          <cell r="M1" t="str">
            <v>Acumulado 2018</v>
          </cell>
        </row>
        <row r="2">
          <cell r="I2" t="str">
            <v>Temuco</v>
          </cell>
          <cell r="J2">
            <v>259.10000000000002</v>
          </cell>
          <cell r="K2">
            <v>97.4</v>
          </cell>
          <cell r="L2">
            <v>621.6</v>
          </cell>
          <cell r="M2">
            <v>514.19999999999993</v>
          </cell>
        </row>
        <row r="3">
          <cell r="I3" t="str">
            <v>Valdivia</v>
          </cell>
          <cell r="J3">
            <v>217.9</v>
          </cell>
          <cell r="K3">
            <v>197.8</v>
          </cell>
          <cell r="L3">
            <v>736.1</v>
          </cell>
          <cell r="M3">
            <v>760.59999999999991</v>
          </cell>
        </row>
        <row r="4">
          <cell r="I4" t="str">
            <v>Osorno</v>
          </cell>
          <cell r="J4">
            <v>214</v>
          </cell>
          <cell r="K4">
            <v>142.9</v>
          </cell>
          <cell r="L4">
            <v>679</v>
          </cell>
          <cell r="M4">
            <v>617.40000000000009</v>
          </cell>
        </row>
        <row r="5">
          <cell r="I5" t="str">
            <v>Puerto Montt</v>
          </cell>
          <cell r="J5">
            <v>275.60000000000002</v>
          </cell>
          <cell r="K5">
            <v>171</v>
          </cell>
          <cell r="L5">
            <v>888.2</v>
          </cell>
          <cell r="M5">
            <v>671</v>
          </cell>
        </row>
      </sheetData>
      <sheetData sheetId="1">
        <row r="1">
          <cell r="J1" t="str">
            <v>T° Mínimas</v>
          </cell>
          <cell r="K1"/>
          <cell r="L1" t="str">
            <v>T° Media</v>
          </cell>
          <cell r="M1"/>
          <cell r="N1" t="str">
            <v>T° Máximas</v>
          </cell>
          <cell r="O1"/>
        </row>
        <row r="2">
          <cell r="J2" t="str">
            <v>junio de 2017</v>
          </cell>
          <cell r="K2" t="str">
            <v>junio de 2018</v>
          </cell>
          <cell r="L2" t="str">
            <v>junio de 2017</v>
          </cell>
          <cell r="M2" t="str">
            <v>junio de 2018</v>
          </cell>
          <cell r="N2" t="str">
            <v>junio de 2017</v>
          </cell>
          <cell r="O2" t="str">
            <v>junio de 2018</v>
          </cell>
        </row>
        <row r="3">
          <cell r="I3" t="str">
            <v>Temuco</v>
          </cell>
          <cell r="J3">
            <v>4.4000000000000004</v>
          </cell>
          <cell r="K3">
            <v>3.1</v>
          </cell>
          <cell r="L3">
            <v>7.3</v>
          </cell>
          <cell r="M3">
            <v>5.9</v>
          </cell>
          <cell r="N3">
            <v>11.6</v>
          </cell>
          <cell r="O3">
            <v>10.9</v>
          </cell>
        </row>
        <row r="4">
          <cell r="I4" t="str">
            <v>Valdivia</v>
          </cell>
          <cell r="J4">
            <v>5.3</v>
          </cell>
          <cell r="K4">
            <v>3.5</v>
          </cell>
          <cell r="L4">
            <v>7.6</v>
          </cell>
          <cell r="M4">
            <v>6</v>
          </cell>
          <cell r="N4">
            <v>10.6</v>
          </cell>
          <cell r="O4">
            <v>10.3</v>
          </cell>
        </row>
        <row r="5">
          <cell r="I5" t="str">
            <v>Osorno</v>
          </cell>
          <cell r="J5">
            <v>3.8</v>
          </cell>
          <cell r="K5">
            <v>2</v>
          </cell>
          <cell r="L5">
            <v>8.3000000000000007</v>
          </cell>
          <cell r="M5">
            <v>7.5</v>
          </cell>
          <cell r="N5">
            <v>10.5</v>
          </cell>
          <cell r="O5">
            <v>10.1</v>
          </cell>
        </row>
        <row r="6">
          <cell r="I6" t="str">
            <v>Puerto Montt</v>
          </cell>
          <cell r="J6">
            <v>4.5</v>
          </cell>
          <cell r="K6">
            <v>3.3</v>
          </cell>
          <cell r="L6">
            <v>6.8</v>
          </cell>
          <cell r="M6">
            <v>5.9</v>
          </cell>
          <cell r="N6">
            <v>9.9</v>
          </cell>
          <cell r="O6">
            <v>9.8000000000000007</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pa"/>
      <sheetName val="part"/>
      <sheetName val="cont"/>
      <sheetName val="comentario"/>
      <sheetName val="cA1"/>
      <sheetName val="cA2 A y B"/>
      <sheetName val="gA2"/>
      <sheetName val="cA3"/>
      <sheetName val="cA4 A y B"/>
      <sheetName val="gA4 - A5"/>
      <sheetName val="cA5 A"/>
      <sheetName val="cA5 B"/>
      <sheetName val="cA6"/>
      <sheetName val="cA7"/>
      <sheetName val="cA8"/>
      <sheetName val="cA9"/>
      <sheetName val="cA10"/>
      <sheetName val="Recuperado_Hoja1"/>
    </sheetNames>
    <sheetDataSet>
      <sheetData sheetId="0"/>
      <sheetData sheetId="1"/>
      <sheetData sheetId="2"/>
      <sheetData sheetId="3"/>
      <sheetData sheetId="4"/>
      <sheetData sheetId="5">
        <row r="49">
          <cell r="R49">
            <v>374309.95200000005</v>
          </cell>
        </row>
      </sheetData>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33"/>
  <sheetViews>
    <sheetView view="pageBreakPreview" zoomScale="80" zoomScaleNormal="80" zoomScaleSheetLayoutView="80" workbookViewId="0">
      <selection activeCell="B36" sqref="B36"/>
    </sheetView>
  </sheetViews>
  <sheetFormatPr baseColWidth="10" defaultRowHeight="18"/>
  <cols>
    <col min="2" max="5" width="13.08984375" customWidth="1"/>
  </cols>
  <sheetData>
    <row r="1" spans="1:5">
      <c r="A1" s="90"/>
    </row>
    <row r="3" spans="1:5">
      <c r="A3" s="90"/>
    </row>
    <row r="4" spans="1:5">
      <c r="A4" s="90"/>
    </row>
    <row r="5" spans="1:5">
      <c r="A5" s="90"/>
    </row>
    <row r="6" spans="1:5" ht="24.75">
      <c r="A6" s="91"/>
    </row>
    <row r="7" spans="1:5">
      <c r="A7" s="92"/>
    </row>
    <row r="8" spans="1:5">
      <c r="A8" s="92"/>
    </row>
    <row r="9" spans="1:5">
      <c r="A9" s="90"/>
    </row>
    <row r="10" spans="1:5">
      <c r="A10" s="90"/>
    </row>
    <row r="11" spans="1:5">
      <c r="A11" s="90"/>
    </row>
    <row r="12" spans="1:5">
      <c r="A12" s="90"/>
    </row>
    <row r="13" spans="1:5">
      <c r="A13" s="90"/>
    </row>
    <row r="14" spans="1:5">
      <c r="A14" s="90"/>
    </row>
    <row r="15" spans="1:5" ht="51.75" customHeight="1">
      <c r="A15" s="94"/>
      <c r="B15" s="326" t="s">
        <v>152</v>
      </c>
      <c r="C15" s="327"/>
      <c r="D15" s="327"/>
      <c r="E15" s="327"/>
    </row>
    <row r="16" spans="1:5">
      <c r="A16" s="90"/>
    </row>
    <row r="17" spans="1:3">
      <c r="A17" s="92"/>
      <c r="B17" s="95"/>
    </row>
    <row r="18" spans="1:3">
      <c r="A18" s="90"/>
    </row>
    <row r="19" spans="1:3">
      <c r="A19" s="90"/>
    </row>
    <row r="20" spans="1:3">
      <c r="A20" s="90"/>
    </row>
    <row r="21" spans="1:3">
      <c r="A21" s="90"/>
    </row>
    <row r="22" spans="1:3">
      <c r="A22" s="90"/>
    </row>
    <row r="23" spans="1:3">
      <c r="A23" s="90"/>
    </row>
    <row r="24" spans="1:3">
      <c r="A24" s="90"/>
    </row>
    <row r="25" spans="1:3">
      <c r="A25" s="90"/>
    </row>
    <row r="26" spans="1:3">
      <c r="A26" s="90"/>
    </row>
    <row r="27" spans="1:3">
      <c r="A27" s="90"/>
    </row>
    <row r="28" spans="1:3">
      <c r="A28" s="90"/>
    </row>
    <row r="29" spans="1:3">
      <c r="A29" s="90"/>
    </row>
    <row r="30" spans="1:3" ht="22.5">
      <c r="A30" s="93"/>
    </row>
    <row r="31" spans="1:3" ht="22.5">
      <c r="A31" s="93"/>
    </row>
    <row r="32" spans="1:3">
      <c r="A32" s="90"/>
      <c r="C32" s="232" t="s">
        <v>253</v>
      </c>
    </row>
    <row r="33" spans="1:1">
      <c r="A33" s="90"/>
    </row>
  </sheetData>
  <mergeCells count="1">
    <mergeCell ref="B15:E15"/>
  </mergeCells>
  <pageMargins left="0.70866141732283472" right="0.51181102362204722" top="0.98425196850393704" bottom="0.74803149606299213" header="0.31496062992125984" footer="0.31496062992125984"/>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AY76"/>
  <sheetViews>
    <sheetView view="pageBreakPreview" topLeftCell="A4" zoomScaleNormal="112" zoomScaleSheetLayoutView="100" zoomScalePageLayoutView="112" workbookViewId="0">
      <selection activeCell="B36" sqref="B36"/>
    </sheetView>
  </sheetViews>
  <sheetFormatPr baseColWidth="10" defaultColWidth="10.90625" defaultRowHeight="12"/>
  <cols>
    <col min="1" max="6" width="10.453125" style="10" customWidth="1"/>
    <col min="7" max="26" width="11.08984375" style="10" customWidth="1"/>
    <col min="27" max="27" width="5" style="10" customWidth="1"/>
    <col min="28" max="28" width="1.26953125" style="10" customWidth="1"/>
    <col min="29" max="29" width="3.36328125" style="10" customWidth="1"/>
    <col min="30" max="36" width="4.08984375" style="10" customWidth="1"/>
    <col min="37" max="46" width="4.1796875" style="10" bestFit="1" customWidth="1"/>
    <col min="47" max="47" width="5.54296875" style="10" bestFit="1" customWidth="1"/>
    <col min="48" max="48" width="4.1796875" style="38" bestFit="1" customWidth="1"/>
    <col min="49" max="51" width="3.7265625" style="38" customWidth="1"/>
    <col min="52" max="16384" width="10.90625" style="10"/>
  </cols>
  <sheetData>
    <row r="3" spans="28:51" ht="12.75">
      <c r="AD3" s="314">
        <v>2000</v>
      </c>
      <c r="AE3" s="314">
        <v>2001</v>
      </c>
      <c r="AF3" s="314">
        <v>2002</v>
      </c>
      <c r="AG3" s="314">
        <v>2003</v>
      </c>
      <c r="AH3" s="314">
        <v>2004</v>
      </c>
      <c r="AI3" s="314">
        <v>2005</v>
      </c>
      <c r="AJ3" s="314">
        <v>2006</v>
      </c>
      <c r="AK3" s="314">
        <v>2007</v>
      </c>
      <c r="AL3" s="314">
        <v>2008</v>
      </c>
      <c r="AM3" s="314">
        <v>2009</v>
      </c>
      <c r="AN3" s="314">
        <v>2010</v>
      </c>
      <c r="AO3" s="314">
        <v>2011</v>
      </c>
      <c r="AP3" s="314">
        <v>2012</v>
      </c>
      <c r="AQ3" s="314">
        <v>2013</v>
      </c>
      <c r="AR3" s="314">
        <v>2014</v>
      </c>
      <c r="AS3" s="314">
        <v>2015</v>
      </c>
      <c r="AT3" s="314">
        <v>2016</v>
      </c>
      <c r="AU3" s="314">
        <v>2017</v>
      </c>
      <c r="AV3" s="314">
        <v>2018</v>
      </c>
    </row>
    <row r="4" spans="28:51" ht="12.75">
      <c r="AB4" s="62"/>
      <c r="AC4" s="62" t="s">
        <v>29</v>
      </c>
      <c r="AD4" s="316">
        <v>159.97</v>
      </c>
      <c r="AE4" s="316">
        <v>195.27</v>
      </c>
      <c r="AF4" s="316">
        <v>177.58</v>
      </c>
      <c r="AG4" s="316">
        <v>157.29</v>
      </c>
      <c r="AH4" s="316">
        <v>194.16</v>
      </c>
      <c r="AI4" s="316">
        <v>183.64</v>
      </c>
      <c r="AJ4" s="316">
        <v>186.22</v>
      </c>
      <c r="AK4" s="316">
        <v>175.11</v>
      </c>
      <c r="AL4" s="316">
        <v>270.38</v>
      </c>
      <c r="AM4" s="316">
        <v>208.87</v>
      </c>
      <c r="AN4" s="316">
        <v>208.17</v>
      </c>
      <c r="AO4" s="316">
        <v>211.96</v>
      </c>
      <c r="AP4" s="316">
        <v>224.2</v>
      </c>
      <c r="AQ4" s="316">
        <v>223.49</v>
      </c>
      <c r="AR4" s="316">
        <v>247.6</v>
      </c>
      <c r="AS4" s="316">
        <v>226.47</v>
      </c>
      <c r="AT4" s="316">
        <v>199.41</v>
      </c>
      <c r="AU4" s="316">
        <v>217.95</v>
      </c>
      <c r="AV4" s="316">
        <v>221.55</v>
      </c>
    </row>
    <row r="5" spans="28:51" ht="12.75">
      <c r="AB5" s="62"/>
      <c r="AC5" s="62" t="s">
        <v>30</v>
      </c>
      <c r="AD5" s="316">
        <v>165.48</v>
      </c>
      <c r="AE5" s="316">
        <v>196.95</v>
      </c>
      <c r="AF5" s="316">
        <v>180.02</v>
      </c>
      <c r="AG5" s="316">
        <v>162.72</v>
      </c>
      <c r="AH5" s="316">
        <v>192.72</v>
      </c>
      <c r="AI5" s="316">
        <v>187.27</v>
      </c>
      <c r="AJ5" s="316">
        <v>188.2</v>
      </c>
      <c r="AK5" s="316">
        <v>182.22</v>
      </c>
      <c r="AL5" s="316">
        <v>271.25</v>
      </c>
      <c r="AM5" s="316">
        <v>206.82</v>
      </c>
      <c r="AN5" s="316">
        <v>210.64</v>
      </c>
      <c r="AO5" s="316">
        <v>216.34</v>
      </c>
      <c r="AP5" s="316">
        <v>231.58</v>
      </c>
      <c r="AQ5" s="316">
        <v>226.54</v>
      </c>
      <c r="AR5" s="316">
        <v>254.14</v>
      </c>
      <c r="AS5" s="316">
        <v>226</v>
      </c>
      <c r="AT5" s="316">
        <v>204.7</v>
      </c>
      <c r="AU5" s="316">
        <v>221.94</v>
      </c>
      <c r="AV5" s="316">
        <v>224.13</v>
      </c>
    </row>
    <row r="6" spans="28:51" ht="12.75">
      <c r="AB6" s="62"/>
      <c r="AC6" s="62" t="s">
        <v>31</v>
      </c>
      <c r="AD6" s="316">
        <v>168.05</v>
      </c>
      <c r="AE6" s="316">
        <v>202.12</v>
      </c>
      <c r="AF6" s="316">
        <v>179.31</v>
      </c>
      <c r="AG6" s="316">
        <v>166.74</v>
      </c>
      <c r="AH6" s="316">
        <v>189.52</v>
      </c>
      <c r="AI6" s="316">
        <v>190.99</v>
      </c>
      <c r="AJ6" s="316">
        <v>192.56</v>
      </c>
      <c r="AK6" s="316">
        <v>198.55</v>
      </c>
      <c r="AL6" s="316">
        <v>275.92</v>
      </c>
      <c r="AM6" s="316">
        <v>196.68</v>
      </c>
      <c r="AN6" s="316">
        <v>213.29</v>
      </c>
      <c r="AO6" s="316">
        <v>237.55</v>
      </c>
      <c r="AP6" s="316">
        <v>235.97</v>
      </c>
      <c r="AQ6" s="316">
        <v>235.91</v>
      </c>
      <c r="AR6" s="316">
        <v>262.64</v>
      </c>
      <c r="AS6" s="316">
        <v>233.27</v>
      </c>
      <c r="AT6" s="316">
        <v>214.01</v>
      </c>
      <c r="AU6" s="316">
        <v>230.96</v>
      </c>
      <c r="AV6" s="316">
        <v>232.55</v>
      </c>
    </row>
    <row r="7" spans="28:51" ht="12.75">
      <c r="AB7" s="62"/>
      <c r="AC7" s="62" t="s">
        <v>32</v>
      </c>
      <c r="AD7" s="316">
        <v>170.77</v>
      </c>
      <c r="AE7" s="316">
        <v>202.96</v>
      </c>
      <c r="AF7" s="316">
        <v>176.63</v>
      </c>
      <c r="AG7" s="316">
        <v>170.93</v>
      </c>
      <c r="AH7" s="316">
        <v>189.11</v>
      </c>
      <c r="AI7" s="316">
        <v>192.12</v>
      </c>
      <c r="AJ7" s="316">
        <v>193.92</v>
      </c>
      <c r="AK7" s="316">
        <v>214.06</v>
      </c>
      <c r="AL7" s="316">
        <v>280.01</v>
      </c>
      <c r="AM7" s="316">
        <v>195.96</v>
      </c>
      <c r="AN7" s="316">
        <v>216.3</v>
      </c>
      <c r="AO7" s="316">
        <v>241.77</v>
      </c>
      <c r="AP7" s="316">
        <v>241.43</v>
      </c>
      <c r="AQ7" s="316">
        <v>239.88</v>
      </c>
      <c r="AR7" s="316">
        <v>266.2</v>
      </c>
      <c r="AS7" s="316">
        <v>238.08</v>
      </c>
      <c r="AT7" s="316">
        <v>225.19</v>
      </c>
      <c r="AU7" s="316">
        <v>235.29</v>
      </c>
      <c r="AV7" s="316">
        <v>238.26</v>
      </c>
    </row>
    <row r="8" spans="28:51" ht="12.75">
      <c r="AB8" s="62"/>
      <c r="AC8" s="62" t="s">
        <v>33</v>
      </c>
      <c r="AD8" s="316">
        <v>182.31</v>
      </c>
      <c r="AE8" s="316">
        <v>204.7</v>
      </c>
      <c r="AF8" s="316">
        <v>179.81</v>
      </c>
      <c r="AG8" s="316">
        <v>185.34</v>
      </c>
      <c r="AH8" s="316">
        <v>196.02</v>
      </c>
      <c r="AI8" s="316">
        <v>198.73</v>
      </c>
      <c r="AJ8" s="316">
        <v>195.25</v>
      </c>
      <c r="AK8" s="316">
        <v>253.69</v>
      </c>
      <c r="AL8" s="316">
        <v>282.11</v>
      </c>
      <c r="AM8" s="316">
        <v>204.49</v>
      </c>
      <c r="AN8" s="316">
        <v>238.6</v>
      </c>
      <c r="AO8" s="316">
        <v>245.84</v>
      </c>
      <c r="AP8" s="316">
        <v>244.96</v>
      </c>
      <c r="AQ8" s="316">
        <v>264.83</v>
      </c>
      <c r="AR8" s="316">
        <v>278.01</v>
      </c>
      <c r="AS8" s="316">
        <v>246.3</v>
      </c>
      <c r="AT8" s="316">
        <v>223.73</v>
      </c>
      <c r="AU8" s="316">
        <v>245.95</v>
      </c>
      <c r="AV8" s="316">
        <v>241.67</v>
      </c>
    </row>
    <row r="9" spans="28:51" ht="12.75">
      <c r="AB9" s="62"/>
      <c r="AC9" s="62" t="s">
        <v>34</v>
      </c>
      <c r="AD9" s="316">
        <v>187.92</v>
      </c>
      <c r="AE9" s="316">
        <v>203.85</v>
      </c>
      <c r="AF9" s="316">
        <v>181.04</v>
      </c>
      <c r="AG9" s="316">
        <v>201.36</v>
      </c>
      <c r="AH9" s="316">
        <v>202.3</v>
      </c>
      <c r="AI9" s="316">
        <v>206.13</v>
      </c>
      <c r="AJ9" s="316">
        <v>195.18</v>
      </c>
      <c r="AK9" s="316">
        <v>274.25</v>
      </c>
      <c r="AL9" s="316">
        <v>278.95999999999998</v>
      </c>
      <c r="AM9" s="316">
        <v>204.6</v>
      </c>
      <c r="AN9" s="316">
        <v>236.89</v>
      </c>
      <c r="AO9" s="316">
        <v>242.34</v>
      </c>
      <c r="AP9" s="316">
        <v>243.67</v>
      </c>
      <c r="AQ9" s="316">
        <v>269.48</v>
      </c>
      <c r="AR9" s="316">
        <v>276.11</v>
      </c>
      <c r="AS9" s="316">
        <v>246.56</v>
      </c>
      <c r="AT9" s="316">
        <v>224.34</v>
      </c>
      <c r="AU9" s="316">
        <v>243.58</v>
      </c>
      <c r="AV9" s="317" t="s">
        <v>197</v>
      </c>
    </row>
    <row r="10" spans="28:51" ht="12.75">
      <c r="AB10" s="62"/>
      <c r="AC10" s="62" t="s">
        <v>35</v>
      </c>
      <c r="AD10" s="316">
        <v>186.94</v>
      </c>
      <c r="AE10" s="316">
        <v>202.39</v>
      </c>
      <c r="AF10" s="316">
        <v>177.62</v>
      </c>
      <c r="AG10" s="316">
        <v>204.15</v>
      </c>
      <c r="AH10" s="316">
        <v>200.63</v>
      </c>
      <c r="AI10" s="316">
        <v>203.28</v>
      </c>
      <c r="AJ10" s="316">
        <v>192.48</v>
      </c>
      <c r="AK10" s="316">
        <v>287.26</v>
      </c>
      <c r="AL10" s="316">
        <v>272.47000000000003</v>
      </c>
      <c r="AM10" s="316">
        <v>202.6</v>
      </c>
      <c r="AN10" s="316">
        <v>237.77</v>
      </c>
      <c r="AO10" s="316">
        <v>240.09</v>
      </c>
      <c r="AP10" s="316">
        <v>241.35</v>
      </c>
      <c r="AQ10" s="316">
        <v>266.44</v>
      </c>
      <c r="AR10" s="316">
        <v>270.25</v>
      </c>
      <c r="AS10" s="316">
        <v>243.45</v>
      </c>
      <c r="AT10" s="316">
        <v>223.33</v>
      </c>
      <c r="AU10" s="316">
        <v>240.64</v>
      </c>
      <c r="AV10" s="317" t="s">
        <v>197</v>
      </c>
    </row>
    <row r="11" spans="28:51" ht="12.75">
      <c r="AB11" s="62"/>
      <c r="AC11" s="62" t="s">
        <v>36</v>
      </c>
      <c r="AD11" s="316">
        <v>185.21</v>
      </c>
      <c r="AE11" s="316">
        <v>200.65</v>
      </c>
      <c r="AF11" s="316">
        <v>175.16</v>
      </c>
      <c r="AG11" s="316">
        <v>203.48</v>
      </c>
      <c r="AH11" s="316">
        <v>198.15</v>
      </c>
      <c r="AI11" s="316">
        <v>201.76</v>
      </c>
      <c r="AJ11" s="316">
        <v>190.46</v>
      </c>
      <c r="AK11" s="316">
        <v>288.55</v>
      </c>
      <c r="AL11" s="316">
        <v>268.27</v>
      </c>
      <c r="AM11" s="316">
        <v>199.75</v>
      </c>
      <c r="AN11" s="316">
        <v>233.72</v>
      </c>
      <c r="AO11" s="316">
        <v>239.22</v>
      </c>
      <c r="AP11" s="316">
        <v>238.79</v>
      </c>
      <c r="AQ11" s="316">
        <v>263.31</v>
      </c>
      <c r="AR11" s="316">
        <v>268.69</v>
      </c>
      <c r="AS11" s="316">
        <v>233.26</v>
      </c>
      <c r="AT11" s="316">
        <v>219.44</v>
      </c>
      <c r="AU11" s="316">
        <v>239.78</v>
      </c>
      <c r="AV11" s="317" t="s">
        <v>197</v>
      </c>
    </row>
    <row r="12" spans="28:51" ht="12.75">
      <c r="AB12" s="62"/>
      <c r="AC12" s="62" t="s">
        <v>37</v>
      </c>
      <c r="AD12" s="316">
        <v>185.33</v>
      </c>
      <c r="AE12" s="316">
        <v>194.36</v>
      </c>
      <c r="AF12" s="316">
        <v>164.89</v>
      </c>
      <c r="AG12" s="316">
        <v>200.34</v>
      </c>
      <c r="AH12" s="316">
        <v>195.07</v>
      </c>
      <c r="AI12" s="316">
        <v>196.41</v>
      </c>
      <c r="AJ12" s="316">
        <v>175.32</v>
      </c>
      <c r="AK12" s="316">
        <v>283.91000000000003</v>
      </c>
      <c r="AL12" s="316">
        <v>264.12</v>
      </c>
      <c r="AM12" s="316">
        <v>187.81</v>
      </c>
      <c r="AN12" s="316">
        <v>228.11</v>
      </c>
      <c r="AO12" s="316">
        <v>234.18</v>
      </c>
      <c r="AP12" s="316">
        <v>231.81</v>
      </c>
      <c r="AQ12" s="316">
        <v>239.38</v>
      </c>
      <c r="AR12" s="316">
        <v>257.63</v>
      </c>
      <c r="AS12" s="316">
        <v>213.68</v>
      </c>
      <c r="AT12" s="316">
        <v>210.34</v>
      </c>
      <c r="AU12" s="316">
        <v>226.75</v>
      </c>
      <c r="AV12" s="317" t="s">
        <v>197</v>
      </c>
    </row>
    <row r="13" spans="28:51" ht="12.75">
      <c r="AB13" s="62"/>
      <c r="AC13" s="62" t="s">
        <v>38</v>
      </c>
      <c r="AD13" s="316">
        <v>192.91</v>
      </c>
      <c r="AE13" s="316">
        <v>187.99</v>
      </c>
      <c r="AF13" s="316">
        <v>155.32</v>
      </c>
      <c r="AG13" s="316">
        <v>198.06</v>
      </c>
      <c r="AH13" s="316">
        <v>191.85</v>
      </c>
      <c r="AI13" s="316">
        <v>186.78</v>
      </c>
      <c r="AJ13" s="316">
        <v>171.74</v>
      </c>
      <c r="AK13" s="316">
        <v>281.38</v>
      </c>
      <c r="AL13" s="316">
        <v>245.39</v>
      </c>
      <c r="AM13" s="316">
        <v>189.44</v>
      </c>
      <c r="AN13" s="316">
        <v>215.5</v>
      </c>
      <c r="AO13" s="316">
        <v>232.04</v>
      </c>
      <c r="AP13" s="316">
        <v>227.72</v>
      </c>
      <c r="AQ13" s="316">
        <v>236.85</v>
      </c>
      <c r="AR13" s="316">
        <v>250.3</v>
      </c>
      <c r="AS13" s="316">
        <v>204.1</v>
      </c>
      <c r="AT13" s="316">
        <v>206.91</v>
      </c>
      <c r="AU13" s="316">
        <v>222.12</v>
      </c>
      <c r="AV13" s="317" t="s">
        <v>197</v>
      </c>
    </row>
    <row r="14" spans="28:51" ht="12.75">
      <c r="AB14" s="62"/>
      <c r="AC14" s="62" t="s">
        <v>39</v>
      </c>
      <c r="AD14" s="316">
        <v>195.8</v>
      </c>
      <c r="AE14" s="316">
        <v>183.23</v>
      </c>
      <c r="AF14" s="316">
        <v>151.05000000000001</v>
      </c>
      <c r="AG14" s="316">
        <v>195.18</v>
      </c>
      <c r="AH14" s="316">
        <v>186.76</v>
      </c>
      <c r="AI14" s="316">
        <v>184.21</v>
      </c>
      <c r="AJ14" s="316">
        <v>171</v>
      </c>
      <c r="AK14" s="316">
        <v>283.54000000000002</v>
      </c>
      <c r="AL14" s="316">
        <v>238.45</v>
      </c>
      <c r="AM14" s="316">
        <v>191.3</v>
      </c>
      <c r="AN14" s="316">
        <v>213.96</v>
      </c>
      <c r="AO14" s="316">
        <v>229.48</v>
      </c>
      <c r="AP14" s="316">
        <v>225.48</v>
      </c>
      <c r="AQ14" s="316">
        <v>236.51</v>
      </c>
      <c r="AR14" s="316">
        <v>243.32</v>
      </c>
      <c r="AS14" s="316">
        <v>203.25</v>
      </c>
      <c r="AT14" s="316">
        <v>204.26</v>
      </c>
      <c r="AU14" s="316">
        <v>225.19</v>
      </c>
      <c r="AV14" s="317" t="s">
        <v>197</v>
      </c>
    </row>
    <row r="15" spans="28:51" ht="12.75">
      <c r="AB15" s="62"/>
      <c r="AC15" s="62" t="s">
        <v>40</v>
      </c>
      <c r="AD15" s="316">
        <v>195.14</v>
      </c>
      <c r="AE15" s="316">
        <v>177.74</v>
      </c>
      <c r="AF15" s="316">
        <v>151.93</v>
      </c>
      <c r="AG15" s="316">
        <v>193.84</v>
      </c>
      <c r="AH15" s="316">
        <v>182.86</v>
      </c>
      <c r="AI15" s="316">
        <v>184.73</v>
      </c>
      <c r="AJ15" s="316">
        <v>170.71</v>
      </c>
      <c r="AK15" s="316">
        <v>277.19</v>
      </c>
      <c r="AL15" s="316">
        <v>218.65</v>
      </c>
      <c r="AM15" s="316">
        <v>198.25</v>
      </c>
      <c r="AN15" s="316">
        <v>211.94</v>
      </c>
      <c r="AO15" s="316">
        <v>225.88</v>
      </c>
      <c r="AP15" s="316">
        <v>227.32</v>
      </c>
      <c r="AQ15" s="316">
        <v>233.21</v>
      </c>
      <c r="AR15" s="316">
        <v>240.85</v>
      </c>
      <c r="AS15" s="316">
        <v>197.96</v>
      </c>
      <c r="AT15" s="316">
        <v>204.12</v>
      </c>
      <c r="AU15" s="316">
        <v>219.39</v>
      </c>
      <c r="AV15" s="317" t="s">
        <v>197</v>
      </c>
    </row>
    <row r="16" spans="28:51" ht="12.75">
      <c r="AD16" s="316">
        <v>182.37</v>
      </c>
      <c r="AE16" s="316">
        <v>194.66</v>
      </c>
      <c r="AF16" s="316">
        <v>169.55</v>
      </c>
      <c r="AG16" s="316">
        <v>186.79</v>
      </c>
      <c r="AH16" s="316">
        <v>192.63</v>
      </c>
      <c r="AI16" s="316">
        <v>191.87</v>
      </c>
      <c r="AJ16" s="316">
        <v>184.07</v>
      </c>
      <c r="AK16" s="316">
        <v>250.74</v>
      </c>
      <c r="AL16" s="316">
        <v>261.56</v>
      </c>
      <c r="AM16" s="316">
        <v>198.36</v>
      </c>
      <c r="AN16" s="316">
        <v>220.34</v>
      </c>
      <c r="AO16" s="316">
        <v>232.04</v>
      </c>
      <c r="AP16" s="316">
        <v>233.4</v>
      </c>
      <c r="AQ16" s="316">
        <v>242.25</v>
      </c>
      <c r="AR16" s="316">
        <v>257.33999999999997</v>
      </c>
      <c r="AS16" s="316">
        <v>222.74</v>
      </c>
      <c r="AT16" s="316">
        <v>211.6</v>
      </c>
      <c r="AU16" s="316">
        <v>229.15</v>
      </c>
      <c r="AV16" s="316">
        <v>231.01</v>
      </c>
      <c r="AW16" s="199"/>
      <c r="AX16" s="199"/>
      <c r="AY16" s="199"/>
    </row>
    <row r="17" spans="29:51" ht="12.75">
      <c r="AQ17" s="156"/>
      <c r="AR17" s="152"/>
      <c r="AS17" s="152"/>
      <c r="AT17" s="152"/>
      <c r="AU17" s="155"/>
      <c r="AV17" s="199"/>
      <c r="AW17" s="199"/>
      <c r="AX17" s="199"/>
      <c r="AY17" s="199"/>
    </row>
    <row r="18" spans="29:51" ht="12.75">
      <c r="AQ18" s="152"/>
      <c r="AR18" s="152"/>
      <c r="AS18" s="152"/>
      <c r="AT18" s="152"/>
      <c r="AV18" s="199"/>
      <c r="AW18" s="199"/>
      <c r="AX18" s="199"/>
      <c r="AY18" s="199"/>
    </row>
    <row r="19" spans="29:51">
      <c r="AC19" s="311"/>
      <c r="AD19" s="311"/>
      <c r="AE19" s="311"/>
      <c r="AF19" s="311"/>
      <c r="AG19" s="311"/>
      <c r="AH19" s="311"/>
      <c r="AI19" s="311"/>
      <c r="AJ19" s="311"/>
      <c r="AK19" s="311"/>
      <c r="AL19" s="311"/>
      <c r="AM19" s="311"/>
      <c r="AN19" s="311"/>
      <c r="AO19" s="311"/>
      <c r="AP19" s="311"/>
      <c r="AQ19" s="311"/>
      <c r="AR19" s="311"/>
      <c r="AS19" s="311"/>
      <c r="AT19" s="311"/>
      <c r="AV19" s="199"/>
      <c r="AW19" s="199"/>
      <c r="AX19" s="199"/>
      <c r="AY19" s="199"/>
    </row>
    <row r="20" spans="29:51">
      <c r="AC20" s="311"/>
      <c r="AD20" s="311"/>
      <c r="AE20" s="311"/>
      <c r="AF20" s="311"/>
      <c r="AG20" s="311"/>
      <c r="AH20" s="311"/>
      <c r="AI20" s="311"/>
      <c r="AJ20" s="311"/>
      <c r="AK20" s="311"/>
      <c r="AL20" s="311"/>
      <c r="AM20" s="311"/>
      <c r="AN20" s="311"/>
      <c r="AO20" s="311"/>
      <c r="AP20" s="311"/>
      <c r="AQ20" s="311"/>
      <c r="AR20" s="311"/>
      <c r="AS20" s="311"/>
      <c r="AT20" s="311"/>
      <c r="AV20" s="199"/>
      <c r="AW20" s="199"/>
      <c r="AX20" s="199"/>
      <c r="AY20" s="199"/>
    </row>
    <row r="21" spans="29:51">
      <c r="AC21" s="311"/>
      <c r="AD21" s="311"/>
      <c r="AE21" s="311"/>
      <c r="AF21" s="311"/>
      <c r="AG21" s="311"/>
      <c r="AH21" s="311"/>
      <c r="AI21" s="311"/>
      <c r="AJ21" s="311"/>
      <c r="AK21" s="311"/>
      <c r="AL21" s="311"/>
      <c r="AM21" s="311"/>
      <c r="AN21" s="311"/>
      <c r="AO21" s="311"/>
      <c r="AP21" s="311"/>
      <c r="AQ21" s="311"/>
      <c r="AR21" s="311"/>
      <c r="AS21" s="311"/>
      <c r="AT21" s="311"/>
      <c r="AV21" s="199"/>
      <c r="AW21" s="199"/>
      <c r="AX21" s="199"/>
      <c r="AY21" s="199"/>
    </row>
    <row r="22" spans="29:51">
      <c r="AC22" s="311"/>
      <c r="AD22" s="311"/>
      <c r="AE22" s="311"/>
      <c r="AF22" s="311"/>
      <c r="AG22" s="311"/>
      <c r="AH22" s="311"/>
      <c r="AI22" s="311"/>
      <c r="AJ22" s="311"/>
      <c r="AK22" s="311"/>
      <c r="AL22" s="311"/>
      <c r="AM22" s="311"/>
      <c r="AN22" s="311"/>
      <c r="AO22" s="311"/>
      <c r="AP22" s="311"/>
      <c r="AQ22" s="311"/>
      <c r="AR22" s="311"/>
      <c r="AS22" s="311"/>
      <c r="AT22" s="311"/>
      <c r="AV22" s="199"/>
      <c r="AW22" s="199"/>
      <c r="AX22" s="199"/>
      <c r="AY22" s="199"/>
    </row>
    <row r="23" spans="29:51" ht="12.75" customHeight="1">
      <c r="AC23" s="311"/>
      <c r="AD23" s="311"/>
      <c r="AE23" s="311"/>
      <c r="AF23" s="311"/>
      <c r="AG23" s="311"/>
      <c r="AH23" s="311"/>
      <c r="AI23" s="311"/>
      <c r="AJ23" s="311"/>
      <c r="AK23" s="311"/>
      <c r="AL23" s="311"/>
      <c r="AM23" s="311"/>
      <c r="AN23" s="311"/>
      <c r="AO23" s="311"/>
      <c r="AP23" s="311"/>
      <c r="AQ23" s="311"/>
      <c r="AR23" s="311"/>
      <c r="AS23" s="311"/>
      <c r="AT23" s="311"/>
      <c r="AV23" s="199"/>
      <c r="AW23" s="199"/>
      <c r="AX23" s="199"/>
      <c r="AY23" s="199"/>
    </row>
    <row r="24" spans="29:51">
      <c r="AC24" s="311"/>
      <c r="AD24" s="311"/>
      <c r="AE24" s="311"/>
      <c r="AF24" s="311"/>
      <c r="AG24" s="311"/>
      <c r="AH24" s="311"/>
      <c r="AI24" s="311"/>
      <c r="AJ24" s="311"/>
      <c r="AK24" s="311"/>
      <c r="AL24" s="311"/>
      <c r="AM24" s="311"/>
      <c r="AN24" s="311"/>
      <c r="AO24" s="311"/>
      <c r="AP24" s="311"/>
      <c r="AQ24" s="311"/>
      <c r="AR24" s="311"/>
      <c r="AS24" s="311"/>
      <c r="AT24" s="311"/>
      <c r="AV24" s="199"/>
      <c r="AW24" s="199"/>
      <c r="AX24" s="199"/>
      <c r="AY24" s="199"/>
    </row>
    <row r="25" spans="29:51">
      <c r="AC25" s="311"/>
      <c r="AD25" s="311"/>
      <c r="AE25" s="311"/>
      <c r="AF25" s="311"/>
      <c r="AG25" s="311"/>
      <c r="AH25" s="311"/>
      <c r="AI25" s="311"/>
      <c r="AJ25" s="311"/>
      <c r="AK25" s="311"/>
      <c r="AL25" s="311"/>
      <c r="AM25" s="311"/>
      <c r="AN25" s="311"/>
      <c r="AO25" s="311"/>
      <c r="AP25" s="311"/>
      <c r="AQ25" s="311"/>
      <c r="AR25" s="311"/>
      <c r="AS25" s="311"/>
      <c r="AT25" s="311"/>
      <c r="AV25" s="199"/>
      <c r="AW25" s="199"/>
      <c r="AX25" s="199"/>
      <c r="AY25" s="199"/>
    </row>
    <row r="26" spans="29:51">
      <c r="AC26" s="311"/>
      <c r="AD26" s="311"/>
      <c r="AE26" s="311"/>
      <c r="AF26" s="311"/>
      <c r="AG26" s="311"/>
      <c r="AH26" s="311"/>
      <c r="AI26" s="311"/>
      <c r="AJ26" s="311"/>
      <c r="AK26" s="311"/>
      <c r="AL26" s="311"/>
      <c r="AM26" s="311"/>
      <c r="AN26" s="311"/>
      <c r="AO26" s="311"/>
      <c r="AP26" s="311"/>
      <c r="AQ26" s="311"/>
      <c r="AR26" s="311"/>
      <c r="AS26" s="311"/>
      <c r="AT26" s="311"/>
      <c r="AV26" s="199"/>
      <c r="AW26" s="199"/>
      <c r="AX26" s="199"/>
      <c r="AY26" s="199"/>
    </row>
    <row r="27" spans="29:51">
      <c r="AC27" s="311"/>
      <c r="AD27" s="311"/>
      <c r="AE27" s="311"/>
      <c r="AF27" s="311"/>
      <c r="AG27" s="311"/>
      <c r="AH27" s="311"/>
      <c r="AI27" s="311"/>
      <c r="AJ27" s="311"/>
      <c r="AK27" s="311"/>
      <c r="AL27" s="311"/>
      <c r="AM27" s="311"/>
      <c r="AN27" s="311"/>
      <c r="AO27" s="311"/>
      <c r="AP27" s="311"/>
      <c r="AQ27" s="311"/>
      <c r="AR27" s="311"/>
      <c r="AS27" s="311"/>
      <c r="AT27" s="311"/>
      <c r="AV27" s="199"/>
      <c r="AW27" s="199"/>
      <c r="AX27" s="199"/>
      <c r="AY27" s="199"/>
    </row>
    <row r="28" spans="29:51">
      <c r="AC28" s="311"/>
      <c r="AD28" s="311"/>
      <c r="AE28" s="311"/>
      <c r="AF28" s="311"/>
      <c r="AG28" s="311"/>
      <c r="AH28" s="311"/>
      <c r="AI28" s="311"/>
      <c r="AJ28" s="311"/>
      <c r="AK28" s="311"/>
      <c r="AL28" s="311"/>
      <c r="AM28" s="311"/>
      <c r="AN28" s="311"/>
      <c r="AO28" s="311"/>
      <c r="AP28" s="311"/>
      <c r="AQ28" s="311"/>
      <c r="AR28" s="311"/>
      <c r="AS28" s="311"/>
      <c r="AT28" s="311"/>
      <c r="AV28" s="199"/>
      <c r="AW28" s="199"/>
      <c r="AX28" s="199"/>
      <c r="AY28" s="199"/>
    </row>
    <row r="29" spans="29:51" ht="15" customHeight="1">
      <c r="AC29" s="311"/>
      <c r="AD29" s="311"/>
      <c r="AE29" s="311"/>
      <c r="AF29" s="311"/>
      <c r="AG29" s="311"/>
      <c r="AH29" s="311"/>
      <c r="AI29" s="311"/>
      <c r="AJ29" s="311"/>
      <c r="AK29" s="311"/>
      <c r="AL29" s="311"/>
      <c r="AM29" s="311"/>
      <c r="AN29" s="311"/>
      <c r="AO29" s="311"/>
      <c r="AP29" s="311"/>
      <c r="AQ29" s="311"/>
      <c r="AR29" s="311"/>
      <c r="AS29" s="311"/>
      <c r="AT29" s="311"/>
      <c r="AV29" s="199"/>
      <c r="AW29" s="199"/>
      <c r="AX29" s="199"/>
      <c r="AY29" s="199"/>
    </row>
    <row r="30" spans="29:51" ht="15" customHeight="1">
      <c r="AC30" s="311"/>
      <c r="AD30" s="311"/>
      <c r="AE30" s="311"/>
      <c r="AF30" s="311"/>
      <c r="AG30" s="311"/>
      <c r="AH30" s="311"/>
      <c r="AI30" s="311"/>
      <c r="AJ30" s="311"/>
      <c r="AK30" s="311"/>
      <c r="AL30" s="311"/>
      <c r="AM30" s="311"/>
      <c r="AN30" s="311"/>
      <c r="AO30" s="311"/>
      <c r="AP30" s="311"/>
      <c r="AQ30" s="311"/>
      <c r="AR30" s="311"/>
      <c r="AS30" s="311"/>
      <c r="AT30" s="311"/>
      <c r="AV30" s="199"/>
      <c r="AW30" s="199"/>
      <c r="AX30" s="199"/>
      <c r="AY30" s="199"/>
    </row>
    <row r="31" spans="29:51" ht="15" customHeight="1">
      <c r="AC31" s="311"/>
      <c r="AD31" s="311"/>
      <c r="AE31" s="311"/>
      <c r="AF31" s="311"/>
      <c r="AG31" s="311"/>
      <c r="AH31" s="311"/>
      <c r="AI31" s="311"/>
      <c r="AJ31" s="311"/>
      <c r="AK31" s="311"/>
      <c r="AL31" s="311"/>
      <c r="AM31" s="311"/>
      <c r="AN31" s="311"/>
      <c r="AO31" s="311"/>
      <c r="AP31" s="311"/>
      <c r="AQ31" s="311"/>
      <c r="AR31" s="311"/>
      <c r="AS31" s="311"/>
      <c r="AT31" s="311"/>
      <c r="AV31" s="199"/>
      <c r="AW31" s="199"/>
      <c r="AX31" s="199"/>
      <c r="AY31" s="199"/>
    </row>
    <row r="32" spans="29:51" ht="15" customHeight="1">
      <c r="AC32" s="311"/>
      <c r="AD32" s="311"/>
      <c r="AE32" s="311"/>
      <c r="AF32" s="311"/>
      <c r="AG32" s="311"/>
      <c r="AH32" s="311"/>
      <c r="AI32" s="311"/>
      <c r="AJ32" s="311"/>
      <c r="AK32" s="311"/>
      <c r="AL32" s="311"/>
      <c r="AM32" s="311"/>
      <c r="AN32" s="311"/>
      <c r="AO32" s="311"/>
      <c r="AP32" s="311"/>
      <c r="AQ32" s="311"/>
      <c r="AR32" s="311"/>
      <c r="AS32" s="311"/>
      <c r="AT32" s="311"/>
      <c r="AV32" s="199"/>
      <c r="AW32" s="199"/>
      <c r="AX32" s="199"/>
      <c r="AY32" s="199"/>
    </row>
    <row r="33" spans="1:51" ht="15" customHeight="1">
      <c r="A33" s="198"/>
      <c r="AC33" s="311"/>
      <c r="AD33" s="311"/>
      <c r="AE33" s="311"/>
      <c r="AF33" s="311"/>
      <c r="AG33" s="311"/>
      <c r="AH33" s="311"/>
      <c r="AI33" s="311"/>
      <c r="AJ33" s="311"/>
      <c r="AK33" s="311"/>
      <c r="AL33" s="311"/>
      <c r="AM33" s="311"/>
      <c r="AN33" s="311"/>
      <c r="AO33" s="311"/>
      <c r="AP33" s="311"/>
      <c r="AQ33" s="311"/>
      <c r="AR33" s="311"/>
      <c r="AS33" s="311"/>
      <c r="AT33" s="311"/>
      <c r="AV33" s="199"/>
      <c r="AW33" s="199"/>
      <c r="AX33" s="200"/>
      <c r="AY33" s="200"/>
    </row>
    <row r="34" spans="1:51" ht="15" customHeight="1">
      <c r="AC34" s="311"/>
      <c r="AD34" s="311"/>
      <c r="AE34" s="311"/>
      <c r="AF34" s="311"/>
      <c r="AG34" s="311"/>
      <c r="AH34" s="311"/>
      <c r="AI34" s="311"/>
      <c r="AJ34" s="311"/>
      <c r="AK34" s="311"/>
      <c r="AL34" s="311"/>
      <c r="AM34" s="311"/>
      <c r="AN34" s="311"/>
      <c r="AO34" s="311"/>
      <c r="AP34" s="311"/>
      <c r="AQ34" s="311"/>
      <c r="AR34" s="311"/>
      <c r="AS34" s="311"/>
      <c r="AT34" s="311"/>
    </row>
    <row r="35" spans="1:51" ht="15" customHeight="1">
      <c r="AC35" s="311"/>
      <c r="AD35" s="311"/>
      <c r="AE35" s="311"/>
      <c r="AF35" s="311"/>
      <c r="AG35" s="311"/>
      <c r="AH35" s="311"/>
      <c r="AI35" s="311"/>
      <c r="AJ35" s="311"/>
      <c r="AK35" s="311"/>
      <c r="AL35" s="311"/>
      <c r="AM35" s="311"/>
      <c r="AN35" s="311"/>
      <c r="AO35" s="311"/>
      <c r="AP35" s="311"/>
      <c r="AQ35" s="311"/>
      <c r="AR35" s="311"/>
      <c r="AS35" s="311"/>
      <c r="AT35" s="311"/>
    </row>
    <row r="36" spans="1:51" ht="15" customHeight="1">
      <c r="AC36" s="311"/>
      <c r="AD36" s="311"/>
      <c r="AE36" s="311"/>
      <c r="AF36" s="311"/>
      <c r="AG36" s="311"/>
      <c r="AH36" s="311"/>
      <c r="AI36" s="311"/>
      <c r="AJ36" s="311"/>
      <c r="AK36" s="311"/>
      <c r="AL36" s="311"/>
      <c r="AM36" s="311"/>
      <c r="AN36" s="311"/>
      <c r="AO36" s="311"/>
      <c r="AP36" s="311"/>
      <c r="AQ36" s="311"/>
      <c r="AR36" s="311"/>
      <c r="AS36" s="311"/>
      <c r="AT36" s="311"/>
      <c r="AU36" s="10" t="s">
        <v>55</v>
      </c>
    </row>
    <row r="37" spans="1:51" ht="15" customHeight="1">
      <c r="AC37" s="311"/>
      <c r="AD37" s="311"/>
      <c r="AE37" s="311"/>
      <c r="AF37" s="311"/>
      <c r="AG37" s="311"/>
      <c r="AH37" s="311"/>
      <c r="AI37" s="311"/>
      <c r="AJ37" s="311"/>
      <c r="AK37" s="311"/>
      <c r="AL37" s="311"/>
      <c r="AM37" s="311"/>
      <c r="AN37" s="311"/>
      <c r="AO37" s="311"/>
      <c r="AP37" s="311"/>
      <c r="AQ37" s="311">
        <f t="shared" ref="AQ37:AQ44" si="0">+AQ38-1</f>
        <v>1979</v>
      </c>
      <c r="AR37" s="311"/>
      <c r="AS37" s="311"/>
      <c r="AT37" s="311"/>
      <c r="AU37" s="276">
        <v>212.95</v>
      </c>
      <c r="AV37" s="180"/>
    </row>
    <row r="38" spans="1:51" ht="15" customHeight="1">
      <c r="AC38" s="311"/>
      <c r="AD38" s="311"/>
      <c r="AE38" s="311"/>
      <c r="AF38" s="311"/>
      <c r="AG38" s="311"/>
      <c r="AH38" s="311"/>
      <c r="AI38" s="311"/>
      <c r="AJ38" s="311"/>
      <c r="AK38" s="311"/>
      <c r="AL38" s="311"/>
      <c r="AM38" s="311"/>
      <c r="AN38" s="311"/>
      <c r="AO38" s="311"/>
      <c r="AP38" s="311"/>
      <c r="AQ38" s="311">
        <f t="shared" si="0"/>
        <v>1980</v>
      </c>
      <c r="AR38" s="311"/>
      <c r="AS38" s="311"/>
      <c r="AT38" s="311"/>
      <c r="AU38" s="276">
        <v>196.6</v>
      </c>
      <c r="AV38" s="180"/>
    </row>
    <row r="39" spans="1:51" ht="15" customHeight="1">
      <c r="AC39" s="311"/>
      <c r="AD39" s="311"/>
      <c r="AE39" s="311"/>
      <c r="AF39" s="311"/>
      <c r="AG39" s="311"/>
      <c r="AH39" s="311"/>
      <c r="AI39" s="311"/>
      <c r="AJ39" s="311"/>
      <c r="AK39" s="311"/>
      <c r="AL39" s="311"/>
      <c r="AM39" s="311"/>
      <c r="AN39" s="311"/>
      <c r="AO39" s="311"/>
      <c r="AP39" s="311"/>
      <c r="AQ39" s="311">
        <f t="shared" si="0"/>
        <v>1981</v>
      </c>
      <c r="AR39" s="311"/>
      <c r="AS39" s="311"/>
      <c r="AT39" s="311"/>
      <c r="AU39" s="276">
        <v>159.49</v>
      </c>
      <c r="AV39" s="180"/>
    </row>
    <row r="40" spans="1:51" ht="15" customHeight="1">
      <c r="AC40" s="311"/>
      <c r="AD40" s="311"/>
      <c r="AE40" s="311"/>
      <c r="AF40" s="311"/>
      <c r="AG40" s="311"/>
      <c r="AH40" s="311"/>
      <c r="AI40" s="311"/>
      <c r="AJ40" s="311"/>
      <c r="AK40" s="311"/>
      <c r="AL40" s="311"/>
      <c r="AM40" s="311"/>
      <c r="AN40" s="311"/>
      <c r="AO40" s="311"/>
      <c r="AP40" s="311"/>
      <c r="AQ40" s="311">
        <f t="shared" si="0"/>
        <v>1982</v>
      </c>
      <c r="AR40" s="311"/>
      <c r="AS40" s="311"/>
      <c r="AT40" s="311"/>
      <c r="AU40" s="276">
        <v>156.31</v>
      </c>
      <c r="AV40" s="180"/>
    </row>
    <row r="41" spans="1:51" ht="15" customHeight="1">
      <c r="AC41" s="311"/>
      <c r="AD41" s="311"/>
      <c r="AE41" s="311"/>
      <c r="AF41" s="311"/>
      <c r="AG41" s="311"/>
      <c r="AH41" s="311"/>
      <c r="AI41" s="311"/>
      <c r="AJ41" s="311"/>
      <c r="AK41" s="311"/>
      <c r="AL41" s="311"/>
      <c r="AM41" s="311"/>
      <c r="AN41" s="311"/>
      <c r="AO41" s="311"/>
      <c r="AP41" s="311"/>
      <c r="AQ41" s="311">
        <f t="shared" si="0"/>
        <v>1983</v>
      </c>
      <c r="AR41" s="311"/>
      <c r="AS41" s="311"/>
      <c r="AT41" s="311"/>
      <c r="AU41" s="276">
        <v>169.12</v>
      </c>
      <c r="AV41" s="180"/>
    </row>
    <row r="42" spans="1:51" ht="15" customHeight="1">
      <c r="AC42" s="311"/>
      <c r="AD42" s="311"/>
      <c r="AE42" s="311"/>
      <c r="AF42" s="311"/>
      <c r="AG42" s="311"/>
      <c r="AH42" s="311"/>
      <c r="AI42" s="311"/>
      <c r="AJ42" s="311"/>
      <c r="AK42" s="311"/>
      <c r="AL42" s="311"/>
      <c r="AM42" s="311"/>
      <c r="AN42" s="311"/>
      <c r="AO42" s="311"/>
      <c r="AP42" s="311"/>
      <c r="AQ42" s="311">
        <f t="shared" si="0"/>
        <v>1984</v>
      </c>
      <c r="AR42" s="311"/>
      <c r="AS42" s="311"/>
      <c r="AT42" s="311"/>
      <c r="AU42" s="276">
        <v>213.76</v>
      </c>
      <c r="AV42" s="180"/>
    </row>
    <row r="43" spans="1:51" ht="15" customHeight="1">
      <c r="AC43" s="311"/>
      <c r="AD43" s="311"/>
      <c r="AE43" s="311"/>
      <c r="AF43" s="311"/>
      <c r="AG43" s="311"/>
      <c r="AH43" s="311"/>
      <c r="AI43" s="311"/>
      <c r="AJ43" s="311"/>
      <c r="AK43" s="311"/>
      <c r="AL43" s="311"/>
      <c r="AM43" s="311"/>
      <c r="AN43" s="311"/>
      <c r="AO43" s="311"/>
      <c r="AP43" s="311"/>
      <c r="AQ43" s="311">
        <f t="shared" si="0"/>
        <v>1985</v>
      </c>
      <c r="AR43" s="311"/>
      <c r="AS43" s="311"/>
      <c r="AT43" s="311"/>
      <c r="AU43" s="276">
        <v>194.9</v>
      </c>
      <c r="AV43" s="180"/>
    </row>
    <row r="44" spans="1:51" ht="15" customHeight="1">
      <c r="AC44" s="311"/>
      <c r="AD44" s="311"/>
      <c r="AE44" s="311"/>
      <c r="AF44" s="311"/>
      <c r="AG44" s="311"/>
      <c r="AH44" s="311"/>
      <c r="AI44" s="311"/>
      <c r="AJ44" s="311"/>
      <c r="AK44" s="311"/>
      <c r="AL44" s="311"/>
      <c r="AM44" s="311"/>
      <c r="AN44" s="311"/>
      <c r="AO44" s="311"/>
      <c r="AP44" s="311"/>
      <c r="AQ44" s="311">
        <f t="shared" si="0"/>
        <v>1986</v>
      </c>
      <c r="AR44" s="311"/>
      <c r="AS44" s="311"/>
      <c r="AT44" s="311"/>
      <c r="AU44" s="276">
        <v>182.13</v>
      </c>
      <c r="AV44" s="180"/>
    </row>
    <row r="45" spans="1:51" ht="15" customHeight="1">
      <c r="AC45" s="311"/>
      <c r="AD45" s="311"/>
      <c r="AE45" s="311"/>
      <c r="AF45" s="311"/>
      <c r="AG45" s="311"/>
      <c r="AH45" s="311"/>
      <c r="AI45" s="311"/>
      <c r="AJ45" s="311"/>
      <c r="AK45" s="311"/>
      <c r="AL45" s="311"/>
      <c r="AM45" s="311"/>
      <c r="AN45" s="311"/>
      <c r="AO45" s="311"/>
      <c r="AP45" s="311"/>
      <c r="AQ45" s="10">
        <f>+AQ46-1</f>
        <v>1987</v>
      </c>
      <c r="AU45" s="276">
        <v>210.31</v>
      </c>
      <c r="AV45" s="180"/>
    </row>
    <row r="46" spans="1:51" ht="15" customHeight="1">
      <c r="AC46" s="311"/>
      <c r="AD46" s="311"/>
      <c r="AE46" s="311"/>
      <c r="AF46" s="311"/>
      <c r="AG46" s="311"/>
      <c r="AH46" s="311"/>
      <c r="AI46" s="311"/>
      <c r="AJ46" s="311"/>
      <c r="AK46" s="311"/>
      <c r="AL46" s="311"/>
      <c r="AM46" s="311"/>
      <c r="AN46" s="311"/>
      <c r="AO46" s="311"/>
      <c r="AP46" s="311"/>
      <c r="AQ46" s="10">
        <v>1988</v>
      </c>
      <c r="AU46" s="276">
        <v>240.37</v>
      </c>
      <c r="AV46" s="180"/>
    </row>
    <row r="47" spans="1:51" ht="15" customHeight="1">
      <c r="AC47" s="311"/>
      <c r="AD47" s="311"/>
      <c r="AE47" s="311"/>
      <c r="AF47" s="311"/>
      <c r="AG47" s="311"/>
      <c r="AH47" s="311"/>
      <c r="AI47" s="311"/>
      <c r="AJ47" s="311"/>
      <c r="AK47" s="311"/>
      <c r="AL47" s="311"/>
      <c r="AM47" s="311"/>
      <c r="AN47" s="311"/>
      <c r="AO47" s="311"/>
      <c r="AP47" s="311"/>
      <c r="AQ47" s="10">
        <v>1989</v>
      </c>
      <c r="AU47" s="276">
        <v>269.86</v>
      </c>
      <c r="AV47" s="180"/>
    </row>
    <row r="48" spans="1:51" ht="15" customHeight="1">
      <c r="A48" s="333">
        <v>13</v>
      </c>
      <c r="B48" s="333"/>
      <c r="C48" s="333"/>
      <c r="D48" s="333"/>
      <c r="E48" s="333"/>
      <c r="F48" s="333"/>
      <c r="AC48" s="311"/>
      <c r="AD48" s="311"/>
      <c r="AE48" s="311"/>
      <c r="AF48" s="311"/>
      <c r="AG48" s="311"/>
      <c r="AH48" s="311"/>
      <c r="AI48" s="311"/>
      <c r="AJ48" s="311"/>
      <c r="AK48" s="311"/>
      <c r="AL48" s="311"/>
      <c r="AM48" s="311"/>
      <c r="AN48" s="311"/>
      <c r="AO48" s="311"/>
      <c r="AP48" s="311"/>
      <c r="AQ48" s="10">
        <v>1990</v>
      </c>
      <c r="AU48" s="276">
        <v>227.23</v>
      </c>
      <c r="AV48" s="180"/>
    </row>
    <row r="49" spans="43:48" ht="15" customHeight="1">
      <c r="AQ49" s="10">
        <v>1991</v>
      </c>
      <c r="AU49" s="276">
        <v>214.42</v>
      </c>
      <c r="AV49" s="180"/>
    </row>
    <row r="50" spans="43:48" ht="15" customHeight="1">
      <c r="AQ50" s="10">
        <v>1992</v>
      </c>
      <c r="AU50" s="276">
        <v>228.77</v>
      </c>
      <c r="AV50" s="180"/>
    </row>
    <row r="51" spans="43:48" ht="15" customHeight="1">
      <c r="AQ51" s="10">
        <v>1993</v>
      </c>
      <c r="AU51" s="276">
        <v>226.71</v>
      </c>
      <c r="AV51" s="180"/>
    </row>
    <row r="52" spans="43:48" ht="15" customHeight="1">
      <c r="AQ52" s="10">
        <v>1994</v>
      </c>
      <c r="AU52" s="276">
        <v>222.13</v>
      </c>
      <c r="AV52" s="180"/>
    </row>
    <row r="53" spans="43:48" ht="15" customHeight="1">
      <c r="AQ53" s="10">
        <v>1995</v>
      </c>
      <c r="AU53" s="276">
        <v>209.08</v>
      </c>
      <c r="AV53" s="180"/>
    </row>
    <row r="54" spans="43:48" ht="15" customHeight="1">
      <c r="AQ54" s="10">
        <v>1996</v>
      </c>
      <c r="AU54" s="276">
        <v>205.15</v>
      </c>
      <c r="AV54" s="180"/>
    </row>
    <row r="55" spans="43:48" ht="15" customHeight="1">
      <c r="AQ55" s="10">
        <v>1997</v>
      </c>
      <c r="AU55" s="276">
        <v>189.26</v>
      </c>
      <c r="AV55" s="180"/>
    </row>
    <row r="56" spans="43:48" ht="15" customHeight="1">
      <c r="AQ56" s="10">
        <v>1998</v>
      </c>
      <c r="AU56" s="276">
        <v>180.08</v>
      </c>
      <c r="AV56" s="180"/>
    </row>
    <row r="57" spans="43:48" ht="15" customHeight="1">
      <c r="AQ57" s="10">
        <v>1999</v>
      </c>
      <c r="AU57" s="276">
        <v>171.8</v>
      </c>
      <c r="AV57" s="180"/>
    </row>
    <row r="58" spans="43:48" ht="15" customHeight="1">
      <c r="AQ58" s="10">
        <v>2000</v>
      </c>
      <c r="AU58" s="262">
        <v>182.37</v>
      </c>
      <c r="AV58" s="180"/>
    </row>
    <row r="59" spans="43:48" ht="15" customHeight="1">
      <c r="AQ59" s="10">
        <v>2001</v>
      </c>
      <c r="AU59" s="262">
        <v>194.66</v>
      </c>
      <c r="AV59" s="180"/>
    </row>
    <row r="60" spans="43:48" ht="15" customHeight="1">
      <c r="AQ60" s="10">
        <v>2002</v>
      </c>
      <c r="AU60" s="262">
        <v>169.55</v>
      </c>
      <c r="AV60" s="180"/>
    </row>
    <row r="61" spans="43:48" ht="15" customHeight="1">
      <c r="AQ61" s="10">
        <v>2003</v>
      </c>
      <c r="AU61" s="262">
        <v>186.79</v>
      </c>
      <c r="AV61" s="180"/>
    </row>
    <row r="62" spans="43:48" ht="15" customHeight="1">
      <c r="AQ62" s="10">
        <v>2004</v>
      </c>
      <c r="AU62" s="262">
        <v>192.63</v>
      </c>
      <c r="AV62" s="180"/>
    </row>
    <row r="63" spans="43:48" ht="15" customHeight="1">
      <c r="AQ63" s="10">
        <v>2005</v>
      </c>
      <c r="AU63" s="262">
        <v>191.87</v>
      </c>
      <c r="AV63" s="180"/>
    </row>
    <row r="64" spans="43:48" ht="15" customHeight="1">
      <c r="AQ64" s="10">
        <v>2006</v>
      </c>
      <c r="AU64" s="262">
        <v>184.07</v>
      </c>
      <c r="AV64" s="180"/>
    </row>
    <row r="65" spans="43:48" ht="15" customHeight="1">
      <c r="AQ65" s="10">
        <v>2007</v>
      </c>
      <c r="AU65" s="262">
        <v>250.74</v>
      </c>
      <c r="AV65" s="180"/>
    </row>
    <row r="66" spans="43:48" ht="15" customHeight="1">
      <c r="AQ66" s="10">
        <v>2008</v>
      </c>
      <c r="AU66" s="262">
        <v>261.56</v>
      </c>
      <c r="AV66" s="180"/>
    </row>
    <row r="67" spans="43:48" ht="15" customHeight="1">
      <c r="AQ67" s="10">
        <v>2009</v>
      </c>
      <c r="AU67" s="262">
        <v>198.36</v>
      </c>
      <c r="AV67" s="180"/>
    </row>
    <row r="68" spans="43:48" ht="15" customHeight="1">
      <c r="AQ68" s="10">
        <v>2010</v>
      </c>
      <c r="AU68" s="262">
        <v>220.34</v>
      </c>
      <c r="AV68" s="180"/>
    </row>
    <row r="69" spans="43:48" ht="15" customHeight="1">
      <c r="AQ69" s="10">
        <v>2011</v>
      </c>
      <c r="AU69" s="262">
        <v>232.04</v>
      </c>
      <c r="AV69" s="180"/>
    </row>
    <row r="70" spans="43:48" ht="15" customHeight="1">
      <c r="AQ70" s="10">
        <v>2012</v>
      </c>
      <c r="AU70" s="262">
        <v>233.4</v>
      </c>
      <c r="AV70" s="180"/>
    </row>
    <row r="71" spans="43:48" ht="15" customHeight="1">
      <c r="AQ71" s="10">
        <v>2013</v>
      </c>
      <c r="AU71" s="262">
        <v>242.25</v>
      </c>
      <c r="AV71" s="180"/>
    </row>
    <row r="72" spans="43:48" ht="12.75">
      <c r="AQ72" s="10">
        <v>2014</v>
      </c>
      <c r="AU72" s="262">
        <v>257.33999999999997</v>
      </c>
      <c r="AV72" s="180"/>
    </row>
    <row r="73" spans="43:48" ht="12.75">
      <c r="AQ73" s="10">
        <v>2015</v>
      </c>
      <c r="AU73" s="262">
        <v>222.74</v>
      </c>
      <c r="AV73" s="180"/>
    </row>
    <row r="74" spans="43:48" ht="12.75">
      <c r="AQ74" s="10">
        <v>2016</v>
      </c>
      <c r="AU74" s="262">
        <v>211.6</v>
      </c>
      <c r="AV74" s="180"/>
    </row>
    <row r="75" spans="43:48" ht="12.75">
      <c r="AQ75" s="10">
        <v>2017</v>
      </c>
      <c r="AU75" s="262">
        <v>229.15</v>
      </c>
      <c r="AV75" s="180"/>
    </row>
    <row r="76" spans="43:48" ht="12.75">
      <c r="AQ76" s="10">
        <v>2018</v>
      </c>
      <c r="AU76" s="262">
        <v>231.01</v>
      </c>
    </row>
  </sheetData>
  <mergeCells count="1">
    <mergeCell ref="A48:F48"/>
  </mergeCells>
  <printOptions horizontalCentered="1"/>
  <pageMargins left="0.59055118110236227" right="0.59055118110236227" top="1.0629921259842521" bottom="0.78740157480314965" header="0.51181102362204722" footer="0.19685039370078741"/>
  <pageSetup firstPageNumber="0" orientation="portrait" r:id="rId1"/>
  <colBreaks count="1" manualBreakCount="1">
    <brk id="29"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46"/>
  <sheetViews>
    <sheetView view="pageBreakPreview" zoomScaleNormal="80" zoomScaleSheetLayoutView="100" workbookViewId="0">
      <selection activeCell="A36" sqref="A36:E36"/>
    </sheetView>
  </sheetViews>
  <sheetFormatPr baseColWidth="10" defaultColWidth="10.90625" defaultRowHeight="12"/>
  <cols>
    <col min="1" max="1" width="20.90625" style="10" customWidth="1"/>
    <col min="2" max="5" width="11.453125" style="10" customWidth="1"/>
    <col min="6" max="6" width="10.90625" style="10" customWidth="1"/>
    <col min="7" max="16384" width="10.90625" style="10"/>
  </cols>
  <sheetData>
    <row r="1" spans="1:6" ht="15" customHeight="1">
      <c r="A1" s="328" t="s">
        <v>183</v>
      </c>
      <c r="B1" s="328"/>
      <c r="C1" s="328"/>
      <c r="D1" s="328"/>
      <c r="E1" s="328"/>
    </row>
    <row r="2" spans="1:6" ht="15" customHeight="1">
      <c r="A2" s="279"/>
      <c r="B2" s="279"/>
      <c r="C2" s="279"/>
      <c r="D2" s="279"/>
      <c r="E2" s="279"/>
    </row>
    <row r="3" spans="1:6" ht="15" customHeight="1">
      <c r="A3" s="389" t="s">
        <v>6</v>
      </c>
      <c r="B3" s="389"/>
      <c r="C3" s="389"/>
      <c r="D3" s="389"/>
      <c r="E3" s="389"/>
    </row>
    <row r="4" spans="1:6" ht="15" customHeight="1">
      <c r="A4" s="362" t="s">
        <v>56</v>
      </c>
      <c r="B4" s="351" t="s">
        <v>57</v>
      </c>
      <c r="C4" s="390" t="s">
        <v>254</v>
      </c>
      <c r="D4" s="391"/>
      <c r="E4" s="308" t="s">
        <v>21</v>
      </c>
    </row>
    <row r="5" spans="1:6" ht="15" customHeight="1">
      <c r="A5" s="363"/>
      <c r="B5" s="381"/>
      <c r="C5" s="306">
        <v>2017</v>
      </c>
      <c r="D5" s="309">
        <v>2018</v>
      </c>
      <c r="E5" s="305" t="s">
        <v>189</v>
      </c>
    </row>
    <row r="6" spans="1:6" ht="15" customHeight="1">
      <c r="A6" s="310"/>
      <c r="B6" s="307"/>
      <c r="C6" s="304"/>
      <c r="D6" s="307"/>
      <c r="E6" s="307"/>
    </row>
    <row r="7" spans="1:6" ht="15" customHeight="1">
      <c r="A7" s="249" t="s">
        <v>58</v>
      </c>
      <c r="B7" s="248" t="s">
        <v>124</v>
      </c>
      <c r="C7" s="247">
        <v>883436909</v>
      </c>
      <c r="D7" s="246">
        <v>869060179</v>
      </c>
      <c r="E7" s="245">
        <f>+D7/C7*100-100</f>
        <v>-1.6273635223452061</v>
      </c>
    </row>
    <row r="8" spans="1:6" ht="15" customHeight="1">
      <c r="A8" s="26"/>
      <c r="B8" s="27"/>
      <c r="C8" s="31"/>
      <c r="D8" s="31"/>
      <c r="E8" s="65"/>
    </row>
    <row r="9" spans="1:6" ht="15" customHeight="1">
      <c r="A9" s="249" t="s">
        <v>59</v>
      </c>
      <c r="B9" s="248" t="s">
        <v>124</v>
      </c>
      <c r="C9" s="247">
        <f>+SUM(C10:C15)</f>
        <v>178185518</v>
      </c>
      <c r="D9" s="247">
        <f>+SUM(D10:D15)</f>
        <v>173436679</v>
      </c>
      <c r="E9" s="263">
        <f t="shared" ref="E9:E14" si="0">+D9/C9*100-100</f>
        <v>-2.6651094058047988</v>
      </c>
      <c r="F9" s="37"/>
    </row>
    <row r="10" spans="1:6" ht="15" customHeight="1">
      <c r="A10" s="26" t="s">
        <v>99</v>
      </c>
      <c r="B10" s="27" t="s">
        <v>124</v>
      </c>
      <c r="C10" s="31">
        <v>17736</v>
      </c>
      <c r="D10" s="31">
        <v>94187</v>
      </c>
      <c r="E10" s="65">
        <f t="shared" si="0"/>
        <v>431.04984212900308</v>
      </c>
    </row>
    <row r="11" spans="1:6" ht="15" customHeight="1">
      <c r="A11" s="26" t="s">
        <v>100</v>
      </c>
      <c r="B11" s="27" t="s">
        <v>124</v>
      </c>
      <c r="C11" s="31">
        <v>9780560</v>
      </c>
      <c r="D11" s="31">
        <v>11917320</v>
      </c>
      <c r="E11" s="65">
        <f t="shared" si="0"/>
        <v>21.847010805107274</v>
      </c>
    </row>
    <row r="12" spans="1:6" ht="15" customHeight="1">
      <c r="A12" s="26" t="s">
        <v>101</v>
      </c>
      <c r="B12" s="27" t="s">
        <v>124</v>
      </c>
      <c r="C12" s="31">
        <v>723137</v>
      </c>
      <c r="D12" s="31">
        <v>677578</v>
      </c>
      <c r="E12" s="65">
        <f t="shared" si="0"/>
        <v>-6.3001893140580592</v>
      </c>
    </row>
    <row r="13" spans="1:6" ht="15" customHeight="1">
      <c r="A13" s="26" t="s">
        <v>102</v>
      </c>
      <c r="B13" s="27" t="s">
        <v>124</v>
      </c>
      <c r="C13" s="139">
        <v>41483467</v>
      </c>
      <c r="D13" s="139">
        <v>42846115</v>
      </c>
      <c r="E13" s="65">
        <f t="shared" si="0"/>
        <v>3.2847977725680551</v>
      </c>
    </row>
    <row r="14" spans="1:6" ht="15" customHeight="1">
      <c r="A14" s="26" t="s">
        <v>103</v>
      </c>
      <c r="B14" s="27" t="s">
        <v>124</v>
      </c>
      <c r="C14" s="139">
        <v>30257104</v>
      </c>
      <c r="D14" s="139">
        <v>29753160</v>
      </c>
      <c r="E14" s="65">
        <f t="shared" si="0"/>
        <v>-1.6655394382753883</v>
      </c>
    </row>
    <row r="15" spans="1:6" ht="15" customHeight="1">
      <c r="A15" s="26" t="s">
        <v>104</v>
      </c>
      <c r="B15" s="27" t="s">
        <v>124</v>
      </c>
      <c r="C15" s="138">
        <v>95923514</v>
      </c>
      <c r="D15" s="138">
        <v>88148319</v>
      </c>
      <c r="E15" s="65">
        <f t="shared" ref="E15:E34" si="1">+D15/C15*100-100</f>
        <v>-8.1056194417564882</v>
      </c>
    </row>
    <row r="16" spans="1:6" ht="15" customHeight="1">
      <c r="A16" s="26"/>
      <c r="B16" s="27"/>
      <c r="C16" s="139"/>
      <c r="D16" s="139"/>
      <c r="E16" s="65"/>
    </row>
    <row r="17" spans="1:7" ht="15" customHeight="1">
      <c r="A17" s="249" t="s">
        <v>60</v>
      </c>
      <c r="B17" s="248" t="s">
        <v>123</v>
      </c>
      <c r="C17" s="242">
        <f>+SUM(C18:C22)</f>
        <v>33471445</v>
      </c>
      <c r="D17" s="242">
        <f>+SUM(D18:D22)</f>
        <v>30544229</v>
      </c>
      <c r="E17" s="263">
        <f t="shared" si="1"/>
        <v>-8.7454126943130177</v>
      </c>
      <c r="F17" s="37"/>
    </row>
    <row r="18" spans="1:7" ht="15" customHeight="1">
      <c r="A18" s="26" t="s">
        <v>105</v>
      </c>
      <c r="B18" s="27" t="s">
        <v>123</v>
      </c>
      <c r="C18" s="31">
        <v>985050</v>
      </c>
      <c r="D18" s="31">
        <v>2285387</v>
      </c>
      <c r="E18" s="65">
        <f t="shared" si="1"/>
        <v>132.0072077559515</v>
      </c>
    </row>
    <row r="19" spans="1:7" ht="15" customHeight="1">
      <c r="A19" s="26" t="s">
        <v>106</v>
      </c>
      <c r="B19" s="27" t="s">
        <v>123</v>
      </c>
      <c r="C19" s="31">
        <v>11543207</v>
      </c>
      <c r="D19" s="31">
        <v>7729892</v>
      </c>
      <c r="E19" s="65">
        <f t="shared" si="1"/>
        <v>-33.035143526404752</v>
      </c>
    </row>
    <row r="20" spans="1:7" ht="15" customHeight="1">
      <c r="A20" s="26" t="s">
        <v>107</v>
      </c>
      <c r="B20" s="27" t="s">
        <v>123</v>
      </c>
      <c r="C20" s="31">
        <v>364388</v>
      </c>
      <c r="D20" s="31">
        <v>2462489</v>
      </c>
      <c r="E20" s="65">
        <f t="shared" si="1"/>
        <v>575.78762198535628</v>
      </c>
    </row>
    <row r="21" spans="1:7" ht="15" customHeight="1">
      <c r="A21" s="26" t="s">
        <v>108</v>
      </c>
      <c r="B21" s="27" t="s">
        <v>123</v>
      </c>
      <c r="C21" s="31">
        <v>8881074</v>
      </c>
      <c r="D21" s="31">
        <v>12414708</v>
      </c>
      <c r="E21" s="65">
        <f t="shared" si="1"/>
        <v>39.788363434422479</v>
      </c>
    </row>
    <row r="22" spans="1:7" ht="15" customHeight="1">
      <c r="A22" s="26" t="s">
        <v>109</v>
      </c>
      <c r="B22" s="27" t="s">
        <v>123</v>
      </c>
      <c r="C22" s="31">
        <v>11697726</v>
      </c>
      <c r="D22" s="31">
        <v>5651753</v>
      </c>
      <c r="E22" s="65">
        <f t="shared" si="1"/>
        <v>-51.685028355083709</v>
      </c>
    </row>
    <row r="23" spans="1:7" ht="15" customHeight="1">
      <c r="A23" s="26"/>
      <c r="B23" s="27"/>
      <c r="C23" s="31"/>
      <c r="D23" s="31"/>
      <c r="E23" s="65"/>
    </row>
    <row r="24" spans="1:7" ht="15" customHeight="1">
      <c r="A24" s="26" t="s">
        <v>61</v>
      </c>
      <c r="B24" s="27" t="s">
        <v>123</v>
      </c>
      <c r="C24" s="31">
        <v>7493568</v>
      </c>
      <c r="D24" s="31">
        <v>8339907</v>
      </c>
      <c r="E24" s="65">
        <f t="shared" si="1"/>
        <v>11.294205910989263</v>
      </c>
    </row>
    <row r="25" spans="1:7" ht="15" customHeight="1">
      <c r="A25" s="26" t="s">
        <v>62</v>
      </c>
      <c r="B25" s="27" t="s">
        <v>123</v>
      </c>
      <c r="C25" s="31">
        <v>38953216</v>
      </c>
      <c r="D25" s="31">
        <v>45072242</v>
      </c>
      <c r="E25" s="65">
        <f t="shared" si="1"/>
        <v>15.708654196870413</v>
      </c>
      <c r="G25" s="37"/>
    </row>
    <row r="26" spans="1:7" ht="15" customHeight="1">
      <c r="A26" s="26"/>
      <c r="B26" s="27"/>
      <c r="C26" s="31"/>
      <c r="D26" s="31"/>
      <c r="E26" s="65"/>
    </row>
    <row r="27" spans="1:7" ht="15" customHeight="1">
      <c r="A27" s="26" t="s">
        <v>63</v>
      </c>
      <c r="B27" s="27" t="s">
        <v>124</v>
      </c>
      <c r="C27" s="31">
        <v>101830508</v>
      </c>
      <c r="D27" s="31">
        <v>103345171</v>
      </c>
      <c r="E27" s="65">
        <f t="shared" si="1"/>
        <v>1.4874353764394499</v>
      </c>
    </row>
    <row r="28" spans="1:7" ht="15" customHeight="1">
      <c r="A28" s="26"/>
      <c r="B28" s="27"/>
      <c r="C28" s="31"/>
      <c r="D28" s="31"/>
      <c r="E28" s="65"/>
    </row>
    <row r="29" spans="1:7" ht="15" customHeight="1">
      <c r="A29" s="26" t="s">
        <v>87</v>
      </c>
      <c r="B29" s="27" t="s">
        <v>124</v>
      </c>
      <c r="C29" s="31">
        <v>5071327</v>
      </c>
      <c r="D29" s="31">
        <v>7069210</v>
      </c>
      <c r="E29" s="65">
        <f t="shared" si="1"/>
        <v>39.39566507937667</v>
      </c>
    </row>
    <row r="30" spans="1:7" ht="15" customHeight="1">
      <c r="A30" s="26" t="s">
        <v>64</v>
      </c>
      <c r="B30" s="27" t="s">
        <v>123</v>
      </c>
      <c r="C30" s="31">
        <v>12883563</v>
      </c>
      <c r="D30" s="31">
        <v>16932603</v>
      </c>
      <c r="E30" s="65">
        <f t="shared" si="1"/>
        <v>31.427952034697228</v>
      </c>
    </row>
    <row r="31" spans="1:7" ht="15" customHeight="1">
      <c r="A31" s="26" t="s">
        <v>70</v>
      </c>
      <c r="B31" s="27" t="s">
        <v>123</v>
      </c>
      <c r="C31" s="31">
        <v>10375668</v>
      </c>
      <c r="D31" s="31">
        <v>12246554</v>
      </c>
      <c r="E31" s="65">
        <f t="shared" si="1"/>
        <v>18.031475178272856</v>
      </c>
    </row>
    <row r="32" spans="1:7" ht="15" customHeight="1">
      <c r="A32" s="26" t="s">
        <v>66</v>
      </c>
      <c r="B32" s="27" t="s">
        <v>123</v>
      </c>
      <c r="C32" s="31">
        <v>10465212</v>
      </c>
      <c r="D32" s="31">
        <v>11674356</v>
      </c>
      <c r="E32" s="65">
        <f>+D32/C32*100-100</f>
        <v>11.553936986656367</v>
      </c>
    </row>
    <row r="33" spans="1:19" ht="15" customHeight="1">
      <c r="A33" s="26" t="s">
        <v>67</v>
      </c>
      <c r="B33" s="27" t="s">
        <v>123</v>
      </c>
      <c r="C33" s="31">
        <v>18236692</v>
      </c>
      <c r="D33" s="31">
        <v>17317529</v>
      </c>
      <c r="E33" s="65">
        <f>+D33/C33*100-100</f>
        <v>-5.04018491950184</v>
      </c>
    </row>
    <row r="34" spans="1:19" ht="15" customHeight="1">
      <c r="A34" s="26" t="s">
        <v>68</v>
      </c>
      <c r="B34" s="27" t="s">
        <v>123</v>
      </c>
      <c r="C34" s="31">
        <v>14229420</v>
      </c>
      <c r="D34" s="31">
        <v>14681564</v>
      </c>
      <c r="E34" s="65">
        <f t="shared" si="1"/>
        <v>3.1775293722442655</v>
      </c>
    </row>
    <row r="35" spans="1:19" ht="15" customHeight="1">
      <c r="A35" s="26"/>
      <c r="B35" s="59"/>
      <c r="C35" s="240"/>
      <c r="D35" s="240"/>
      <c r="E35" s="65"/>
    </row>
    <row r="36" spans="1:19" ht="15" customHeight="1">
      <c r="A36" s="386" t="s">
        <v>194</v>
      </c>
      <c r="B36" s="387"/>
      <c r="C36" s="387"/>
      <c r="D36" s="387"/>
      <c r="E36" s="388"/>
    </row>
    <row r="37" spans="1:19" ht="15" customHeight="1">
      <c r="A37" s="235" t="s">
        <v>149</v>
      </c>
      <c r="B37" s="236"/>
      <c r="C37" s="236"/>
      <c r="D37" s="236"/>
      <c r="E37" s="237"/>
    </row>
    <row r="38" spans="1:19">
      <c r="C38" s="37"/>
      <c r="D38" s="37"/>
    </row>
    <row r="39" spans="1:19" ht="17.25" customHeight="1">
      <c r="A39" s="100"/>
      <c r="B39" s="100"/>
      <c r="C39" s="100"/>
      <c r="D39" s="100"/>
      <c r="E39" s="100"/>
      <c r="F39" s="96"/>
      <c r="G39" s="96"/>
      <c r="H39" s="96"/>
      <c r="I39" s="96"/>
      <c r="J39" s="96"/>
      <c r="K39" s="96"/>
      <c r="L39" s="96"/>
      <c r="M39" s="96"/>
      <c r="N39" s="96"/>
      <c r="O39" s="96"/>
      <c r="P39" s="96"/>
      <c r="Q39" s="96"/>
      <c r="R39" s="96"/>
      <c r="S39" s="96"/>
    </row>
    <row r="46" spans="1:19" ht="12.75">
      <c r="A46" s="333">
        <v>14</v>
      </c>
      <c r="B46" s="333"/>
      <c r="C46" s="333"/>
      <c r="D46" s="333"/>
      <c r="E46" s="333"/>
    </row>
  </sheetData>
  <mergeCells count="7">
    <mergeCell ref="A46:E46"/>
    <mergeCell ref="A36:E36"/>
    <mergeCell ref="A1:E1"/>
    <mergeCell ref="A3:E3"/>
    <mergeCell ref="C4:D4"/>
    <mergeCell ref="A4:A5"/>
    <mergeCell ref="B4:B5"/>
  </mergeCells>
  <printOptions horizontalCentered="1"/>
  <pageMargins left="0.59055118110236227" right="0.59055118110236227" top="1.0629921259842521" bottom="0.78740157480314965" header="0.51181102362204722" footer="0.19685039370078741"/>
  <pageSetup firstPageNumber="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S52"/>
  <sheetViews>
    <sheetView view="pageBreakPreview" zoomScale="90" zoomScaleNormal="80" zoomScaleSheetLayoutView="90" workbookViewId="0">
      <selection activeCell="B36" sqref="B36"/>
    </sheetView>
  </sheetViews>
  <sheetFormatPr baseColWidth="10" defaultColWidth="10.90625" defaultRowHeight="12"/>
  <cols>
    <col min="1" max="1" width="20.90625" style="10" customWidth="1"/>
    <col min="2" max="5" width="11.453125" style="10" customWidth="1"/>
    <col min="6" max="16384" width="10.90625" style="10"/>
  </cols>
  <sheetData>
    <row r="1" spans="1:5" ht="15" customHeight="1">
      <c r="A1" s="328" t="s">
        <v>163</v>
      </c>
      <c r="B1" s="328"/>
      <c r="C1" s="328"/>
      <c r="D1" s="328"/>
      <c r="E1" s="328"/>
    </row>
    <row r="2" spans="1:5" ht="15" customHeight="1">
      <c r="A2" s="279"/>
      <c r="B2" s="279"/>
      <c r="C2" s="279"/>
      <c r="D2" s="279"/>
      <c r="E2" s="279"/>
    </row>
    <row r="3" spans="1:5" ht="15" customHeight="1">
      <c r="A3" s="389" t="s">
        <v>6</v>
      </c>
      <c r="B3" s="389"/>
      <c r="C3" s="389"/>
      <c r="D3" s="389"/>
      <c r="E3" s="389"/>
    </row>
    <row r="4" spans="1:5" ht="15" customHeight="1">
      <c r="A4" s="362" t="s">
        <v>56</v>
      </c>
      <c r="B4" s="351" t="s">
        <v>57</v>
      </c>
      <c r="C4" s="390" t="s">
        <v>254</v>
      </c>
      <c r="D4" s="391"/>
      <c r="E4" s="308" t="s">
        <v>21</v>
      </c>
    </row>
    <row r="5" spans="1:5" ht="15" customHeight="1">
      <c r="A5" s="363"/>
      <c r="B5" s="381"/>
      <c r="C5" s="306">
        <v>2017</v>
      </c>
      <c r="D5" s="309">
        <v>2018</v>
      </c>
      <c r="E5" s="305" t="s">
        <v>189</v>
      </c>
    </row>
    <row r="6" spans="1:5" ht="15" customHeight="1">
      <c r="A6" s="63"/>
      <c r="B6" s="64"/>
      <c r="C6" s="24"/>
      <c r="D6" s="64"/>
      <c r="E6" s="64"/>
    </row>
    <row r="7" spans="1:5" ht="15" customHeight="1">
      <c r="A7" s="249" t="s">
        <v>58</v>
      </c>
      <c r="B7" s="248" t="s">
        <v>124</v>
      </c>
      <c r="C7" s="247">
        <v>875290059</v>
      </c>
      <c r="D7" s="246">
        <v>860495030</v>
      </c>
      <c r="E7" s="245">
        <f>+D7/C7*100-100</f>
        <v>-1.6903001294111561</v>
      </c>
    </row>
    <row r="8" spans="1:5" ht="15" customHeight="1">
      <c r="A8" s="26"/>
      <c r="B8" s="27"/>
      <c r="C8" s="66"/>
      <c r="D8" s="66"/>
      <c r="E8" s="65"/>
    </row>
    <row r="9" spans="1:5" ht="15" customHeight="1">
      <c r="A9" s="249" t="s">
        <v>59</v>
      </c>
      <c r="B9" s="248" t="s">
        <v>124</v>
      </c>
      <c r="C9" s="246">
        <f>+SUM(C10:C15)</f>
        <v>178185518</v>
      </c>
      <c r="D9" s="246">
        <f>+SUM(D10:D15)</f>
        <v>173436679</v>
      </c>
      <c r="E9" s="263">
        <f t="shared" ref="E9:E34" si="0">+D9/C9*100-100</f>
        <v>-2.6651094058047988</v>
      </c>
    </row>
    <row r="10" spans="1:5" ht="15" customHeight="1">
      <c r="A10" s="26" t="s">
        <v>99</v>
      </c>
      <c r="B10" s="27" t="s">
        <v>124</v>
      </c>
      <c r="C10" s="66">
        <v>17736</v>
      </c>
      <c r="D10" s="66">
        <v>94187</v>
      </c>
      <c r="E10" s="65">
        <f t="shared" si="0"/>
        <v>431.04984212900308</v>
      </c>
    </row>
    <row r="11" spans="1:5" ht="15" customHeight="1">
      <c r="A11" s="26" t="s">
        <v>100</v>
      </c>
      <c r="B11" s="27" t="s">
        <v>124</v>
      </c>
      <c r="C11" s="66">
        <v>9780560</v>
      </c>
      <c r="D11" s="66">
        <v>11917320</v>
      </c>
      <c r="E11" s="65">
        <f t="shared" si="0"/>
        <v>21.847010805107274</v>
      </c>
    </row>
    <row r="12" spans="1:5" ht="15" customHeight="1">
      <c r="A12" s="26" t="s">
        <v>101</v>
      </c>
      <c r="B12" s="27" t="s">
        <v>124</v>
      </c>
      <c r="C12" s="66">
        <v>723137</v>
      </c>
      <c r="D12" s="66">
        <v>653803</v>
      </c>
      <c r="E12" s="65">
        <f t="shared" si="0"/>
        <v>-9.5879480651660742</v>
      </c>
    </row>
    <row r="13" spans="1:5" ht="15" customHeight="1">
      <c r="A13" s="26" t="s">
        <v>102</v>
      </c>
      <c r="B13" s="27" t="s">
        <v>124</v>
      </c>
      <c r="C13" s="137">
        <v>41483467</v>
      </c>
      <c r="D13" s="137">
        <v>42846115</v>
      </c>
      <c r="E13" s="65">
        <f t="shared" si="0"/>
        <v>3.2847977725680551</v>
      </c>
    </row>
    <row r="14" spans="1:5" ht="15" customHeight="1">
      <c r="A14" s="26" t="s">
        <v>103</v>
      </c>
      <c r="B14" s="27" t="s">
        <v>124</v>
      </c>
      <c r="C14" s="137">
        <v>30257104</v>
      </c>
      <c r="D14" s="137">
        <v>29776935</v>
      </c>
      <c r="E14" s="65">
        <f t="shared" si="0"/>
        <v>-1.5869628501128119</v>
      </c>
    </row>
    <row r="15" spans="1:5" ht="15" customHeight="1">
      <c r="A15" s="26" t="s">
        <v>104</v>
      </c>
      <c r="B15" s="27" t="s">
        <v>124</v>
      </c>
      <c r="C15" s="138">
        <v>95923514</v>
      </c>
      <c r="D15" s="138">
        <v>88148319</v>
      </c>
      <c r="E15" s="65">
        <f t="shared" si="0"/>
        <v>-8.1056194417564882</v>
      </c>
    </row>
    <row r="16" spans="1:5" ht="15" customHeight="1">
      <c r="A16" s="26"/>
      <c r="B16" s="27"/>
      <c r="C16" s="137"/>
      <c r="D16" s="137"/>
      <c r="E16" s="65"/>
    </row>
    <row r="17" spans="1:5" ht="15" customHeight="1">
      <c r="A17" s="249" t="s">
        <v>60</v>
      </c>
      <c r="B17" s="248" t="s">
        <v>123</v>
      </c>
      <c r="C17" s="242">
        <f>+SUM(C18:C22)</f>
        <v>33471445</v>
      </c>
      <c r="D17" s="242">
        <f>+SUM(D18:D22)</f>
        <v>30544229</v>
      </c>
      <c r="E17" s="263">
        <f t="shared" si="0"/>
        <v>-8.7454126943130177</v>
      </c>
    </row>
    <row r="18" spans="1:5" ht="15" customHeight="1">
      <c r="A18" s="26" t="s">
        <v>105</v>
      </c>
      <c r="B18" s="27" t="s">
        <v>123</v>
      </c>
      <c r="C18" s="31">
        <v>985050</v>
      </c>
      <c r="D18" s="66">
        <v>2285387</v>
      </c>
      <c r="E18" s="65">
        <f t="shared" si="0"/>
        <v>132.0072077559515</v>
      </c>
    </row>
    <row r="19" spans="1:5" ht="15" customHeight="1">
      <c r="A19" s="26" t="s">
        <v>106</v>
      </c>
      <c r="B19" s="27" t="s">
        <v>123</v>
      </c>
      <c r="C19" s="31">
        <v>11543207</v>
      </c>
      <c r="D19" s="66">
        <v>7729892</v>
      </c>
      <c r="E19" s="65">
        <f t="shared" si="0"/>
        <v>-33.035143526404752</v>
      </c>
    </row>
    <row r="20" spans="1:5" ht="15" customHeight="1">
      <c r="A20" s="26" t="s">
        <v>107</v>
      </c>
      <c r="B20" s="27" t="s">
        <v>123</v>
      </c>
      <c r="C20" s="31">
        <v>364388</v>
      </c>
      <c r="D20" s="66">
        <v>2462489</v>
      </c>
      <c r="E20" s="65">
        <f t="shared" si="0"/>
        <v>575.78762198535628</v>
      </c>
    </row>
    <row r="21" spans="1:5" ht="15" customHeight="1">
      <c r="A21" s="26" t="s">
        <v>108</v>
      </c>
      <c r="B21" s="27" t="s">
        <v>123</v>
      </c>
      <c r="C21" s="31">
        <v>8881074</v>
      </c>
      <c r="D21" s="66">
        <v>12414708</v>
      </c>
      <c r="E21" s="65">
        <f t="shared" si="0"/>
        <v>39.788363434422479</v>
      </c>
    </row>
    <row r="22" spans="1:5" ht="15" customHeight="1">
      <c r="A22" s="26" t="s">
        <v>109</v>
      </c>
      <c r="B22" s="27" t="s">
        <v>123</v>
      </c>
      <c r="C22" s="31">
        <v>11697726</v>
      </c>
      <c r="D22" s="66">
        <v>5651753</v>
      </c>
      <c r="E22" s="65">
        <f t="shared" si="0"/>
        <v>-51.685028355083709</v>
      </c>
    </row>
    <row r="23" spans="1:5" ht="15" customHeight="1">
      <c r="A23" s="26"/>
      <c r="B23" s="27"/>
      <c r="C23" s="31"/>
      <c r="D23" s="66"/>
      <c r="E23" s="65"/>
    </row>
    <row r="24" spans="1:5" ht="15" customHeight="1">
      <c r="A24" s="26" t="s">
        <v>61</v>
      </c>
      <c r="B24" s="27" t="s">
        <v>123</v>
      </c>
      <c r="C24" s="31">
        <v>6739568</v>
      </c>
      <c r="D24" s="66">
        <v>7491446</v>
      </c>
      <c r="E24" s="65">
        <f t="shared" si="0"/>
        <v>11.156174995192572</v>
      </c>
    </row>
    <row r="25" spans="1:5" ht="15" customHeight="1">
      <c r="A25" s="26" t="s">
        <v>62</v>
      </c>
      <c r="B25" s="27" t="s">
        <v>123</v>
      </c>
      <c r="C25" s="31">
        <v>38466216</v>
      </c>
      <c r="D25" s="66">
        <v>44052360</v>
      </c>
      <c r="E25" s="65">
        <f t="shared" si="0"/>
        <v>14.522208267119382</v>
      </c>
    </row>
    <row r="26" spans="1:5" ht="15" customHeight="1">
      <c r="A26" s="26"/>
      <c r="B26" s="27"/>
      <c r="C26" s="31"/>
      <c r="D26" s="66"/>
      <c r="E26" s="65"/>
    </row>
    <row r="27" spans="1:5" ht="15" customHeight="1">
      <c r="A27" s="26" t="s">
        <v>63</v>
      </c>
      <c r="B27" s="27" t="s">
        <v>124</v>
      </c>
      <c r="C27" s="31">
        <v>101830508</v>
      </c>
      <c r="D27" s="66">
        <v>103345171</v>
      </c>
      <c r="E27" s="65">
        <f t="shared" si="0"/>
        <v>1.4874353764394499</v>
      </c>
    </row>
    <row r="28" spans="1:5" ht="15" customHeight="1">
      <c r="A28" s="26"/>
      <c r="B28" s="27"/>
      <c r="C28" s="31"/>
      <c r="D28" s="66"/>
      <c r="E28" s="65"/>
    </row>
    <row r="29" spans="1:5" ht="15" customHeight="1">
      <c r="A29" s="26" t="s">
        <v>87</v>
      </c>
      <c r="B29" s="27" t="s">
        <v>124</v>
      </c>
      <c r="C29" s="31">
        <v>5071327</v>
      </c>
      <c r="D29" s="66">
        <v>7069210</v>
      </c>
      <c r="E29" s="65">
        <f t="shared" si="0"/>
        <v>39.39566507937667</v>
      </c>
    </row>
    <row r="30" spans="1:5" ht="15" customHeight="1">
      <c r="A30" s="26" t="s">
        <v>64</v>
      </c>
      <c r="B30" s="27" t="s">
        <v>123</v>
      </c>
      <c r="C30" s="31">
        <v>12883563</v>
      </c>
      <c r="D30" s="66">
        <v>16932603</v>
      </c>
      <c r="E30" s="65">
        <f t="shared" si="0"/>
        <v>31.427952034697228</v>
      </c>
    </row>
    <row r="31" spans="1:5" ht="15" customHeight="1">
      <c r="A31" s="26" t="s">
        <v>70</v>
      </c>
      <c r="B31" s="27" t="s">
        <v>123</v>
      </c>
      <c r="C31" s="31">
        <v>10362348</v>
      </c>
      <c r="D31" s="66">
        <v>12233879</v>
      </c>
      <c r="E31" s="65">
        <f t="shared" si="0"/>
        <v>18.060877708411255</v>
      </c>
    </row>
    <row r="32" spans="1:5" ht="15" customHeight="1">
      <c r="A32" s="26" t="s">
        <v>66</v>
      </c>
      <c r="B32" s="27" t="s">
        <v>123</v>
      </c>
      <c r="C32" s="31">
        <v>10465212</v>
      </c>
      <c r="D32" s="66">
        <v>11674356</v>
      </c>
      <c r="E32" s="65">
        <f>+D32/C32*100-100</f>
        <v>11.553936986656367</v>
      </c>
    </row>
    <row r="33" spans="1:19" ht="15" customHeight="1">
      <c r="A33" s="26" t="s">
        <v>67</v>
      </c>
      <c r="B33" s="27" t="s">
        <v>123</v>
      </c>
      <c r="C33" s="31">
        <v>18236692</v>
      </c>
      <c r="D33" s="66">
        <v>17317529</v>
      </c>
      <c r="E33" s="65">
        <f>+D33/C33*100-100</f>
        <v>-5.04018491950184</v>
      </c>
    </row>
    <row r="34" spans="1:19" ht="15" customHeight="1">
      <c r="A34" s="26" t="s">
        <v>68</v>
      </c>
      <c r="B34" s="27" t="s">
        <v>123</v>
      </c>
      <c r="C34" s="31">
        <v>14229420</v>
      </c>
      <c r="D34" s="66">
        <v>14681564</v>
      </c>
      <c r="E34" s="65">
        <f t="shared" si="0"/>
        <v>3.1775293722442655</v>
      </c>
    </row>
    <row r="35" spans="1:19" ht="15" customHeight="1">
      <c r="A35" s="28"/>
      <c r="B35" s="212"/>
      <c r="C35" s="35"/>
      <c r="D35" s="35"/>
      <c r="E35" s="65"/>
    </row>
    <row r="36" spans="1:19" ht="15" customHeight="1">
      <c r="A36" s="163" t="s">
        <v>149</v>
      </c>
      <c r="B36" s="67"/>
      <c r="C36" s="67"/>
      <c r="D36" s="67"/>
      <c r="E36" s="68"/>
    </row>
    <row r="37" spans="1:19">
      <c r="C37" s="37"/>
      <c r="D37" s="37"/>
    </row>
    <row r="38" spans="1:19" ht="17.25" customHeight="1">
      <c r="A38" s="100"/>
      <c r="B38" s="100"/>
      <c r="C38" s="100"/>
      <c r="D38" s="100"/>
      <c r="E38" s="100"/>
      <c r="F38" s="96"/>
      <c r="G38" s="96"/>
      <c r="H38" s="96"/>
      <c r="I38" s="96"/>
      <c r="J38" s="96"/>
      <c r="K38" s="96"/>
      <c r="L38" s="96"/>
      <c r="M38" s="96"/>
      <c r="N38" s="96"/>
      <c r="O38" s="96"/>
      <c r="P38" s="96"/>
      <c r="Q38" s="96"/>
      <c r="R38" s="96"/>
      <c r="S38" s="96"/>
    </row>
    <row r="52" spans="1:5" ht="12.75">
      <c r="A52" s="333">
        <v>15</v>
      </c>
      <c r="B52" s="333"/>
      <c r="C52" s="333"/>
      <c r="D52" s="333"/>
      <c r="E52" s="333"/>
    </row>
  </sheetData>
  <mergeCells count="6">
    <mergeCell ref="A52:E52"/>
    <mergeCell ref="A1:E1"/>
    <mergeCell ref="A3:E3"/>
    <mergeCell ref="A4:A5"/>
    <mergeCell ref="B4:B5"/>
    <mergeCell ref="C4:D4"/>
  </mergeCells>
  <printOptions horizontalCentered="1" verticalCentered="1"/>
  <pageMargins left="0.70866141732283472" right="0.70866141732283472" top="0.74803149606299213" bottom="0.74803149606299213" header="0.31496062992125984" footer="0.31496062992125984"/>
  <pageSetup scale="97"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M36"/>
  <sheetViews>
    <sheetView view="pageBreakPreview" zoomScaleNormal="100" zoomScaleSheetLayoutView="100" workbookViewId="0">
      <selection activeCell="A36" sqref="A36:M36"/>
    </sheetView>
  </sheetViews>
  <sheetFormatPr baseColWidth="10" defaultColWidth="10.90625" defaultRowHeight="18"/>
  <cols>
    <col min="1" max="1" width="16" style="227" customWidth="1"/>
    <col min="2" max="13" width="7.26953125" style="214" customWidth="1"/>
    <col min="14" max="16384" width="10.90625" style="214"/>
  </cols>
  <sheetData>
    <row r="1" spans="1:13">
      <c r="A1" s="398" t="s">
        <v>182</v>
      </c>
      <c r="B1" s="398"/>
      <c r="C1" s="398"/>
      <c r="D1" s="398"/>
      <c r="E1" s="398"/>
      <c r="F1" s="398"/>
      <c r="G1" s="398"/>
      <c r="H1" s="398"/>
      <c r="I1" s="398"/>
      <c r="J1" s="398"/>
      <c r="K1" s="398"/>
      <c r="L1" s="398"/>
      <c r="M1" s="398"/>
    </row>
    <row r="2" spans="1:13">
      <c r="A2" s="223"/>
      <c r="B2" s="218"/>
      <c r="C2" s="218"/>
      <c r="D2" s="218"/>
      <c r="E2" s="218"/>
      <c r="F2" s="218"/>
      <c r="G2" s="218"/>
      <c r="H2" s="218"/>
      <c r="I2" s="218"/>
      <c r="J2" s="218"/>
      <c r="K2" s="218"/>
      <c r="L2" s="218"/>
      <c r="M2" s="218"/>
    </row>
    <row r="3" spans="1:13">
      <c r="A3" s="399" t="s">
        <v>165</v>
      </c>
      <c r="B3" s="400"/>
      <c r="C3" s="400"/>
      <c r="D3" s="400"/>
      <c r="E3" s="400"/>
      <c r="F3" s="400"/>
      <c r="G3" s="400"/>
      <c r="H3" s="400"/>
      <c r="I3" s="400"/>
      <c r="J3" s="400"/>
      <c r="K3" s="400"/>
      <c r="L3" s="400"/>
      <c r="M3" s="401"/>
    </row>
    <row r="4" spans="1:13">
      <c r="A4" s="407" t="s">
        <v>227</v>
      </c>
      <c r="B4" s="407"/>
      <c r="C4" s="407"/>
      <c r="D4" s="407"/>
      <c r="E4" s="407"/>
      <c r="F4" s="407"/>
      <c r="G4" s="407"/>
      <c r="H4" s="407"/>
      <c r="I4" s="407"/>
      <c r="J4" s="407"/>
      <c r="K4" s="407"/>
      <c r="L4" s="407"/>
      <c r="M4" s="408"/>
    </row>
    <row r="5" spans="1:13">
      <c r="A5" s="402" t="s">
        <v>166</v>
      </c>
      <c r="B5" s="405" t="s">
        <v>167</v>
      </c>
      <c r="C5" s="405"/>
      <c r="D5" s="405"/>
      <c r="E5" s="405"/>
      <c r="F5" s="405"/>
      <c r="G5" s="405"/>
      <c r="H5" s="405"/>
      <c r="I5" s="405"/>
      <c r="J5" s="405"/>
      <c r="K5" s="405"/>
      <c r="L5" s="405"/>
      <c r="M5" s="406"/>
    </row>
    <row r="6" spans="1:13">
      <c r="A6" s="403"/>
      <c r="B6" s="393" t="s">
        <v>25</v>
      </c>
      <c r="C6" s="394"/>
      <c r="D6" s="393" t="s">
        <v>168</v>
      </c>
      <c r="E6" s="394"/>
      <c r="F6" s="393" t="s">
        <v>114</v>
      </c>
      <c r="G6" s="394"/>
      <c r="H6" s="393" t="s">
        <v>115</v>
      </c>
      <c r="I6" s="394"/>
      <c r="J6" s="393" t="s">
        <v>116</v>
      </c>
      <c r="K6" s="394"/>
      <c r="L6" s="393" t="s">
        <v>52</v>
      </c>
      <c r="M6" s="394"/>
    </row>
    <row r="7" spans="1:13">
      <c r="A7" s="404"/>
      <c r="B7" s="302" t="s">
        <v>43</v>
      </c>
      <c r="C7" s="303" t="s">
        <v>28</v>
      </c>
      <c r="D7" s="302" t="s">
        <v>43</v>
      </c>
      <c r="E7" s="303" t="s">
        <v>28</v>
      </c>
      <c r="F7" s="302" t="s">
        <v>43</v>
      </c>
      <c r="G7" s="303" t="s">
        <v>28</v>
      </c>
      <c r="H7" s="302" t="s">
        <v>43</v>
      </c>
      <c r="I7" s="303" t="s">
        <v>28</v>
      </c>
      <c r="J7" s="302" t="s">
        <v>43</v>
      </c>
      <c r="K7" s="303" t="s">
        <v>28</v>
      </c>
      <c r="L7" s="302" t="s">
        <v>43</v>
      </c>
      <c r="M7" s="303" t="s">
        <v>28</v>
      </c>
    </row>
    <row r="8" spans="1:13">
      <c r="A8" s="224" t="s">
        <v>169</v>
      </c>
      <c r="B8" s="222">
        <v>26949760</v>
      </c>
      <c r="C8" s="217">
        <f>+B8/$B$16*100</f>
        <v>32.417614380105455</v>
      </c>
      <c r="D8" s="222">
        <v>0</v>
      </c>
      <c r="E8" s="217">
        <f>+D8/$D$16*100</f>
        <v>0</v>
      </c>
      <c r="F8" s="222">
        <v>0</v>
      </c>
      <c r="G8" s="217">
        <f>+F8/$F$16*100</f>
        <v>0</v>
      </c>
      <c r="H8" s="222">
        <v>0</v>
      </c>
      <c r="I8" s="217">
        <f>+H8/$H$16*100</f>
        <v>0</v>
      </c>
      <c r="J8" s="222">
        <v>0</v>
      </c>
      <c r="K8" s="217">
        <f>+J8/$J$16*100</f>
        <v>0</v>
      </c>
      <c r="L8" s="222">
        <v>26949760</v>
      </c>
      <c r="M8" s="217">
        <f>+L8/$L$16*100</f>
        <v>3.1010234527141725</v>
      </c>
    </row>
    <row r="9" spans="1:13">
      <c r="A9" s="225" t="s">
        <v>25</v>
      </c>
      <c r="B9" s="222">
        <v>22830049</v>
      </c>
      <c r="C9" s="217">
        <f t="shared" ref="C9:C15" si="0">+B9/$B$16*100</f>
        <v>27.462052528887536</v>
      </c>
      <c r="D9" s="230">
        <v>0</v>
      </c>
      <c r="E9" s="217">
        <f t="shared" ref="E9:E15" si="1">+D9/$D$16*100</f>
        <v>0</v>
      </c>
      <c r="F9" s="222">
        <v>0</v>
      </c>
      <c r="G9" s="217">
        <f t="shared" ref="G9:G15" si="2">+F9/$F$16*100</f>
        <v>0</v>
      </c>
      <c r="H9" s="222">
        <v>0</v>
      </c>
      <c r="I9" s="217">
        <f t="shared" ref="I9:I15" si="3">+H9/$H$16*100</f>
        <v>0</v>
      </c>
      <c r="J9" s="222">
        <v>0</v>
      </c>
      <c r="K9" s="217">
        <f t="shared" ref="K9:K15" si="4">+J9/$J$16*100</f>
        <v>0</v>
      </c>
      <c r="L9" s="222">
        <v>22830049</v>
      </c>
      <c r="M9" s="217">
        <f t="shared" ref="M9:M15" si="5">+L9/$L$16*100</f>
        <v>2.6269813673893099</v>
      </c>
    </row>
    <row r="10" spans="1:13">
      <c r="A10" s="225" t="s">
        <v>170</v>
      </c>
      <c r="B10" s="222">
        <v>8952850</v>
      </c>
      <c r="C10" s="217">
        <f t="shared" si="0"/>
        <v>10.769299574576069</v>
      </c>
      <c r="D10" s="222">
        <v>0</v>
      </c>
      <c r="E10" s="217">
        <f t="shared" si="1"/>
        <v>0</v>
      </c>
      <c r="F10" s="222">
        <v>0</v>
      </c>
      <c r="G10" s="217">
        <f t="shared" si="2"/>
        <v>0</v>
      </c>
      <c r="H10" s="222">
        <v>0</v>
      </c>
      <c r="I10" s="217">
        <f t="shared" si="3"/>
        <v>0</v>
      </c>
      <c r="J10" s="222">
        <v>250917</v>
      </c>
      <c r="K10" s="217">
        <f t="shared" si="4"/>
        <v>6.0108889374257707E-2</v>
      </c>
      <c r="L10" s="222">
        <v>9203767</v>
      </c>
      <c r="M10" s="217">
        <f t="shared" si="5"/>
        <v>1.0590482928351406</v>
      </c>
    </row>
    <row r="11" spans="1:13">
      <c r="A11" s="225" t="s">
        <v>171</v>
      </c>
      <c r="B11" s="222">
        <v>683450</v>
      </c>
      <c r="C11" s="217">
        <f t="shared" si="0"/>
        <v>0.82211561617183504</v>
      </c>
      <c r="D11" s="222">
        <v>0</v>
      </c>
      <c r="E11" s="217">
        <f t="shared" si="1"/>
        <v>0</v>
      </c>
      <c r="F11" s="222">
        <v>0</v>
      </c>
      <c r="G11" s="217">
        <f t="shared" si="2"/>
        <v>0</v>
      </c>
      <c r="H11" s="222">
        <v>0</v>
      </c>
      <c r="I11" s="217">
        <f t="shared" si="3"/>
        <v>0</v>
      </c>
      <c r="J11" s="222">
        <v>0</v>
      </c>
      <c r="K11" s="217">
        <f t="shared" si="4"/>
        <v>0</v>
      </c>
      <c r="L11" s="222">
        <v>683450</v>
      </c>
      <c r="M11" s="217">
        <f t="shared" si="5"/>
        <v>7.8642424969925559E-2</v>
      </c>
    </row>
    <row r="12" spans="1:13">
      <c r="A12" s="225" t="s">
        <v>168</v>
      </c>
      <c r="B12" s="222">
        <v>23716967</v>
      </c>
      <c r="C12" s="217">
        <f t="shared" si="0"/>
        <v>28.528917900259099</v>
      </c>
      <c r="D12" s="222">
        <v>32652231</v>
      </c>
      <c r="E12" s="217">
        <f t="shared" si="1"/>
        <v>62.916491723241073</v>
      </c>
      <c r="F12" s="222">
        <v>0</v>
      </c>
      <c r="G12" s="217">
        <f t="shared" si="2"/>
        <v>0</v>
      </c>
      <c r="H12" s="222">
        <v>0</v>
      </c>
      <c r="I12" s="217">
        <f t="shared" si="3"/>
        <v>0</v>
      </c>
      <c r="J12" s="222">
        <v>0</v>
      </c>
      <c r="K12" s="217">
        <f t="shared" si="4"/>
        <v>0</v>
      </c>
      <c r="L12" s="222">
        <v>56369198</v>
      </c>
      <c r="M12" s="217">
        <f t="shared" si="5"/>
        <v>6.486224924032304</v>
      </c>
    </row>
    <row r="13" spans="1:13">
      <c r="A13" s="225" t="s">
        <v>114</v>
      </c>
      <c r="B13" s="222">
        <v>0</v>
      </c>
      <c r="C13" s="217">
        <f t="shared" si="0"/>
        <v>0</v>
      </c>
      <c r="D13" s="222">
        <v>15434103</v>
      </c>
      <c r="E13" s="217">
        <f t="shared" si="1"/>
        <v>29.73945681246559</v>
      </c>
      <c r="F13" s="222">
        <v>11264099</v>
      </c>
      <c r="G13" s="217">
        <f t="shared" si="2"/>
        <v>20.808540278950218</v>
      </c>
      <c r="H13" s="222">
        <v>1342685</v>
      </c>
      <c r="I13" s="217">
        <f t="shared" si="3"/>
        <v>0.51157728873680353</v>
      </c>
      <c r="J13" s="222">
        <v>4520669</v>
      </c>
      <c r="K13" s="217">
        <f t="shared" si="4"/>
        <v>1.0829572839569908</v>
      </c>
      <c r="L13" s="222">
        <v>32561556</v>
      </c>
      <c r="M13" s="217">
        <f t="shared" si="5"/>
        <v>3.7467550290936122</v>
      </c>
    </row>
    <row r="14" spans="1:13">
      <c r="A14" s="225" t="s">
        <v>115</v>
      </c>
      <c r="B14" s="222">
        <v>0</v>
      </c>
      <c r="C14" s="217">
        <f t="shared" si="0"/>
        <v>0</v>
      </c>
      <c r="D14" s="222">
        <v>0</v>
      </c>
      <c r="E14" s="217">
        <f t="shared" si="1"/>
        <v>0</v>
      </c>
      <c r="F14" s="222">
        <v>22412753</v>
      </c>
      <c r="G14" s="217">
        <f t="shared" si="2"/>
        <v>41.403815215283743</v>
      </c>
      <c r="H14" s="222">
        <v>203124198</v>
      </c>
      <c r="I14" s="217">
        <f t="shared" si="3"/>
        <v>77.392483337251576</v>
      </c>
      <c r="J14" s="222">
        <v>39745899</v>
      </c>
      <c r="K14" s="217">
        <f t="shared" si="4"/>
        <v>9.5214028785272422</v>
      </c>
      <c r="L14" s="222">
        <v>265282850</v>
      </c>
      <c r="M14" s="217">
        <f t="shared" si="5"/>
        <v>30.525256605359598</v>
      </c>
    </row>
    <row r="15" spans="1:13">
      <c r="A15" s="225" t="s">
        <v>116</v>
      </c>
      <c r="B15" s="222">
        <v>0</v>
      </c>
      <c r="C15" s="217">
        <f t="shared" si="0"/>
        <v>0</v>
      </c>
      <c r="D15" s="222">
        <v>3811396</v>
      </c>
      <c r="E15" s="217">
        <f t="shared" si="1"/>
        <v>7.3440514642933312</v>
      </c>
      <c r="F15" s="222">
        <v>20455244</v>
      </c>
      <c r="G15" s="217">
        <f t="shared" si="2"/>
        <v>37.787644505766046</v>
      </c>
      <c r="H15" s="222">
        <v>57992970</v>
      </c>
      <c r="I15" s="217">
        <f t="shared" si="3"/>
        <v>22.095939374011614</v>
      </c>
      <c r="J15" s="222">
        <v>372919940</v>
      </c>
      <c r="K15" s="217">
        <f t="shared" si="4"/>
        <v>89.335530948141511</v>
      </c>
      <c r="L15" s="222">
        <v>455179550</v>
      </c>
      <c r="M15" s="217">
        <f t="shared" si="5"/>
        <v>52.376067903605936</v>
      </c>
    </row>
    <row r="16" spans="1:13">
      <c r="A16" s="244" t="s">
        <v>52</v>
      </c>
      <c r="B16" s="241">
        <f>+SUM(B8:B15)</f>
        <v>83133076</v>
      </c>
      <c r="C16" s="243">
        <v>100</v>
      </c>
      <c r="D16" s="241">
        <f>+SUM(D8:D15)</f>
        <v>51897730</v>
      </c>
      <c r="E16" s="243">
        <v>100</v>
      </c>
      <c r="F16" s="241">
        <f>+SUM(F8:F15)</f>
        <v>54132096</v>
      </c>
      <c r="G16" s="243">
        <v>100</v>
      </c>
      <c r="H16" s="241">
        <f>+SUM(H8:H15)</f>
        <v>262459853</v>
      </c>
      <c r="I16" s="243">
        <v>100</v>
      </c>
      <c r="J16" s="241">
        <f>+SUM(J8:J15)</f>
        <v>417437425</v>
      </c>
      <c r="K16" s="243">
        <v>100</v>
      </c>
      <c r="L16" s="241">
        <f>+SUM(L8:L15)</f>
        <v>869060180</v>
      </c>
      <c r="M16" s="243">
        <v>100</v>
      </c>
    </row>
    <row r="17" spans="1:13">
      <c r="A17" s="395" t="s">
        <v>198</v>
      </c>
      <c r="B17" s="396"/>
      <c r="C17" s="396"/>
      <c r="D17" s="396"/>
      <c r="E17" s="396"/>
      <c r="F17" s="396"/>
      <c r="G17" s="396"/>
      <c r="H17" s="396"/>
      <c r="I17" s="396"/>
      <c r="J17" s="396"/>
      <c r="K17" s="396"/>
      <c r="L17" s="396"/>
      <c r="M17" s="397"/>
    </row>
    <row r="18" spans="1:13">
      <c r="A18" s="219" t="s">
        <v>149</v>
      </c>
      <c r="B18" s="220"/>
      <c r="C18" s="220"/>
      <c r="D18" s="220"/>
      <c r="E18" s="220"/>
      <c r="F18" s="220"/>
      <c r="G18" s="220"/>
      <c r="H18" s="220"/>
      <c r="I18" s="220"/>
      <c r="J18" s="220"/>
      <c r="K18" s="220"/>
      <c r="L18" s="220"/>
      <c r="M18" s="221"/>
    </row>
    <row r="19" spans="1:13">
      <c r="A19" s="226"/>
      <c r="B19" s="216"/>
      <c r="C19" s="216"/>
      <c r="D19" s="216"/>
      <c r="E19" s="216"/>
      <c r="F19" s="216"/>
      <c r="G19" s="216"/>
      <c r="H19" s="216"/>
      <c r="I19" s="216"/>
      <c r="J19" s="216"/>
      <c r="K19" s="216"/>
      <c r="L19" s="216"/>
      <c r="M19" s="215"/>
    </row>
    <row r="20" spans="1:13">
      <c r="A20" s="226"/>
      <c r="B20" s="216"/>
      <c r="C20" s="216"/>
      <c r="D20" s="216"/>
      <c r="E20" s="216"/>
      <c r="F20" s="216"/>
      <c r="G20" s="216"/>
      <c r="H20" s="216"/>
      <c r="I20" s="216"/>
      <c r="J20" s="216"/>
      <c r="K20" s="216"/>
      <c r="L20" s="216"/>
      <c r="M20" s="215"/>
    </row>
    <row r="21" spans="1:13">
      <c r="A21" s="226"/>
      <c r="B21" s="216"/>
      <c r="C21" s="216"/>
      <c r="D21" s="216"/>
      <c r="E21" s="216"/>
      <c r="F21" s="216"/>
      <c r="G21" s="216"/>
      <c r="H21" s="216"/>
      <c r="I21" s="216"/>
      <c r="J21" s="216"/>
      <c r="K21" s="216"/>
      <c r="L21" s="216"/>
      <c r="M21" s="215"/>
    </row>
    <row r="22" spans="1:13">
      <c r="A22" s="226"/>
      <c r="B22" s="216"/>
      <c r="C22" s="216"/>
      <c r="D22" s="216"/>
      <c r="E22" s="216"/>
      <c r="F22" s="216"/>
      <c r="G22" s="216"/>
      <c r="H22" s="216"/>
      <c r="I22" s="216"/>
      <c r="J22" s="216"/>
      <c r="K22" s="216"/>
      <c r="L22" s="216"/>
      <c r="M22" s="215"/>
    </row>
    <row r="23" spans="1:13">
      <c r="A23" s="226"/>
      <c r="B23" s="216"/>
      <c r="C23" s="216"/>
      <c r="D23" s="216"/>
      <c r="E23" s="216"/>
      <c r="F23" s="216"/>
      <c r="G23" s="216"/>
      <c r="H23" s="216"/>
      <c r="I23" s="216"/>
      <c r="J23" s="216"/>
      <c r="K23" s="216"/>
      <c r="L23" s="216"/>
      <c r="M23" s="215"/>
    </row>
    <row r="24" spans="1:13">
      <c r="A24" s="226"/>
      <c r="B24" s="216"/>
      <c r="C24" s="216"/>
      <c r="D24" s="216"/>
      <c r="E24" s="216"/>
      <c r="F24" s="216"/>
      <c r="G24" s="216"/>
      <c r="H24" s="216"/>
      <c r="I24" s="216"/>
      <c r="J24" s="216"/>
      <c r="K24" s="216"/>
      <c r="L24" s="216"/>
      <c r="M24" s="215"/>
    </row>
    <row r="25" spans="1:13">
      <c r="A25" s="226"/>
      <c r="B25" s="216"/>
      <c r="C25" s="216"/>
      <c r="D25" s="216"/>
      <c r="E25" s="216"/>
      <c r="F25" s="216"/>
      <c r="G25" s="216"/>
      <c r="H25" s="216"/>
      <c r="I25" s="216"/>
      <c r="J25" s="216"/>
      <c r="K25" s="216"/>
      <c r="L25" s="216"/>
      <c r="M25" s="215"/>
    </row>
    <row r="26" spans="1:13">
      <c r="A26" s="226"/>
      <c r="B26" s="216"/>
      <c r="C26" s="216"/>
      <c r="D26" s="216"/>
      <c r="E26" s="216"/>
      <c r="F26" s="216"/>
      <c r="G26" s="216"/>
      <c r="H26" s="216"/>
      <c r="I26" s="216"/>
      <c r="J26" s="216"/>
      <c r="K26" s="216"/>
      <c r="L26" s="216"/>
      <c r="M26" s="215"/>
    </row>
    <row r="27" spans="1:13">
      <c r="A27" s="226"/>
      <c r="B27" s="216"/>
      <c r="C27" s="216"/>
      <c r="D27" s="216"/>
      <c r="E27" s="216"/>
      <c r="F27" s="216"/>
      <c r="G27" s="216"/>
      <c r="H27" s="216"/>
      <c r="I27" s="216"/>
      <c r="J27" s="216"/>
      <c r="K27" s="216"/>
      <c r="L27" s="216"/>
      <c r="M27" s="215"/>
    </row>
    <row r="28" spans="1:13">
      <c r="A28" s="226"/>
      <c r="B28" s="216"/>
      <c r="C28" s="216"/>
      <c r="D28" s="216"/>
      <c r="E28" s="216"/>
      <c r="F28" s="216"/>
      <c r="G28" s="216"/>
      <c r="H28" s="216"/>
      <c r="I28" s="216"/>
      <c r="J28" s="216"/>
      <c r="K28" s="216"/>
      <c r="L28" s="216"/>
      <c r="M28" s="215"/>
    </row>
    <row r="29" spans="1:13">
      <c r="A29" s="226"/>
      <c r="B29" s="216"/>
      <c r="C29" s="216"/>
      <c r="D29" s="216"/>
      <c r="E29" s="216"/>
      <c r="F29" s="216"/>
      <c r="G29" s="216"/>
      <c r="H29" s="216"/>
      <c r="I29" s="216"/>
      <c r="J29" s="216"/>
      <c r="K29" s="216"/>
      <c r="L29" s="216"/>
      <c r="M29" s="215"/>
    </row>
    <row r="30" spans="1:13">
      <c r="A30" s="226"/>
      <c r="B30" s="216"/>
      <c r="C30" s="216"/>
      <c r="D30" s="216"/>
      <c r="E30" s="216"/>
      <c r="F30" s="216"/>
      <c r="G30" s="216"/>
      <c r="H30" s="216"/>
      <c r="I30" s="216"/>
      <c r="J30" s="216"/>
      <c r="K30" s="216"/>
      <c r="L30" s="216"/>
      <c r="M30" s="215"/>
    </row>
    <row r="31" spans="1:13">
      <c r="A31" s="226"/>
      <c r="B31" s="216"/>
      <c r="C31" s="216"/>
      <c r="D31" s="216"/>
      <c r="E31" s="216"/>
      <c r="F31" s="216"/>
      <c r="G31" s="216"/>
      <c r="H31" s="216"/>
      <c r="I31" s="216"/>
      <c r="J31" s="216"/>
      <c r="K31" s="216"/>
      <c r="L31" s="216"/>
      <c r="M31" s="215"/>
    </row>
    <row r="32" spans="1:13">
      <c r="A32" s="226"/>
      <c r="B32" s="216"/>
      <c r="C32" s="216"/>
      <c r="D32" s="216"/>
      <c r="E32" s="216"/>
      <c r="F32" s="216"/>
      <c r="G32" s="216"/>
      <c r="H32" s="216"/>
      <c r="I32" s="216"/>
      <c r="J32" s="216"/>
      <c r="K32" s="216"/>
      <c r="L32" s="216"/>
      <c r="M32" s="215"/>
    </row>
    <row r="33" spans="1:13">
      <c r="A33" s="226"/>
      <c r="B33" s="216"/>
      <c r="C33" s="216"/>
      <c r="D33" s="216"/>
      <c r="E33" s="216"/>
      <c r="F33" s="216"/>
      <c r="G33" s="216"/>
      <c r="H33" s="216"/>
      <c r="I33" s="216"/>
      <c r="J33" s="216"/>
      <c r="K33" s="216"/>
      <c r="L33" s="216"/>
      <c r="M33" s="215"/>
    </row>
    <row r="34" spans="1:13">
      <c r="A34" s="226"/>
      <c r="B34" s="216"/>
      <c r="C34" s="216"/>
      <c r="D34" s="216"/>
      <c r="E34" s="216"/>
      <c r="F34" s="216"/>
      <c r="G34" s="216"/>
      <c r="H34" s="216"/>
      <c r="I34" s="216"/>
      <c r="J34" s="216"/>
      <c r="K34" s="216"/>
      <c r="L34" s="216"/>
      <c r="M34" s="215"/>
    </row>
    <row r="35" spans="1:13">
      <c r="A35" s="226"/>
      <c r="B35" s="216"/>
      <c r="C35" s="216"/>
      <c r="D35" s="216"/>
      <c r="E35" s="216"/>
      <c r="F35" s="216"/>
      <c r="G35" s="216"/>
      <c r="H35" s="216"/>
      <c r="I35" s="216"/>
      <c r="J35" s="216"/>
      <c r="K35" s="216"/>
      <c r="L35" s="216"/>
      <c r="M35" s="215"/>
    </row>
    <row r="36" spans="1:13">
      <c r="A36" s="392">
        <v>16</v>
      </c>
      <c r="B36" s="392"/>
      <c r="C36" s="392"/>
      <c r="D36" s="392"/>
      <c r="E36" s="392"/>
      <c r="F36" s="392"/>
      <c r="G36" s="392"/>
      <c r="H36" s="392"/>
      <c r="I36" s="392"/>
      <c r="J36" s="392"/>
      <c r="K36" s="392"/>
      <c r="L36" s="392"/>
      <c r="M36" s="392"/>
    </row>
  </sheetData>
  <mergeCells count="13">
    <mergeCell ref="A36:M36"/>
    <mergeCell ref="L6:M6"/>
    <mergeCell ref="A17:M17"/>
    <mergeCell ref="A1:M1"/>
    <mergeCell ref="A3:M3"/>
    <mergeCell ref="A5:A7"/>
    <mergeCell ref="B5:M5"/>
    <mergeCell ref="B6:C6"/>
    <mergeCell ref="D6:E6"/>
    <mergeCell ref="F6:G6"/>
    <mergeCell ref="H6:I6"/>
    <mergeCell ref="J6:K6"/>
    <mergeCell ref="A4:M4"/>
  </mergeCells>
  <pageMargins left="0.70866141732283472" right="0.70866141732283472" top="0.74803149606299213" bottom="0.74803149606299213" header="0.31496062992125984" footer="0.31496062992125984"/>
  <pageSetup scale="81"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P50"/>
  <sheetViews>
    <sheetView view="pageBreakPreview" topLeftCell="A7" zoomScaleNormal="100" zoomScaleSheetLayoutView="100" workbookViewId="0">
      <selection activeCell="B36" sqref="B36"/>
    </sheetView>
  </sheetViews>
  <sheetFormatPr baseColWidth="10" defaultColWidth="10.90625" defaultRowHeight="12"/>
  <cols>
    <col min="1" max="1" width="17.90625" style="10" customWidth="1"/>
    <col min="2" max="2" width="4.453125" style="10" customWidth="1"/>
    <col min="3" max="6" width="4.08984375" style="10" customWidth="1"/>
    <col min="7" max="7" width="3.7265625" style="10" customWidth="1"/>
    <col min="8" max="8" width="5.453125" style="10" customWidth="1"/>
    <col min="9" max="9" width="4.90625" style="10" customWidth="1"/>
    <col min="10" max="11" width="5.08984375" style="10" customWidth="1"/>
    <col min="12" max="12" width="6.26953125" style="10" customWidth="1"/>
    <col min="13" max="13" width="6.453125" style="10" customWidth="1"/>
    <col min="14" max="16384" width="10.90625" style="10"/>
  </cols>
  <sheetData>
    <row r="1" spans="1:16" ht="12.75" customHeight="1">
      <c r="A1" s="328" t="s">
        <v>252</v>
      </c>
      <c r="B1" s="328"/>
      <c r="C1" s="328"/>
      <c r="D1" s="328"/>
      <c r="E1" s="328"/>
      <c r="F1" s="328"/>
      <c r="G1" s="328"/>
      <c r="H1" s="328"/>
      <c r="I1" s="328"/>
      <c r="J1" s="328"/>
      <c r="K1" s="328"/>
      <c r="L1" s="328"/>
    </row>
    <row r="2" spans="1:16" ht="12.75" customHeight="1">
      <c r="A2" s="283"/>
      <c r="B2" s="283"/>
      <c r="C2" s="283"/>
      <c r="D2" s="283"/>
      <c r="E2" s="283"/>
      <c r="F2" s="283"/>
      <c r="G2" s="283"/>
      <c r="H2" s="283"/>
      <c r="I2" s="283"/>
      <c r="J2" s="283"/>
      <c r="K2" s="283"/>
      <c r="L2" s="282"/>
    </row>
    <row r="3" spans="1:16" ht="12.75" customHeight="1">
      <c r="A3" s="358" t="s">
        <v>255</v>
      </c>
      <c r="B3" s="358"/>
      <c r="C3" s="358"/>
      <c r="D3" s="358"/>
      <c r="E3" s="358"/>
      <c r="F3" s="358"/>
      <c r="G3" s="358"/>
      <c r="H3" s="358"/>
      <c r="I3" s="358"/>
      <c r="J3" s="358"/>
      <c r="K3" s="358"/>
      <c r="L3" s="358"/>
    </row>
    <row r="4" spans="1:16" ht="12.75" customHeight="1">
      <c r="A4" s="359" t="s">
        <v>127</v>
      </c>
      <c r="B4" s="359"/>
      <c r="C4" s="359"/>
      <c r="D4" s="359"/>
      <c r="E4" s="359"/>
      <c r="F4" s="359"/>
      <c r="G4" s="359"/>
      <c r="H4" s="359"/>
      <c r="I4" s="359"/>
      <c r="J4" s="359"/>
      <c r="K4" s="359"/>
      <c r="L4" s="359"/>
    </row>
    <row r="5" spans="1:16" ht="12.75" customHeight="1">
      <c r="A5" s="362" t="s">
        <v>128</v>
      </c>
      <c r="B5" s="351" t="s">
        <v>129</v>
      </c>
      <c r="C5" s="410" t="s">
        <v>130</v>
      </c>
      <c r="D5" s="410"/>
      <c r="E5" s="410"/>
      <c r="F5" s="410"/>
      <c r="G5" s="359" t="s">
        <v>131</v>
      </c>
      <c r="H5" s="359"/>
      <c r="I5" s="359"/>
      <c r="J5" s="359"/>
      <c r="K5" s="359"/>
      <c r="L5" s="359"/>
    </row>
    <row r="6" spans="1:16" ht="12.75" customHeight="1">
      <c r="A6" s="409"/>
      <c r="B6" s="352"/>
      <c r="C6" s="419">
        <v>2015</v>
      </c>
      <c r="D6" s="421">
        <v>2016</v>
      </c>
      <c r="E6" s="411">
        <v>2017</v>
      </c>
      <c r="F6" s="413">
        <v>2018</v>
      </c>
      <c r="G6" s="351" t="s">
        <v>132</v>
      </c>
      <c r="H6" s="419">
        <v>2015</v>
      </c>
      <c r="I6" s="421">
        <v>2016</v>
      </c>
      <c r="J6" s="411">
        <v>2017</v>
      </c>
      <c r="K6" s="413">
        <v>2018</v>
      </c>
      <c r="L6" s="286" t="s">
        <v>53</v>
      </c>
    </row>
    <row r="7" spans="1:16" ht="12.75" customHeight="1">
      <c r="A7" s="363"/>
      <c r="B7" s="381"/>
      <c r="C7" s="420"/>
      <c r="D7" s="422"/>
      <c r="E7" s="412"/>
      <c r="F7" s="414"/>
      <c r="G7" s="381"/>
      <c r="H7" s="420"/>
      <c r="I7" s="422"/>
      <c r="J7" s="412"/>
      <c r="K7" s="414"/>
      <c r="L7" s="285" t="s">
        <v>189</v>
      </c>
    </row>
    <row r="8" spans="1:16" ht="12.75" customHeight="1">
      <c r="A8" s="112"/>
      <c r="B8" s="50"/>
      <c r="C8" s="72"/>
      <c r="D8" s="72"/>
      <c r="E8" s="113"/>
      <c r="F8" s="113"/>
      <c r="G8" s="49"/>
      <c r="H8" s="72"/>
      <c r="I8" s="72"/>
      <c r="J8" s="113"/>
      <c r="K8" s="114"/>
      <c r="L8" s="115"/>
    </row>
    <row r="9" spans="1:16" ht="12.75" customHeight="1">
      <c r="A9" s="116" t="s">
        <v>133</v>
      </c>
      <c r="B9" s="59"/>
      <c r="C9" s="117"/>
      <c r="D9" s="117"/>
      <c r="E9" s="118"/>
      <c r="F9" s="118"/>
      <c r="G9" s="119"/>
      <c r="H9" s="117"/>
      <c r="I9" s="117"/>
      <c r="J9" s="117"/>
      <c r="K9" s="117"/>
      <c r="L9" s="71"/>
      <c r="M9" s="77"/>
    </row>
    <row r="10" spans="1:16" ht="12.75" customHeight="1">
      <c r="A10" s="76"/>
      <c r="B10" s="59"/>
      <c r="C10" s="117"/>
      <c r="D10" s="117"/>
      <c r="E10" s="118"/>
      <c r="F10" s="118"/>
      <c r="G10" s="119"/>
      <c r="H10" s="117"/>
      <c r="I10" s="117"/>
      <c r="J10" s="117"/>
      <c r="K10" s="117"/>
      <c r="L10" s="120"/>
      <c r="M10" s="77"/>
    </row>
    <row r="11" spans="1:16" ht="12.75" customHeight="1">
      <c r="A11" s="76" t="s">
        <v>134</v>
      </c>
      <c r="B11" s="59" t="s">
        <v>135</v>
      </c>
      <c r="C11" s="183">
        <v>135.3524453</v>
      </c>
      <c r="D11" s="183">
        <v>73.166210699999993</v>
      </c>
      <c r="E11" s="183">
        <v>645.36718939999992</v>
      </c>
      <c r="F11" s="183">
        <v>83.979532000000006</v>
      </c>
      <c r="G11" s="184">
        <v>1</v>
      </c>
      <c r="H11" s="185">
        <f>+C11*$G11</f>
        <v>135.3524453</v>
      </c>
      <c r="I11" s="185">
        <f>+D11*$G11</f>
        <v>73.166210699999993</v>
      </c>
      <c r="J11" s="185">
        <f>+E11*$G11</f>
        <v>645.36718939999992</v>
      </c>
      <c r="K11" s="185">
        <f>+F11*$G11</f>
        <v>83.979532000000006</v>
      </c>
      <c r="L11" s="186">
        <f>+(K11/J11-1)*100</f>
        <v>-86.987325451410683</v>
      </c>
      <c r="M11" s="211"/>
      <c r="N11" s="324"/>
      <c r="O11" s="211"/>
      <c r="P11" s="211"/>
    </row>
    <row r="12" spans="1:16" ht="12.75" customHeight="1">
      <c r="A12" s="76" t="s">
        <v>136</v>
      </c>
      <c r="B12" s="59" t="s">
        <v>135</v>
      </c>
      <c r="C12" s="169">
        <v>4829.6850814999989</v>
      </c>
      <c r="D12" s="168">
        <v>5951.8383569999996</v>
      </c>
      <c r="E12" s="169">
        <v>7925.1745768999999</v>
      </c>
      <c r="F12" s="169">
        <v>6863.4060731</v>
      </c>
      <c r="G12" s="184">
        <v>11.49</v>
      </c>
      <c r="H12" s="185">
        <f t="shared" ref="H12:H22" si="0">+C12*$G12</f>
        <v>55493.081586434986</v>
      </c>
      <c r="I12" s="185">
        <f t="shared" ref="I12:I22" si="1">+D12*$G12</f>
        <v>68386.622721929991</v>
      </c>
      <c r="J12" s="185">
        <f t="shared" ref="J12:J22" si="2">+E12*$G12</f>
        <v>91060.255888580999</v>
      </c>
      <c r="K12" s="185">
        <f t="shared" ref="K12:K22" si="3">+F12*$G12</f>
        <v>78860.535779918995</v>
      </c>
      <c r="L12" s="186">
        <f t="shared" ref="L12:L24" si="4">+(K12/J12-1)*100</f>
        <v>-13.397414700425692</v>
      </c>
      <c r="M12" s="211"/>
      <c r="N12" s="324"/>
      <c r="O12" s="211"/>
      <c r="P12" s="211"/>
    </row>
    <row r="13" spans="1:16" ht="12.75" customHeight="1">
      <c r="A13" s="76" t="s">
        <v>137</v>
      </c>
      <c r="B13" s="59" t="s">
        <v>135</v>
      </c>
      <c r="C13" s="183">
        <v>3278.8957461999998</v>
      </c>
      <c r="D13" s="183">
        <v>2916.6947187999999</v>
      </c>
      <c r="E13" s="183">
        <v>6387.7834923</v>
      </c>
      <c r="F13" s="183">
        <v>5754.6530000000002</v>
      </c>
      <c r="G13" s="184">
        <v>8.4</v>
      </c>
      <c r="H13" s="185">
        <f t="shared" si="0"/>
        <v>27542.724268080001</v>
      </c>
      <c r="I13" s="185">
        <f t="shared" si="1"/>
        <v>24500.235637919999</v>
      </c>
      <c r="J13" s="185">
        <f t="shared" si="2"/>
        <v>53657.381335320002</v>
      </c>
      <c r="K13" s="185">
        <f t="shared" si="3"/>
        <v>48339.085200000001</v>
      </c>
      <c r="L13" s="186">
        <f t="shared" si="4"/>
        <v>-9.911583463390583</v>
      </c>
      <c r="M13" s="211"/>
      <c r="N13" s="324"/>
      <c r="O13" s="211"/>
      <c r="P13" s="211"/>
    </row>
    <row r="14" spans="1:16" ht="12.75" customHeight="1">
      <c r="A14" s="76" t="s">
        <v>138</v>
      </c>
      <c r="B14" s="59" t="s">
        <v>135</v>
      </c>
      <c r="C14" s="183">
        <v>1.1092899999999999</v>
      </c>
      <c r="D14" s="187">
        <v>0.4</v>
      </c>
      <c r="E14" s="169">
        <v>1.0469200000000001</v>
      </c>
      <c r="F14" s="169">
        <v>1</v>
      </c>
      <c r="G14" s="184">
        <v>1</v>
      </c>
      <c r="H14" s="185">
        <f t="shared" si="0"/>
        <v>1.1092899999999999</v>
      </c>
      <c r="I14" s="185">
        <f t="shared" si="1"/>
        <v>0.4</v>
      </c>
      <c r="J14" s="185">
        <f t="shared" si="2"/>
        <v>1.0469200000000001</v>
      </c>
      <c r="K14" s="185">
        <f t="shared" si="3"/>
        <v>1</v>
      </c>
      <c r="L14" s="186">
        <f t="shared" si="4"/>
        <v>-4.4817178007870773</v>
      </c>
      <c r="M14" s="211"/>
      <c r="N14" s="324"/>
      <c r="O14" s="211"/>
      <c r="P14" s="211"/>
    </row>
    <row r="15" spans="1:16" ht="12.75" customHeight="1">
      <c r="A15" s="76" t="s">
        <v>139</v>
      </c>
      <c r="B15" s="59" t="s">
        <v>135</v>
      </c>
      <c r="C15" s="183">
        <v>1117.8571883</v>
      </c>
      <c r="D15" s="183">
        <v>1153.6397139999999</v>
      </c>
      <c r="E15" s="183">
        <v>1346.6958285000001</v>
      </c>
      <c r="F15" s="183">
        <v>1329.4896089000001</v>
      </c>
      <c r="G15" s="184">
        <v>2.2999999999999998</v>
      </c>
      <c r="H15" s="185">
        <f t="shared" si="0"/>
        <v>2571.0715330899998</v>
      </c>
      <c r="I15" s="185">
        <f t="shared" si="1"/>
        <v>2653.3713421999996</v>
      </c>
      <c r="J15" s="185">
        <f t="shared" si="2"/>
        <v>3097.40040555</v>
      </c>
      <c r="K15" s="185">
        <f t="shared" si="3"/>
        <v>3057.8261004700003</v>
      </c>
      <c r="L15" s="186">
        <f t="shared" si="4"/>
        <v>-1.2776619067102035</v>
      </c>
      <c r="M15" s="211"/>
      <c r="N15" s="324"/>
      <c r="O15" s="211"/>
      <c r="P15" s="211"/>
    </row>
    <row r="16" spans="1:16" ht="12.75" customHeight="1">
      <c r="A16" s="76" t="s">
        <v>67</v>
      </c>
      <c r="B16" s="59" t="s">
        <v>135</v>
      </c>
      <c r="C16" s="183">
        <v>94.879208500000004</v>
      </c>
      <c r="D16" s="183">
        <v>197.0936112</v>
      </c>
      <c r="E16" s="169">
        <v>675.52246549999995</v>
      </c>
      <c r="F16" s="169">
        <v>957.3076577999999</v>
      </c>
      <c r="G16" s="184">
        <v>2.7</v>
      </c>
      <c r="H16" s="185">
        <f t="shared" si="0"/>
        <v>256.17386295</v>
      </c>
      <c r="I16" s="185">
        <f t="shared" si="1"/>
        <v>532.15275024000005</v>
      </c>
      <c r="J16" s="185">
        <f t="shared" si="2"/>
        <v>1823.9106568499999</v>
      </c>
      <c r="K16" s="185">
        <f t="shared" si="3"/>
        <v>2584.73067606</v>
      </c>
      <c r="L16" s="186">
        <f t="shared" si="4"/>
        <v>41.713667078626585</v>
      </c>
      <c r="M16" s="211"/>
      <c r="N16" s="324"/>
      <c r="O16" s="211"/>
      <c r="P16" s="211"/>
    </row>
    <row r="17" spans="1:16" ht="12.75" customHeight="1">
      <c r="A17" s="76" t="s">
        <v>63</v>
      </c>
      <c r="B17" s="59" t="s">
        <v>135</v>
      </c>
      <c r="C17" s="183">
        <v>31.9337567</v>
      </c>
      <c r="D17" s="183">
        <v>56.153446500000001</v>
      </c>
      <c r="E17" s="183">
        <v>84.662220300000001</v>
      </c>
      <c r="F17" s="169">
        <v>63.690102700000004</v>
      </c>
      <c r="G17" s="184">
        <v>1</v>
      </c>
      <c r="H17" s="185">
        <f t="shared" si="0"/>
        <v>31.9337567</v>
      </c>
      <c r="I17" s="185">
        <f t="shared" si="1"/>
        <v>56.153446500000001</v>
      </c>
      <c r="J17" s="185">
        <f t="shared" si="2"/>
        <v>84.662220300000001</v>
      </c>
      <c r="K17" s="185">
        <f t="shared" si="3"/>
        <v>63.690102700000004</v>
      </c>
      <c r="L17" s="186">
        <f t="shared" si="4"/>
        <v>-24.771518542373972</v>
      </c>
      <c r="M17" s="211"/>
      <c r="N17" s="324"/>
      <c r="O17" s="211"/>
      <c r="P17" s="211"/>
    </row>
    <row r="18" spans="1:16" ht="12.75" customHeight="1">
      <c r="A18" s="76" t="s">
        <v>65</v>
      </c>
      <c r="B18" s="59" t="s">
        <v>135</v>
      </c>
      <c r="C18" s="169">
        <v>1578.5389308000001</v>
      </c>
      <c r="D18" s="169">
        <v>3569.4277738000001</v>
      </c>
      <c r="E18" s="169">
        <v>3431.1826166000005</v>
      </c>
      <c r="F18" s="169">
        <v>3784.8301277999999</v>
      </c>
      <c r="G18" s="184">
        <v>1</v>
      </c>
      <c r="H18" s="185">
        <f t="shared" si="0"/>
        <v>1578.5389308000001</v>
      </c>
      <c r="I18" s="185">
        <f t="shared" si="1"/>
        <v>3569.4277738000001</v>
      </c>
      <c r="J18" s="185">
        <f t="shared" si="2"/>
        <v>3431.1826166000005</v>
      </c>
      <c r="K18" s="185">
        <f t="shared" si="3"/>
        <v>3784.8301277999999</v>
      </c>
      <c r="L18" s="186">
        <f t="shared" si="4"/>
        <v>10.30686940091905</v>
      </c>
      <c r="M18" s="211"/>
      <c r="N18" s="324"/>
      <c r="O18" s="211"/>
      <c r="P18" s="211"/>
    </row>
    <row r="19" spans="1:16" ht="12.75" customHeight="1">
      <c r="A19" s="121" t="s">
        <v>62</v>
      </c>
      <c r="B19" s="111" t="s">
        <v>135</v>
      </c>
      <c r="C19" s="188">
        <v>14397.995696800001</v>
      </c>
      <c r="D19" s="189">
        <v>14500.254288100001</v>
      </c>
      <c r="E19" s="188">
        <v>24635.828032499998</v>
      </c>
      <c r="F19" s="188">
        <v>26873.569312200001</v>
      </c>
      <c r="G19" s="190">
        <v>10</v>
      </c>
      <c r="H19" s="191">
        <f t="shared" si="0"/>
        <v>143979.95696800001</v>
      </c>
      <c r="I19" s="191">
        <f t="shared" si="1"/>
        <v>145002.542881</v>
      </c>
      <c r="J19" s="191">
        <f t="shared" si="2"/>
        <v>246358.28032499997</v>
      </c>
      <c r="K19" s="191">
        <f t="shared" si="3"/>
        <v>268735.69312200003</v>
      </c>
      <c r="L19" s="192">
        <f t="shared" si="4"/>
        <v>9.083280159075402</v>
      </c>
      <c r="M19" s="211"/>
      <c r="N19" s="324"/>
      <c r="O19" s="211"/>
      <c r="P19" s="211"/>
    </row>
    <row r="20" spans="1:16" ht="27.75" customHeight="1">
      <c r="A20" s="201" t="s">
        <v>184</v>
      </c>
      <c r="B20" s="202" t="s">
        <v>135</v>
      </c>
      <c r="C20" s="203">
        <v>1956.3144512000001</v>
      </c>
      <c r="D20" s="204">
        <v>1567.1958399</v>
      </c>
      <c r="E20" s="203">
        <v>1905.7800989000002</v>
      </c>
      <c r="F20" s="203">
        <v>1299.049683</v>
      </c>
      <c r="G20" s="205">
        <v>5</v>
      </c>
      <c r="H20" s="206">
        <f t="shared" si="0"/>
        <v>9781.5722560000013</v>
      </c>
      <c r="I20" s="206">
        <f t="shared" si="1"/>
        <v>7835.9791994999996</v>
      </c>
      <c r="J20" s="206">
        <f t="shared" si="2"/>
        <v>9528.9004945000015</v>
      </c>
      <c r="K20" s="206">
        <f t="shared" si="3"/>
        <v>6495.248415</v>
      </c>
      <c r="L20" s="207">
        <f t="shared" si="4"/>
        <v>-31.836328664057302</v>
      </c>
      <c r="M20" s="211"/>
      <c r="N20" s="324"/>
      <c r="O20" s="211"/>
      <c r="P20" s="211"/>
    </row>
    <row r="21" spans="1:16" ht="12.75" customHeight="1">
      <c r="A21" s="76" t="s">
        <v>140</v>
      </c>
      <c r="B21" s="59" t="s">
        <v>135</v>
      </c>
      <c r="C21" s="183">
        <v>566.18265610000003</v>
      </c>
      <c r="D21" s="169">
        <v>494.57963219999999</v>
      </c>
      <c r="E21" s="183">
        <v>507.11579690000002</v>
      </c>
      <c r="F21" s="183">
        <v>0</v>
      </c>
      <c r="G21" s="184">
        <v>2.2000000000000002</v>
      </c>
      <c r="H21" s="185">
        <f t="shared" si="0"/>
        <v>1245.6018434200003</v>
      </c>
      <c r="I21" s="185">
        <f t="shared" si="1"/>
        <v>1088.07519084</v>
      </c>
      <c r="J21" s="185">
        <f t="shared" si="2"/>
        <v>1115.6547531800002</v>
      </c>
      <c r="K21" s="185">
        <f t="shared" si="3"/>
        <v>0</v>
      </c>
      <c r="L21" s="186">
        <f t="shared" si="4"/>
        <v>-100</v>
      </c>
      <c r="M21" s="211"/>
      <c r="N21" s="324"/>
      <c r="O21" s="211"/>
      <c r="P21" s="211"/>
    </row>
    <row r="22" spans="1:16" ht="12.75" customHeight="1">
      <c r="A22" s="76" t="s">
        <v>141</v>
      </c>
      <c r="B22" s="59" t="s">
        <v>142</v>
      </c>
      <c r="C22" s="183">
        <v>8.2205429999999993</v>
      </c>
      <c r="D22" s="169">
        <v>35.097616200000004</v>
      </c>
      <c r="E22" s="183">
        <v>48.91686</v>
      </c>
      <c r="F22" s="169">
        <v>60.730483999999997</v>
      </c>
      <c r="G22" s="184">
        <v>1</v>
      </c>
      <c r="H22" s="185">
        <f t="shared" si="0"/>
        <v>8.2205429999999993</v>
      </c>
      <c r="I22" s="185">
        <f t="shared" si="1"/>
        <v>35.097616200000004</v>
      </c>
      <c r="J22" s="185">
        <f t="shared" si="2"/>
        <v>48.91686</v>
      </c>
      <c r="K22" s="185">
        <f t="shared" si="3"/>
        <v>60.730483999999997</v>
      </c>
      <c r="L22" s="186">
        <f t="shared" si="4"/>
        <v>24.150413579285335</v>
      </c>
      <c r="M22" s="211"/>
      <c r="N22" s="324"/>
      <c r="O22" s="211"/>
      <c r="P22" s="211"/>
    </row>
    <row r="23" spans="1:16" ht="12.75" customHeight="1">
      <c r="A23" s="116"/>
      <c r="B23" s="122"/>
      <c r="C23" s="169"/>
      <c r="D23" s="187"/>
      <c r="E23" s="169"/>
      <c r="F23" s="169"/>
      <c r="G23" s="184"/>
      <c r="H23" s="187"/>
      <c r="I23" s="187"/>
      <c r="J23" s="187"/>
      <c r="K23" s="187"/>
      <c r="L23" s="186"/>
      <c r="M23" s="77"/>
    </row>
    <row r="24" spans="1:16" ht="12.75" customHeight="1">
      <c r="A24" s="116" t="s">
        <v>143</v>
      </c>
      <c r="B24" s="122"/>
      <c r="C24" s="169"/>
      <c r="D24" s="187"/>
      <c r="E24" s="169"/>
      <c r="F24" s="169"/>
      <c r="G24" s="193"/>
      <c r="H24" s="194">
        <f>+SUM(H11:H22)</f>
        <v>242625.33728377501</v>
      </c>
      <c r="I24" s="194">
        <f>+SUM(I11:I22)</f>
        <v>253733.22477082995</v>
      </c>
      <c r="J24" s="194">
        <f>+SUM(J11:J22)</f>
        <v>410852.95966528094</v>
      </c>
      <c r="K24" s="194">
        <f>+SUM(K11:K22)</f>
        <v>412067.34953994898</v>
      </c>
      <c r="L24" s="195">
        <f t="shared" si="4"/>
        <v>0.29557773556199152</v>
      </c>
      <c r="M24" s="108"/>
    </row>
    <row r="25" spans="1:16" ht="12.75" customHeight="1">
      <c r="A25" s="76"/>
      <c r="B25" s="59"/>
      <c r="C25" s="117"/>
      <c r="D25" s="117"/>
      <c r="E25" s="118"/>
      <c r="F25" s="118"/>
      <c r="G25" s="119"/>
      <c r="H25" s="117"/>
      <c r="I25" s="117"/>
      <c r="J25" s="117"/>
      <c r="K25" s="117"/>
      <c r="L25" s="123"/>
      <c r="M25" s="108"/>
    </row>
    <row r="26" spans="1:16" ht="12.75" customHeight="1">
      <c r="A26" s="116" t="s">
        <v>144</v>
      </c>
      <c r="B26" s="59"/>
      <c r="C26" s="117"/>
      <c r="D26" s="117"/>
      <c r="E26" s="118"/>
      <c r="F26" s="118"/>
      <c r="G26" s="119"/>
      <c r="H26" s="117"/>
      <c r="I26" s="117"/>
      <c r="J26" s="117"/>
      <c r="K26" s="117"/>
      <c r="L26" s="123"/>
      <c r="M26" s="108"/>
    </row>
    <row r="27" spans="1:16" ht="12.75" customHeight="1">
      <c r="A27" s="76"/>
      <c r="B27" s="59"/>
      <c r="C27" s="117"/>
      <c r="D27" s="117"/>
      <c r="E27" s="118"/>
      <c r="F27" s="118"/>
      <c r="G27" s="119"/>
      <c r="H27" s="117"/>
      <c r="I27" s="117"/>
      <c r="J27" s="117"/>
      <c r="K27" s="117"/>
      <c r="L27" s="123"/>
      <c r="M27" s="75"/>
    </row>
    <row r="28" spans="1:16" ht="12.75" customHeight="1">
      <c r="A28" s="76" t="s">
        <v>134</v>
      </c>
      <c r="B28" s="59" t="s">
        <v>135</v>
      </c>
      <c r="C28" s="169">
        <v>299.52315000000004</v>
      </c>
      <c r="D28" s="168">
        <v>667.24111000000016</v>
      </c>
      <c r="E28" s="169">
        <v>1080.71804</v>
      </c>
      <c r="F28" s="169">
        <v>179.005</v>
      </c>
      <c r="G28" s="184">
        <v>1</v>
      </c>
      <c r="H28" s="185">
        <f>+C28*$G28</f>
        <v>299.52315000000004</v>
      </c>
      <c r="I28" s="185">
        <f>+D28*$G28</f>
        <v>667.24111000000016</v>
      </c>
      <c r="J28" s="185">
        <f>+E28*$G28</f>
        <v>1080.71804</v>
      </c>
      <c r="K28" s="185">
        <f>+F28*$G28</f>
        <v>179.005</v>
      </c>
      <c r="L28" s="186">
        <f t="shared" ref="L28:L43" si="5">+(K28/J28-1)*100</f>
        <v>-83.43647525306416</v>
      </c>
      <c r="M28" s="77"/>
    </row>
    <row r="29" spans="1:16" ht="12.75" customHeight="1">
      <c r="A29" s="76" t="s">
        <v>136</v>
      </c>
      <c r="B29" s="59" t="s">
        <v>135</v>
      </c>
      <c r="C29" s="169">
        <v>632.82851069999992</v>
      </c>
      <c r="D29" s="168">
        <v>1632.2870875000001</v>
      </c>
      <c r="E29" s="169">
        <v>592.22424119999994</v>
      </c>
      <c r="F29" s="169">
        <v>1254.5847799999999</v>
      </c>
      <c r="G29" s="184">
        <v>11.49</v>
      </c>
      <c r="H29" s="185">
        <f t="shared" ref="H29:H39" si="6">+C29*$G29</f>
        <v>7271.1995879429996</v>
      </c>
      <c r="I29" s="185">
        <f t="shared" ref="I29:I39" si="7">+D29*$G29</f>
        <v>18754.978635375002</v>
      </c>
      <c r="J29" s="185">
        <f t="shared" ref="J29:J39" si="8">+E29*$G29</f>
        <v>6804.6565313879992</v>
      </c>
      <c r="K29" s="185">
        <f t="shared" ref="K29:K39" si="9">+F29*$G29</f>
        <v>14415.179122199999</v>
      </c>
      <c r="L29" s="186">
        <f t="shared" si="5"/>
        <v>111.84286165961153</v>
      </c>
      <c r="M29" s="77"/>
    </row>
    <row r="30" spans="1:16" ht="12.75" customHeight="1">
      <c r="A30" s="76" t="s">
        <v>137</v>
      </c>
      <c r="B30" s="59" t="s">
        <v>135</v>
      </c>
      <c r="C30" s="169">
        <v>5207.7316000000001</v>
      </c>
      <c r="D30" s="168">
        <v>5021.1476000000002</v>
      </c>
      <c r="E30" s="169">
        <v>2367.1844000000001</v>
      </c>
      <c r="F30" s="169">
        <v>1927.7168000000001</v>
      </c>
      <c r="G30" s="184">
        <v>8.4</v>
      </c>
      <c r="H30" s="185">
        <f t="shared" si="6"/>
        <v>43744.945440000003</v>
      </c>
      <c r="I30" s="185">
        <f t="shared" si="7"/>
        <v>42177.639840000003</v>
      </c>
      <c r="J30" s="185">
        <f t="shared" si="8"/>
        <v>19884.348960000003</v>
      </c>
      <c r="K30" s="185">
        <f t="shared" si="9"/>
        <v>16192.821120000002</v>
      </c>
      <c r="L30" s="186">
        <f t="shared" si="5"/>
        <v>-18.564992232966727</v>
      </c>
      <c r="M30" s="77"/>
    </row>
    <row r="31" spans="1:16" ht="12.75" customHeight="1">
      <c r="A31" s="76" t="s">
        <v>138</v>
      </c>
      <c r="B31" s="59" t="s">
        <v>135</v>
      </c>
      <c r="C31" s="169">
        <v>0.36</v>
      </c>
      <c r="D31" s="168">
        <v>8.1000000000000003E-2</v>
      </c>
      <c r="E31" s="169">
        <v>0</v>
      </c>
      <c r="F31" s="169">
        <v>0</v>
      </c>
      <c r="G31" s="184">
        <v>1</v>
      </c>
      <c r="H31" s="185">
        <f t="shared" si="6"/>
        <v>0.36</v>
      </c>
      <c r="I31" s="185">
        <f t="shared" si="7"/>
        <v>8.1000000000000003E-2</v>
      </c>
      <c r="J31" s="185">
        <f t="shared" si="8"/>
        <v>0</v>
      </c>
      <c r="K31" s="185">
        <f t="shared" si="9"/>
        <v>0</v>
      </c>
      <c r="L31" s="186"/>
      <c r="M31" s="77"/>
    </row>
    <row r="32" spans="1:16" ht="12.75" customHeight="1">
      <c r="A32" s="76" t="s">
        <v>139</v>
      </c>
      <c r="B32" s="59" t="s">
        <v>135</v>
      </c>
      <c r="C32" s="169">
        <v>1.08</v>
      </c>
      <c r="D32" s="183">
        <v>2.53003</v>
      </c>
      <c r="E32" s="183">
        <v>0.22800000000000001</v>
      </c>
      <c r="F32" s="183">
        <v>0.43933999999999995</v>
      </c>
      <c r="G32" s="184">
        <v>2.2999999999999998</v>
      </c>
      <c r="H32" s="185">
        <f t="shared" si="6"/>
        <v>2.484</v>
      </c>
      <c r="I32" s="185">
        <f t="shared" si="7"/>
        <v>5.8190689999999998</v>
      </c>
      <c r="J32" s="185">
        <f t="shared" si="8"/>
        <v>0.52439999999999998</v>
      </c>
      <c r="K32" s="185">
        <f t="shared" si="9"/>
        <v>1.0104819999999999</v>
      </c>
      <c r="L32" s="186">
        <f t="shared" si="5"/>
        <v>92.692982456140328</v>
      </c>
      <c r="M32" s="77"/>
    </row>
    <row r="33" spans="1:13" ht="12.75" customHeight="1">
      <c r="A33" s="76" t="s">
        <v>67</v>
      </c>
      <c r="B33" s="59" t="s">
        <v>135</v>
      </c>
      <c r="C33" s="169">
        <v>14744.719445999999</v>
      </c>
      <c r="D33" s="169">
        <v>17230.226385999998</v>
      </c>
      <c r="E33" s="169">
        <v>16351.403856000001</v>
      </c>
      <c r="F33" s="169">
        <v>15182.917390000001</v>
      </c>
      <c r="G33" s="184">
        <v>2.7</v>
      </c>
      <c r="H33" s="185">
        <f t="shared" si="6"/>
        <v>39810.742504200003</v>
      </c>
      <c r="I33" s="185">
        <f t="shared" si="7"/>
        <v>46521.611242200001</v>
      </c>
      <c r="J33" s="185">
        <f t="shared" si="8"/>
        <v>44148.790411200003</v>
      </c>
      <c r="K33" s="185">
        <f t="shared" si="9"/>
        <v>40993.876953000006</v>
      </c>
      <c r="L33" s="186">
        <f t="shared" si="5"/>
        <v>-7.1460926308858363</v>
      </c>
      <c r="M33" s="77"/>
    </row>
    <row r="34" spans="1:13" ht="12.75" customHeight="1">
      <c r="A34" s="76" t="s">
        <v>63</v>
      </c>
      <c r="B34" s="59" t="s">
        <v>135</v>
      </c>
      <c r="C34" s="169">
        <v>35.728537799999998</v>
      </c>
      <c r="D34" s="168">
        <v>56.606842299999997</v>
      </c>
      <c r="E34" s="169">
        <v>16.73423</v>
      </c>
      <c r="F34" s="169">
        <v>6.6169700000000002</v>
      </c>
      <c r="G34" s="184">
        <v>1</v>
      </c>
      <c r="H34" s="185">
        <f t="shared" si="6"/>
        <v>35.728537799999998</v>
      </c>
      <c r="I34" s="185">
        <f t="shared" si="7"/>
        <v>56.606842299999997</v>
      </c>
      <c r="J34" s="185">
        <f t="shared" si="8"/>
        <v>16.73423</v>
      </c>
      <c r="K34" s="185">
        <f t="shared" si="9"/>
        <v>6.6169700000000002</v>
      </c>
      <c r="L34" s="186">
        <f t="shared" si="5"/>
        <v>-60.458473440367435</v>
      </c>
      <c r="M34" s="77"/>
    </row>
    <row r="35" spans="1:13" ht="12.75" customHeight="1">
      <c r="A35" s="76" t="s">
        <v>65</v>
      </c>
      <c r="B35" s="59" t="s">
        <v>135</v>
      </c>
      <c r="C35" s="169">
        <v>1525.6799099999998</v>
      </c>
      <c r="D35" s="183">
        <v>2227.4843000000001</v>
      </c>
      <c r="E35" s="169">
        <v>2584.3000000000002</v>
      </c>
      <c r="F35" s="169">
        <v>975.60350000000005</v>
      </c>
      <c r="G35" s="184">
        <v>1</v>
      </c>
      <c r="H35" s="185">
        <f t="shared" si="6"/>
        <v>1525.6799099999998</v>
      </c>
      <c r="I35" s="185">
        <f t="shared" si="7"/>
        <v>2227.4843000000001</v>
      </c>
      <c r="J35" s="185">
        <f t="shared" si="8"/>
        <v>2584.3000000000002</v>
      </c>
      <c r="K35" s="185">
        <f t="shared" si="9"/>
        <v>975.60350000000005</v>
      </c>
      <c r="L35" s="186">
        <f t="shared" si="5"/>
        <v>-62.248829470262734</v>
      </c>
      <c r="M35" s="77"/>
    </row>
    <row r="36" spans="1:13" ht="12.75" customHeight="1">
      <c r="A36" s="124" t="s">
        <v>62</v>
      </c>
      <c r="B36" s="111" t="s">
        <v>135</v>
      </c>
      <c r="C36" s="189">
        <v>3512.9935683999997</v>
      </c>
      <c r="D36" s="188">
        <v>2380.8062400000003</v>
      </c>
      <c r="E36" s="188">
        <v>4543.4128099999998</v>
      </c>
      <c r="F36" s="188">
        <v>3414.6518000000005</v>
      </c>
      <c r="G36" s="190">
        <v>10</v>
      </c>
      <c r="H36" s="191">
        <f t="shared" si="6"/>
        <v>35129.935683999996</v>
      </c>
      <c r="I36" s="191">
        <f t="shared" si="7"/>
        <v>23808.062400000003</v>
      </c>
      <c r="J36" s="191">
        <f t="shared" si="8"/>
        <v>45434.128100000002</v>
      </c>
      <c r="K36" s="191">
        <f t="shared" si="9"/>
        <v>34146.518000000004</v>
      </c>
      <c r="L36" s="192">
        <f t="shared" si="5"/>
        <v>-24.843901648461475</v>
      </c>
      <c r="M36" s="77"/>
    </row>
    <row r="37" spans="1:13" ht="25.5" customHeight="1">
      <c r="A37" s="201" t="s">
        <v>184</v>
      </c>
      <c r="B37" s="202" t="s">
        <v>135</v>
      </c>
      <c r="C37" s="204">
        <v>5538.3693200000007</v>
      </c>
      <c r="D37" s="203">
        <v>7391.2574199999999</v>
      </c>
      <c r="E37" s="203">
        <v>8161.1928200000002</v>
      </c>
      <c r="F37" s="203">
        <v>8048.3908000000001</v>
      </c>
      <c r="G37" s="205">
        <v>5</v>
      </c>
      <c r="H37" s="206">
        <f t="shared" si="6"/>
        <v>27691.846600000004</v>
      </c>
      <c r="I37" s="206">
        <f t="shared" si="7"/>
        <v>36956.287100000001</v>
      </c>
      <c r="J37" s="206">
        <f t="shared" si="8"/>
        <v>40805.964099999997</v>
      </c>
      <c r="K37" s="206">
        <f t="shared" si="9"/>
        <v>40241.953999999998</v>
      </c>
      <c r="L37" s="207">
        <f t="shared" si="5"/>
        <v>-1.3821756511323335</v>
      </c>
      <c r="M37" s="77"/>
    </row>
    <row r="38" spans="1:13" ht="12.75" customHeight="1">
      <c r="A38" s="76" t="s">
        <v>140</v>
      </c>
      <c r="B38" s="59" t="s">
        <v>135</v>
      </c>
      <c r="C38" s="169">
        <v>2295.2842700000001</v>
      </c>
      <c r="D38" s="183">
        <v>2339.62408</v>
      </c>
      <c r="E38" s="183">
        <v>2697.6425079999999</v>
      </c>
      <c r="F38" s="183">
        <v>3101.4462400000002</v>
      </c>
      <c r="G38" s="184">
        <v>2.2000000000000002</v>
      </c>
      <c r="H38" s="185">
        <f t="shared" si="6"/>
        <v>5049.6253940000006</v>
      </c>
      <c r="I38" s="185">
        <f t="shared" si="7"/>
        <v>5147.1729760000007</v>
      </c>
      <c r="J38" s="185">
        <f t="shared" si="8"/>
        <v>5934.8135176000005</v>
      </c>
      <c r="K38" s="185">
        <f t="shared" si="9"/>
        <v>6823.1817280000014</v>
      </c>
      <c r="L38" s="186">
        <f t="shared" si="5"/>
        <v>14.968763681714648</v>
      </c>
      <c r="M38" s="77"/>
    </row>
    <row r="39" spans="1:13" ht="12.75" customHeight="1">
      <c r="A39" s="76" t="s">
        <v>141</v>
      </c>
      <c r="B39" s="59" t="s">
        <v>142</v>
      </c>
      <c r="C39" s="169">
        <v>37.401600000000002</v>
      </c>
      <c r="D39" s="183">
        <v>26.533200000000001</v>
      </c>
      <c r="E39" s="183">
        <v>56.478000000000002</v>
      </c>
      <c r="F39" s="183">
        <v>29.972099999999998</v>
      </c>
      <c r="G39" s="184">
        <v>1</v>
      </c>
      <c r="H39" s="185">
        <f t="shared" si="6"/>
        <v>37.401600000000002</v>
      </c>
      <c r="I39" s="185">
        <f t="shared" si="7"/>
        <v>26.533200000000001</v>
      </c>
      <c r="J39" s="185">
        <f t="shared" si="8"/>
        <v>56.478000000000002</v>
      </c>
      <c r="K39" s="185">
        <f t="shared" si="9"/>
        <v>29.972099999999998</v>
      </c>
      <c r="L39" s="186"/>
      <c r="M39" s="77"/>
    </row>
    <row r="40" spans="1:13" ht="12.75" customHeight="1">
      <c r="A40" s="76"/>
      <c r="B40" s="59"/>
      <c r="C40" s="169"/>
      <c r="D40" s="169"/>
      <c r="E40" s="169"/>
      <c r="F40" s="169"/>
      <c r="G40" s="167"/>
      <c r="H40" s="173"/>
      <c r="I40" s="168"/>
      <c r="J40" s="187"/>
      <c r="K40" s="187"/>
      <c r="L40" s="166"/>
      <c r="M40" s="77"/>
    </row>
    <row r="41" spans="1:13" ht="20.25" customHeight="1">
      <c r="A41" s="116" t="s">
        <v>143</v>
      </c>
      <c r="B41" s="122"/>
      <c r="C41" s="171"/>
      <c r="D41" s="171"/>
      <c r="E41" s="173"/>
      <c r="F41" s="172"/>
      <c r="G41" s="170"/>
      <c r="H41" s="196">
        <f>+SUM(H28:H39)</f>
        <v>160599.47240794302</v>
      </c>
      <c r="I41" s="194">
        <f>+SUM(I28:I39)</f>
        <v>176349.51771487499</v>
      </c>
      <c r="J41" s="194">
        <f>+SUM(J28:J39)</f>
        <v>166751.45629018801</v>
      </c>
      <c r="K41" s="197">
        <f>+SUM(K28:K39)</f>
        <v>154005.73897520002</v>
      </c>
      <c r="L41" s="195">
        <f t="shared" si="5"/>
        <v>-7.6435418307875818</v>
      </c>
      <c r="M41" s="185"/>
    </row>
    <row r="42" spans="1:13" ht="12.75" customHeight="1">
      <c r="A42" s="76"/>
      <c r="B42" s="59"/>
      <c r="C42" s="175"/>
      <c r="D42" s="176"/>
      <c r="E42" s="177"/>
      <c r="F42" s="177"/>
      <c r="G42" s="178"/>
      <c r="H42" s="176"/>
      <c r="I42" s="176"/>
      <c r="J42" s="176"/>
      <c r="K42" s="176"/>
      <c r="L42" s="179"/>
      <c r="M42" s="185"/>
    </row>
    <row r="43" spans="1:13">
      <c r="A43" s="415" t="s">
        <v>256</v>
      </c>
      <c r="B43" s="416"/>
      <c r="C43" s="417"/>
      <c r="D43" s="417"/>
      <c r="E43" s="417"/>
      <c r="F43" s="417"/>
      <c r="G43" s="418"/>
      <c r="H43" s="208">
        <f>+H41-H24</f>
        <v>-82025.864875831991</v>
      </c>
      <c r="I43" s="209">
        <f>+I41-I24</f>
        <v>-77383.707055954961</v>
      </c>
      <c r="J43" s="209">
        <f>+J41-J24</f>
        <v>-244101.50337509293</v>
      </c>
      <c r="K43" s="210">
        <f>+K41-K24</f>
        <v>-258061.61056474896</v>
      </c>
      <c r="L43" s="174">
        <f t="shared" si="5"/>
        <v>5.7189763260919291</v>
      </c>
    </row>
    <row r="44" spans="1:13">
      <c r="A44" s="58" t="s">
        <v>150</v>
      </c>
      <c r="B44" s="67"/>
      <c r="C44" s="67"/>
      <c r="D44" s="67"/>
      <c r="E44" s="67"/>
      <c r="F44" s="67"/>
      <c r="G44" s="67"/>
      <c r="H44" s="25"/>
      <c r="I44" s="25"/>
      <c r="J44" s="25"/>
      <c r="K44" s="25"/>
      <c r="L44" s="68"/>
    </row>
    <row r="45" spans="1:13">
      <c r="A45" s="10" t="s">
        <v>145</v>
      </c>
      <c r="H45" s="37"/>
      <c r="I45" s="37"/>
      <c r="J45" s="37"/>
      <c r="K45" s="37"/>
    </row>
    <row r="46" spans="1:13">
      <c r="H46" s="37"/>
      <c r="I46" s="37"/>
      <c r="J46" s="37"/>
      <c r="K46" s="37"/>
    </row>
    <row r="48" spans="1:13" ht="12.75">
      <c r="A48" s="333">
        <v>17</v>
      </c>
      <c r="B48" s="333"/>
      <c r="C48" s="333"/>
      <c r="D48" s="333"/>
      <c r="E48" s="333"/>
      <c r="F48" s="333"/>
      <c r="G48" s="333"/>
      <c r="H48" s="333"/>
      <c r="I48" s="333"/>
      <c r="J48" s="333"/>
      <c r="K48" s="333"/>
      <c r="L48" s="333"/>
    </row>
    <row r="50" spans="8:8">
      <c r="H50" s="37"/>
    </row>
  </sheetData>
  <mergeCells count="18">
    <mergeCell ref="A48:L48"/>
    <mergeCell ref="J6:J7"/>
    <mergeCell ref="E6:E7"/>
    <mergeCell ref="K6:K7"/>
    <mergeCell ref="A43:G43"/>
    <mergeCell ref="C6:C7"/>
    <mergeCell ref="D6:D7"/>
    <mergeCell ref="F6:F7"/>
    <mergeCell ref="G6:G7"/>
    <mergeCell ref="H6:H7"/>
    <mergeCell ref="I6:I7"/>
    <mergeCell ref="A1:L1"/>
    <mergeCell ref="A3:L3"/>
    <mergeCell ref="A4:L4"/>
    <mergeCell ref="A5:A7"/>
    <mergeCell ref="B5:B7"/>
    <mergeCell ref="C5:F5"/>
    <mergeCell ref="G5:L5"/>
  </mergeCells>
  <printOptions horizontalCentered="1"/>
  <pageMargins left="0.39370078740157483" right="0.31496062992125984" top="1.1023622047244095" bottom="0.78740157480314965" header="0.51181102362204722" footer="0.19685039370078741"/>
  <pageSetup firstPageNumber="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D142"/>
  <sheetViews>
    <sheetView view="pageBreakPreview" zoomScaleNormal="100" zoomScaleSheetLayoutView="100" workbookViewId="0">
      <selection activeCell="E41" sqref="E41"/>
    </sheetView>
  </sheetViews>
  <sheetFormatPr baseColWidth="10" defaultColWidth="10.90625" defaultRowHeight="12"/>
  <cols>
    <col min="1" max="1" width="12.453125" style="10" customWidth="1"/>
    <col min="2" max="2" width="22.36328125" style="10" customWidth="1"/>
    <col min="3" max="3" width="22.453125" style="10" customWidth="1"/>
    <col min="4" max="16384" width="10.90625" style="10"/>
  </cols>
  <sheetData>
    <row r="1" spans="1:4">
      <c r="A1" s="279"/>
      <c r="B1" s="279"/>
      <c r="C1" s="279"/>
      <c r="D1" s="73"/>
    </row>
    <row r="2" spans="1:4">
      <c r="A2" s="328" t="s">
        <v>126</v>
      </c>
      <c r="B2" s="328"/>
      <c r="C2" s="328"/>
    </row>
    <row r="3" spans="1:4">
      <c r="A3" s="280"/>
      <c r="B3" s="280"/>
      <c r="C3" s="280"/>
    </row>
    <row r="4" spans="1:4">
      <c r="A4" s="358" t="s">
        <v>10</v>
      </c>
      <c r="B4" s="358"/>
      <c r="C4" s="358"/>
    </row>
    <row r="5" spans="1:4">
      <c r="A5" s="372" t="s">
        <v>245</v>
      </c>
      <c r="B5" s="372"/>
      <c r="C5" s="372"/>
    </row>
    <row r="6" spans="1:4">
      <c r="A6" s="359" t="s">
        <v>246</v>
      </c>
      <c r="B6" s="359"/>
      <c r="C6" s="359"/>
    </row>
    <row r="7" spans="1:4">
      <c r="A7" s="423" t="s">
        <v>71</v>
      </c>
      <c r="B7" s="425" t="s">
        <v>247</v>
      </c>
      <c r="C7" s="51" t="s">
        <v>72</v>
      </c>
    </row>
    <row r="8" spans="1:4">
      <c r="A8" s="424"/>
      <c r="B8" s="426"/>
      <c r="C8" s="29" t="s">
        <v>248</v>
      </c>
    </row>
    <row r="9" spans="1:4">
      <c r="A9" s="26" t="s">
        <v>81</v>
      </c>
      <c r="B9" s="81">
        <v>5366.666666666667</v>
      </c>
      <c r="C9" s="82">
        <v>4533.333333333333</v>
      </c>
    </row>
    <row r="10" spans="1:4">
      <c r="A10" s="26" t="s">
        <v>73</v>
      </c>
      <c r="B10" s="81">
        <v>5212.5</v>
      </c>
      <c r="C10" s="82">
        <v>4550</v>
      </c>
    </row>
    <row r="11" spans="1:4">
      <c r="A11" s="26" t="s">
        <v>74</v>
      </c>
      <c r="B11" s="81">
        <v>5125</v>
      </c>
      <c r="C11" s="82">
        <v>4750</v>
      </c>
    </row>
    <row r="12" spans="1:4">
      <c r="A12" s="26" t="s">
        <v>75</v>
      </c>
      <c r="B12" s="81">
        <v>5050</v>
      </c>
      <c r="C12" s="82">
        <v>4550</v>
      </c>
    </row>
    <row r="13" spans="1:4">
      <c r="A13" s="26" t="s">
        <v>74</v>
      </c>
      <c r="B13" s="81">
        <v>5000</v>
      </c>
      <c r="C13" s="82">
        <v>4500</v>
      </c>
    </row>
    <row r="14" spans="1:4">
      <c r="A14" s="26" t="s">
        <v>76</v>
      </c>
      <c r="B14" s="81">
        <v>5050</v>
      </c>
      <c r="C14" s="82">
        <v>4400</v>
      </c>
    </row>
    <row r="15" spans="1:4">
      <c r="A15" s="26" t="s">
        <v>76</v>
      </c>
      <c r="B15" s="81">
        <v>5000</v>
      </c>
      <c r="C15" s="82">
        <v>4375</v>
      </c>
    </row>
    <row r="16" spans="1:4">
      <c r="A16" s="26" t="s">
        <v>75</v>
      </c>
      <c r="B16" s="81">
        <v>5366.666666666667</v>
      </c>
      <c r="C16" s="82">
        <v>4033.3333333333335</v>
      </c>
    </row>
    <row r="17" spans="1:3">
      <c r="A17" s="26" t="s">
        <v>77</v>
      </c>
      <c r="B17" s="81">
        <v>4375</v>
      </c>
      <c r="C17" s="82">
        <v>3262.5</v>
      </c>
    </row>
    <row r="18" spans="1:3">
      <c r="A18" s="26" t="s">
        <v>82</v>
      </c>
      <c r="B18" s="81">
        <v>4062.5</v>
      </c>
      <c r="C18" s="82">
        <v>2925</v>
      </c>
    </row>
    <row r="19" spans="1:3">
      <c r="A19" s="26" t="s">
        <v>79</v>
      </c>
      <c r="B19" s="81">
        <v>3475</v>
      </c>
      <c r="C19" s="82">
        <v>2500</v>
      </c>
    </row>
    <row r="20" spans="1:3">
      <c r="A20" s="26" t="s">
        <v>80</v>
      </c>
      <c r="B20" s="81">
        <v>3150</v>
      </c>
      <c r="C20" s="82">
        <v>2162.5</v>
      </c>
    </row>
    <row r="21" spans="1:3">
      <c r="A21" s="26" t="s">
        <v>83</v>
      </c>
      <c r="B21" s="81">
        <v>2675</v>
      </c>
      <c r="C21" s="82">
        <v>1900</v>
      </c>
    </row>
    <row r="22" spans="1:3">
      <c r="A22" s="26" t="s">
        <v>73</v>
      </c>
      <c r="B22" s="81">
        <v>2450</v>
      </c>
      <c r="C22" s="82">
        <v>1850</v>
      </c>
    </row>
    <row r="23" spans="1:3">
      <c r="A23" s="26" t="s">
        <v>74</v>
      </c>
      <c r="B23" s="81">
        <v>2525</v>
      </c>
      <c r="C23" s="82">
        <v>1925</v>
      </c>
    </row>
    <row r="24" spans="1:3">
      <c r="A24" s="26" t="s">
        <v>75</v>
      </c>
      <c r="B24" s="81">
        <v>2425</v>
      </c>
      <c r="C24" s="82">
        <v>2062.5</v>
      </c>
    </row>
    <row r="25" spans="1:3">
      <c r="A25" s="26" t="s">
        <v>74</v>
      </c>
      <c r="B25" s="81">
        <v>2575</v>
      </c>
      <c r="C25" s="82">
        <v>2200</v>
      </c>
    </row>
    <row r="26" spans="1:3">
      <c r="A26" s="26" t="s">
        <v>76</v>
      </c>
      <c r="B26" s="81">
        <v>2575</v>
      </c>
      <c r="C26" s="82">
        <v>2050</v>
      </c>
    </row>
    <row r="27" spans="1:3">
      <c r="A27" s="26" t="s">
        <v>76</v>
      </c>
      <c r="B27" s="81">
        <v>2700</v>
      </c>
      <c r="C27" s="82">
        <v>2012.5</v>
      </c>
    </row>
    <row r="28" spans="1:3">
      <c r="A28" s="26" t="s">
        <v>75</v>
      </c>
      <c r="B28" s="81">
        <v>2725</v>
      </c>
      <c r="C28" s="82">
        <v>2162.5</v>
      </c>
    </row>
    <row r="29" spans="1:3">
      <c r="A29" s="26" t="s">
        <v>77</v>
      </c>
      <c r="B29" s="81">
        <v>2937.5</v>
      </c>
      <c r="C29" s="82">
        <v>2675</v>
      </c>
    </row>
    <row r="30" spans="1:3">
      <c r="A30" s="26" t="s">
        <v>78</v>
      </c>
      <c r="B30" s="81">
        <v>3358.3333333333335</v>
      </c>
      <c r="C30" s="82">
        <v>2950</v>
      </c>
    </row>
    <row r="31" spans="1:3">
      <c r="A31" s="26" t="s">
        <v>79</v>
      </c>
      <c r="B31" s="81">
        <v>4112.5</v>
      </c>
      <c r="C31" s="82">
        <v>3525</v>
      </c>
    </row>
    <row r="32" spans="1:3">
      <c r="A32" s="26" t="s">
        <v>80</v>
      </c>
      <c r="B32" s="81">
        <v>4425</v>
      </c>
      <c r="C32" s="82">
        <v>3550</v>
      </c>
    </row>
    <row r="33" spans="1:3">
      <c r="A33" s="26" t="s">
        <v>89</v>
      </c>
      <c r="B33" s="81">
        <v>4200</v>
      </c>
      <c r="C33" s="82">
        <v>3300</v>
      </c>
    </row>
    <row r="34" spans="1:3">
      <c r="A34" s="26" t="s">
        <v>73</v>
      </c>
      <c r="B34" s="81">
        <v>4025</v>
      </c>
      <c r="C34" s="82">
        <v>3137.5</v>
      </c>
    </row>
    <row r="35" spans="1:3">
      <c r="A35" s="26" t="s">
        <v>74</v>
      </c>
      <c r="B35" s="81">
        <v>3800</v>
      </c>
      <c r="C35" s="82">
        <v>3175</v>
      </c>
    </row>
    <row r="36" spans="1:3">
      <c r="A36" s="26" t="s">
        <v>75</v>
      </c>
      <c r="B36" s="81">
        <v>3925</v>
      </c>
      <c r="C36" s="82">
        <v>3600</v>
      </c>
    </row>
    <row r="37" spans="1:3">
      <c r="A37" s="26" t="s">
        <v>74</v>
      </c>
      <c r="B37" s="81">
        <v>4025</v>
      </c>
      <c r="C37" s="82">
        <v>3962.5</v>
      </c>
    </row>
    <row r="38" spans="1:3">
      <c r="A38" s="76" t="s">
        <v>76</v>
      </c>
      <c r="B38" s="89">
        <v>3950</v>
      </c>
      <c r="C38" s="82">
        <v>3850</v>
      </c>
    </row>
    <row r="39" spans="1:3">
      <c r="A39" s="26" t="s">
        <v>76</v>
      </c>
      <c r="B39" s="81">
        <v>3950</v>
      </c>
      <c r="C39" s="82">
        <v>3375</v>
      </c>
    </row>
    <row r="40" spans="1:3">
      <c r="A40" s="26" t="s">
        <v>75</v>
      </c>
      <c r="B40" s="81">
        <v>3900</v>
      </c>
      <c r="C40" s="82">
        <v>3150</v>
      </c>
    </row>
    <row r="41" spans="1:3">
      <c r="A41" s="26" t="s">
        <v>77</v>
      </c>
      <c r="B41" s="81">
        <v>3950</v>
      </c>
      <c r="C41" s="82">
        <v>3356.25</v>
      </c>
    </row>
    <row r="42" spans="1:3">
      <c r="A42" s="26" t="s">
        <v>78</v>
      </c>
      <c r="B42" s="81">
        <v>4041.6666666666665</v>
      </c>
      <c r="C42" s="82">
        <v>3475</v>
      </c>
    </row>
    <row r="43" spans="1:3">
      <c r="A43" s="26" t="s">
        <v>79</v>
      </c>
      <c r="B43" s="81">
        <v>4175</v>
      </c>
      <c r="C43" s="82">
        <v>3512.5</v>
      </c>
    </row>
    <row r="44" spans="1:3">
      <c r="A44" s="26" t="s">
        <v>80</v>
      </c>
      <c r="B44" s="81">
        <v>4175</v>
      </c>
      <c r="C44" s="82">
        <v>3550</v>
      </c>
    </row>
    <row r="45" spans="1:3">
      <c r="A45" s="26" t="s">
        <v>91</v>
      </c>
      <c r="B45" s="81">
        <v>4375</v>
      </c>
      <c r="C45" s="82">
        <v>3800</v>
      </c>
    </row>
    <row r="46" spans="1:3">
      <c r="A46" s="26" t="s">
        <v>73</v>
      </c>
      <c r="B46" s="81">
        <v>4400</v>
      </c>
      <c r="C46" s="82">
        <v>4168.75</v>
      </c>
    </row>
    <row r="47" spans="1:3">
      <c r="A47" s="26" t="s">
        <v>74</v>
      </c>
      <c r="B47" s="81">
        <v>4425</v>
      </c>
      <c r="C47" s="82">
        <v>4637.5</v>
      </c>
    </row>
    <row r="48" spans="1:3">
      <c r="A48" s="26" t="s">
        <v>75</v>
      </c>
      <c r="B48" s="81">
        <v>4416.666666666667</v>
      </c>
      <c r="C48" s="82">
        <v>4241.666666666667</v>
      </c>
    </row>
    <row r="49" spans="1:3">
      <c r="A49" s="26" t="s">
        <v>74</v>
      </c>
      <c r="B49" s="81">
        <v>4500</v>
      </c>
      <c r="C49" s="82">
        <v>4075</v>
      </c>
    </row>
    <row r="50" spans="1:3">
      <c r="A50" s="26" t="s">
        <v>76</v>
      </c>
      <c r="B50" s="81">
        <v>4487.5</v>
      </c>
      <c r="C50" s="82">
        <v>3937.5</v>
      </c>
    </row>
    <row r="51" spans="1:3">
      <c r="A51" s="26" t="s">
        <v>76</v>
      </c>
      <c r="B51" s="81">
        <v>4461.25</v>
      </c>
      <c r="C51" s="82">
        <v>3824.75</v>
      </c>
    </row>
    <row r="52" spans="1:3">
      <c r="A52" s="26" t="s">
        <v>75</v>
      </c>
      <c r="B52" s="81">
        <v>4404.5</v>
      </c>
      <c r="C52" s="82">
        <v>3584</v>
      </c>
    </row>
    <row r="53" spans="1:3">
      <c r="A53" s="26" t="s">
        <v>77</v>
      </c>
      <c r="B53" s="81">
        <v>4345.833333333333</v>
      </c>
      <c r="C53" s="82">
        <v>3545.8333333333335</v>
      </c>
    </row>
    <row r="54" spans="1:3">
      <c r="A54" s="26" t="s">
        <v>78</v>
      </c>
      <c r="B54" s="81">
        <v>4068.75</v>
      </c>
      <c r="C54" s="82">
        <v>3462.5</v>
      </c>
    </row>
    <row r="55" spans="1:3">
      <c r="A55" s="26" t="s">
        <v>79</v>
      </c>
      <c r="B55" s="81">
        <v>3943.75</v>
      </c>
      <c r="C55" s="82">
        <v>3587.5</v>
      </c>
    </row>
    <row r="56" spans="1:3">
      <c r="A56" s="26" t="s">
        <v>80</v>
      </c>
      <c r="B56" s="81">
        <v>3943.75</v>
      </c>
      <c r="C56" s="82">
        <v>3650</v>
      </c>
    </row>
    <row r="57" spans="1:3">
      <c r="A57" s="26" t="s">
        <v>95</v>
      </c>
      <c r="B57" s="81">
        <v>4112.5</v>
      </c>
      <c r="C57" s="82">
        <v>3618.75</v>
      </c>
    </row>
    <row r="58" spans="1:3">
      <c r="A58" s="26" t="s">
        <v>73</v>
      </c>
      <c r="B58" s="81">
        <v>4087.5</v>
      </c>
      <c r="C58" s="82">
        <v>3575</v>
      </c>
    </row>
    <row r="59" spans="1:3">
      <c r="A59" s="26" t="s">
        <v>74</v>
      </c>
      <c r="B59" s="81">
        <v>3950</v>
      </c>
      <c r="C59" s="82">
        <v>3495.8333333333335</v>
      </c>
    </row>
    <row r="60" spans="1:3">
      <c r="A60" s="76" t="s">
        <v>75</v>
      </c>
      <c r="B60" s="81">
        <v>3700</v>
      </c>
      <c r="C60" s="82">
        <v>3293.75</v>
      </c>
    </row>
    <row r="61" spans="1:3">
      <c r="A61" s="26" t="s">
        <v>74</v>
      </c>
      <c r="B61" s="81">
        <v>3625</v>
      </c>
      <c r="C61" s="82">
        <v>3000</v>
      </c>
    </row>
    <row r="62" spans="1:3">
      <c r="A62" s="26" t="s">
        <v>76</v>
      </c>
      <c r="B62" s="81">
        <v>3600</v>
      </c>
      <c r="C62" s="82">
        <v>2800</v>
      </c>
    </row>
    <row r="63" spans="1:3">
      <c r="A63" s="26" t="s">
        <v>76</v>
      </c>
      <c r="B63" s="81">
        <v>3600</v>
      </c>
      <c r="C63" s="82">
        <v>2875</v>
      </c>
    </row>
    <row r="64" spans="1:3">
      <c r="A64" s="26" t="s">
        <v>75</v>
      </c>
      <c r="B64" s="81">
        <v>3600</v>
      </c>
      <c r="C64" s="82">
        <v>2954.1666666666665</v>
      </c>
    </row>
    <row r="65" spans="1:3">
      <c r="A65" s="26" t="s">
        <v>77</v>
      </c>
      <c r="B65" s="81">
        <v>3775</v>
      </c>
      <c r="C65" s="82">
        <v>3150</v>
      </c>
    </row>
    <row r="66" spans="1:3">
      <c r="A66" s="26" t="s">
        <v>78</v>
      </c>
      <c r="B66" s="81">
        <v>3925</v>
      </c>
      <c r="C66" s="82">
        <v>3300</v>
      </c>
    </row>
    <row r="67" spans="1:3">
      <c r="A67" s="26" t="s">
        <v>79</v>
      </c>
      <c r="B67" s="81">
        <v>3950</v>
      </c>
      <c r="C67" s="82">
        <v>3375</v>
      </c>
    </row>
    <row r="68" spans="1:3">
      <c r="A68" s="26" t="s">
        <v>80</v>
      </c>
      <c r="B68" s="81">
        <v>4000</v>
      </c>
      <c r="C68" s="82">
        <v>3337.5</v>
      </c>
    </row>
    <row r="69" spans="1:3">
      <c r="A69" s="26" t="s">
        <v>146</v>
      </c>
      <c r="B69" s="81">
        <v>4000</v>
      </c>
      <c r="C69" s="82">
        <v>3337.5</v>
      </c>
    </row>
    <row r="70" spans="1:3">
      <c r="A70" s="26" t="s">
        <v>73</v>
      </c>
      <c r="B70" s="81">
        <v>4000</v>
      </c>
      <c r="C70" s="82">
        <v>3425</v>
      </c>
    </row>
    <row r="71" spans="1:3">
      <c r="A71" s="26" t="s">
        <v>74</v>
      </c>
      <c r="B71" s="81">
        <v>4241.666666666667</v>
      </c>
      <c r="C71" s="82">
        <v>4475</v>
      </c>
    </row>
    <row r="72" spans="1:3">
      <c r="A72" s="26" t="s">
        <v>75</v>
      </c>
      <c r="B72" s="81">
        <v>4500</v>
      </c>
      <c r="C72" s="82">
        <v>5550</v>
      </c>
    </row>
    <row r="73" spans="1:3">
      <c r="A73" s="26" t="s">
        <v>74</v>
      </c>
      <c r="B73" s="81">
        <v>4600</v>
      </c>
      <c r="C73" s="82">
        <v>5206.25</v>
      </c>
    </row>
    <row r="74" spans="1:3">
      <c r="A74" s="26" t="s">
        <v>76</v>
      </c>
      <c r="B74" s="81">
        <v>4487.5</v>
      </c>
      <c r="C74" s="82">
        <v>4600</v>
      </c>
    </row>
    <row r="75" spans="1:3">
      <c r="A75" s="26" t="s">
        <v>76</v>
      </c>
      <c r="B75" s="81">
        <v>4337.5</v>
      </c>
      <c r="C75" s="82">
        <v>4881.25</v>
      </c>
    </row>
    <row r="76" spans="1:3">
      <c r="A76" s="26" t="s">
        <v>75</v>
      </c>
      <c r="B76" s="134">
        <v>4391.666666666667</v>
      </c>
      <c r="C76" s="82">
        <v>4954.166666666667</v>
      </c>
    </row>
    <row r="77" spans="1:3">
      <c r="A77" s="26" t="s">
        <v>77</v>
      </c>
      <c r="B77" s="81">
        <v>4450</v>
      </c>
      <c r="C77" s="82">
        <v>5018.75</v>
      </c>
    </row>
    <row r="78" spans="1:3">
      <c r="A78" s="26" t="s">
        <v>78</v>
      </c>
      <c r="B78" s="81">
        <v>4400</v>
      </c>
      <c r="C78" s="82">
        <v>5125</v>
      </c>
    </row>
    <row r="79" spans="1:3">
      <c r="A79" s="26" t="s">
        <v>79</v>
      </c>
      <c r="B79" s="81">
        <v>4525</v>
      </c>
      <c r="C79" s="82">
        <v>4956.25</v>
      </c>
    </row>
    <row r="80" spans="1:3">
      <c r="A80" s="26" t="s">
        <v>80</v>
      </c>
      <c r="B80" s="81">
        <v>4825</v>
      </c>
      <c r="C80" s="82">
        <v>5068.75</v>
      </c>
    </row>
    <row r="81" spans="1:3">
      <c r="A81" s="26" t="s">
        <v>151</v>
      </c>
      <c r="B81" s="81">
        <v>4900</v>
      </c>
      <c r="C81" s="82">
        <v>5141.666666666667</v>
      </c>
    </row>
    <row r="82" spans="1:3">
      <c r="A82" s="144" t="s">
        <v>73</v>
      </c>
      <c r="B82" s="82">
        <v>5225</v>
      </c>
      <c r="C82" s="82">
        <v>5112.5</v>
      </c>
    </row>
    <row r="83" spans="1:3">
      <c r="A83" s="145" t="s">
        <v>74</v>
      </c>
      <c r="B83" s="81">
        <v>5100</v>
      </c>
      <c r="C83" s="82">
        <v>4825</v>
      </c>
    </row>
    <row r="84" spans="1:3">
      <c r="A84" s="145" t="s">
        <v>75</v>
      </c>
      <c r="B84" s="81">
        <v>4875</v>
      </c>
      <c r="C84" s="82">
        <v>4350</v>
      </c>
    </row>
    <row r="85" spans="1:3">
      <c r="A85" s="145" t="s">
        <v>74</v>
      </c>
      <c r="B85" s="81">
        <v>4600</v>
      </c>
      <c r="C85" s="82">
        <v>4150</v>
      </c>
    </row>
    <row r="86" spans="1:3">
      <c r="A86" s="145" t="s">
        <v>76</v>
      </c>
      <c r="B86" s="81">
        <v>4650</v>
      </c>
      <c r="C86" s="82">
        <v>3950</v>
      </c>
    </row>
    <row r="87" spans="1:3">
      <c r="A87" s="145" t="s">
        <v>76</v>
      </c>
      <c r="B87" s="81">
        <v>4491.666666666667</v>
      </c>
      <c r="C87" s="82">
        <v>3537.5</v>
      </c>
    </row>
    <row r="88" spans="1:3">
      <c r="A88" s="145" t="s">
        <v>75</v>
      </c>
      <c r="B88" s="81">
        <v>4100</v>
      </c>
      <c r="C88" s="82">
        <v>3012.5</v>
      </c>
    </row>
    <row r="89" spans="1:3">
      <c r="A89" s="145" t="s">
        <v>77</v>
      </c>
      <c r="B89" s="81">
        <v>3975</v>
      </c>
      <c r="C89" s="82">
        <v>2862.5</v>
      </c>
    </row>
    <row r="90" spans="1:3">
      <c r="A90" s="145" t="s">
        <v>78</v>
      </c>
      <c r="B90" s="81">
        <v>3975</v>
      </c>
      <c r="C90" s="82">
        <v>2687.5</v>
      </c>
    </row>
    <row r="91" spans="1:3">
      <c r="A91" s="145" t="s">
        <v>79</v>
      </c>
      <c r="B91" s="81">
        <v>3850</v>
      </c>
      <c r="C91" s="82">
        <v>2593.75</v>
      </c>
    </row>
    <row r="92" spans="1:3">
      <c r="A92" s="145" t="s">
        <v>80</v>
      </c>
      <c r="B92" s="81">
        <v>3725</v>
      </c>
      <c r="C92" s="82">
        <v>2425</v>
      </c>
    </row>
    <row r="93" spans="1:3">
      <c r="A93" s="26" t="s">
        <v>153</v>
      </c>
      <c r="B93" s="81">
        <v>3700</v>
      </c>
      <c r="C93" s="82">
        <v>2475</v>
      </c>
    </row>
    <row r="94" spans="1:3">
      <c r="A94" s="26" t="s">
        <v>73</v>
      </c>
      <c r="B94" s="81">
        <v>3700</v>
      </c>
      <c r="C94" s="82">
        <v>2925</v>
      </c>
    </row>
    <row r="95" spans="1:3">
      <c r="A95" s="26" t="s">
        <v>74</v>
      </c>
      <c r="B95" s="81">
        <v>3575</v>
      </c>
      <c r="C95" s="82">
        <v>3129.1666666666665</v>
      </c>
    </row>
    <row r="96" spans="1:3">
      <c r="A96" s="26" t="s">
        <v>75</v>
      </c>
      <c r="B96" s="81">
        <v>3500</v>
      </c>
      <c r="C96" s="82">
        <v>2643.75</v>
      </c>
    </row>
    <row r="97" spans="1:3">
      <c r="A97" s="26" t="s">
        <v>74</v>
      </c>
      <c r="B97" s="81">
        <v>3475</v>
      </c>
      <c r="C97" s="82">
        <v>2418.75</v>
      </c>
    </row>
    <row r="98" spans="1:3">
      <c r="A98" s="26" t="s">
        <v>76</v>
      </c>
      <c r="B98" s="81">
        <v>3412.5</v>
      </c>
      <c r="C98" s="82">
        <v>2306.25</v>
      </c>
    </row>
    <row r="99" spans="1:3">
      <c r="A99" s="26" t="s">
        <v>76</v>
      </c>
      <c r="B99" s="81">
        <v>3212.5</v>
      </c>
      <c r="C99" s="82">
        <v>2012.5</v>
      </c>
    </row>
    <row r="100" spans="1:3">
      <c r="A100" s="26" t="s">
        <v>75</v>
      </c>
      <c r="B100" s="81">
        <v>2970.8333333333335</v>
      </c>
      <c r="C100" s="82">
        <v>1866.6666666666667</v>
      </c>
    </row>
    <row r="101" spans="1:3">
      <c r="A101" s="26" t="s">
        <v>77</v>
      </c>
      <c r="B101" s="81">
        <v>3050</v>
      </c>
      <c r="C101" s="82">
        <v>2462.5</v>
      </c>
    </row>
    <row r="102" spans="1:3">
      <c r="A102" s="26" t="s">
        <v>78</v>
      </c>
      <c r="B102" s="81">
        <v>3200</v>
      </c>
      <c r="C102" s="82">
        <v>2781.25</v>
      </c>
    </row>
    <row r="103" spans="1:3">
      <c r="A103" s="26" t="s">
        <v>79</v>
      </c>
      <c r="B103" s="81">
        <v>3150</v>
      </c>
      <c r="C103" s="82">
        <v>2387.5</v>
      </c>
    </row>
    <row r="104" spans="1:3">
      <c r="A104" s="26" t="s">
        <v>80</v>
      </c>
      <c r="B104" s="81">
        <v>3150</v>
      </c>
      <c r="C104" s="82">
        <v>2250</v>
      </c>
    </row>
    <row r="105" spans="1:3">
      <c r="A105" s="26" t="s">
        <v>155</v>
      </c>
      <c r="B105" s="134">
        <v>3068.75</v>
      </c>
      <c r="C105" s="82">
        <v>2100</v>
      </c>
    </row>
    <row r="106" spans="1:3">
      <c r="A106" s="26" t="s">
        <v>73</v>
      </c>
      <c r="B106" s="81">
        <v>2908.3333333333335</v>
      </c>
      <c r="C106" s="82">
        <v>2022.5</v>
      </c>
    </row>
    <row r="107" spans="1:3">
      <c r="A107" s="26" t="s">
        <v>74</v>
      </c>
      <c r="B107" s="81">
        <v>2550</v>
      </c>
      <c r="C107" s="82">
        <v>2062.5</v>
      </c>
    </row>
    <row r="108" spans="1:3">
      <c r="A108" s="26" t="s">
        <v>75</v>
      </c>
      <c r="B108" s="81">
        <v>2587.5</v>
      </c>
      <c r="C108" s="82">
        <v>2037.5</v>
      </c>
    </row>
    <row r="109" spans="1:3">
      <c r="A109" s="26" t="s">
        <v>74</v>
      </c>
      <c r="B109" s="81">
        <v>2587.5</v>
      </c>
      <c r="C109" s="82">
        <v>2043.75</v>
      </c>
    </row>
    <row r="110" spans="1:3">
      <c r="A110" s="26" t="s">
        <v>76</v>
      </c>
      <c r="B110" s="81">
        <v>2825</v>
      </c>
      <c r="C110" s="82">
        <v>2118.75</v>
      </c>
    </row>
    <row r="111" spans="1:3">
      <c r="A111" s="26" t="s">
        <v>76</v>
      </c>
      <c r="B111" s="81">
        <v>2843.75</v>
      </c>
      <c r="C111" s="82">
        <v>2206.25</v>
      </c>
    </row>
    <row r="112" spans="1:3">
      <c r="A112" s="26" t="s">
        <v>75</v>
      </c>
      <c r="B112" s="81">
        <v>3195.8333333333335</v>
      </c>
      <c r="C112" s="82">
        <v>2550</v>
      </c>
    </row>
    <row r="113" spans="1:3">
      <c r="A113" s="26" t="s">
        <v>77</v>
      </c>
      <c r="B113" s="81">
        <v>3581.25</v>
      </c>
      <c r="C113" s="82">
        <v>2868.75</v>
      </c>
    </row>
    <row r="114" spans="1:3">
      <c r="A114" s="26" t="s">
        <v>78</v>
      </c>
      <c r="B114" s="81">
        <v>3631.25</v>
      </c>
      <c r="C114" s="82">
        <v>2812.5</v>
      </c>
    </row>
    <row r="115" spans="1:3">
      <c r="A115" s="26" t="s">
        <v>79</v>
      </c>
      <c r="B115" s="81">
        <v>3612.5</v>
      </c>
      <c r="C115" s="82">
        <v>3125</v>
      </c>
    </row>
    <row r="116" spans="1:3">
      <c r="A116" s="26" t="s">
        <v>80</v>
      </c>
      <c r="B116" s="81">
        <v>3725</v>
      </c>
      <c r="C116" s="82">
        <v>3275</v>
      </c>
    </row>
    <row r="117" spans="1:3">
      <c r="A117" s="26" t="s">
        <v>157</v>
      </c>
      <c r="B117" s="81">
        <v>3762.5</v>
      </c>
      <c r="C117" s="82">
        <v>3195.8333333333335</v>
      </c>
    </row>
    <row r="118" spans="1:3">
      <c r="A118" s="26" t="s">
        <v>73</v>
      </c>
      <c r="B118" s="81">
        <v>3856.25</v>
      </c>
      <c r="C118" s="82">
        <v>3293.75</v>
      </c>
    </row>
    <row r="119" spans="1:3">
      <c r="A119" s="26" t="s">
        <v>74</v>
      </c>
      <c r="B119" s="81">
        <v>3612.5</v>
      </c>
      <c r="C119" s="82">
        <v>2975</v>
      </c>
    </row>
    <row r="120" spans="1:3">
      <c r="A120" s="26" t="s">
        <v>75</v>
      </c>
      <c r="B120" s="81">
        <v>3437.5</v>
      </c>
      <c r="C120" s="82">
        <v>3031.25</v>
      </c>
    </row>
    <row r="121" spans="1:3">
      <c r="A121" s="26" t="s">
        <v>74</v>
      </c>
      <c r="B121" s="134">
        <v>3618.75</v>
      </c>
      <c r="C121" s="82">
        <v>3212.5</v>
      </c>
    </row>
    <row r="122" spans="1:3">
      <c r="A122" s="312" t="s">
        <v>76</v>
      </c>
      <c r="B122" s="134">
        <v>3900</v>
      </c>
      <c r="C122" s="82">
        <v>3162.5</v>
      </c>
    </row>
    <row r="123" spans="1:3">
      <c r="A123" s="312" t="s">
        <v>76</v>
      </c>
      <c r="B123" s="134">
        <v>4020.8333333333335</v>
      </c>
      <c r="C123" s="82">
        <v>3187.5</v>
      </c>
    </row>
    <row r="124" spans="1:3">
      <c r="A124" s="312" t="s">
        <v>75</v>
      </c>
      <c r="B124" s="290">
        <v>4012.5</v>
      </c>
      <c r="C124" s="82">
        <v>3156.25</v>
      </c>
    </row>
    <row r="125" spans="1:3">
      <c r="A125" s="312" t="s">
        <v>77</v>
      </c>
      <c r="B125" s="290">
        <v>4143.75</v>
      </c>
      <c r="C125" s="82">
        <v>3131.25</v>
      </c>
    </row>
    <row r="126" spans="1:3">
      <c r="A126" s="312" t="s">
        <v>78</v>
      </c>
      <c r="B126" s="290">
        <v>4125</v>
      </c>
      <c r="C126" s="82">
        <v>3043.75</v>
      </c>
    </row>
    <row r="127" spans="1:3">
      <c r="A127" s="312" t="s">
        <v>79</v>
      </c>
      <c r="B127" s="290">
        <v>4043.75</v>
      </c>
      <c r="C127" s="82">
        <v>2856.25</v>
      </c>
    </row>
    <row r="128" spans="1:3">
      <c r="A128" s="312" t="s">
        <v>80</v>
      </c>
      <c r="B128" s="290">
        <v>3593.75</v>
      </c>
      <c r="C128" s="82">
        <v>2793.75</v>
      </c>
    </row>
    <row r="129" spans="1:3">
      <c r="A129" s="312" t="s">
        <v>188</v>
      </c>
      <c r="B129" s="290">
        <v>3429.1666666666665</v>
      </c>
      <c r="C129" s="82">
        <v>2951.5</v>
      </c>
    </row>
    <row r="130" spans="1:3">
      <c r="A130" s="76" t="s">
        <v>73</v>
      </c>
      <c r="B130" s="81">
        <v>3743.75</v>
      </c>
      <c r="C130" s="81">
        <v>3237.5</v>
      </c>
    </row>
    <row r="131" spans="1:3">
      <c r="A131" s="76" t="s">
        <v>74</v>
      </c>
      <c r="B131" s="81">
        <v>3718.75</v>
      </c>
      <c r="C131" s="81">
        <v>3231.25</v>
      </c>
    </row>
    <row r="132" spans="1:3">
      <c r="A132" s="76" t="s">
        <v>75</v>
      </c>
      <c r="B132" s="81">
        <v>3787.5</v>
      </c>
      <c r="C132" s="81">
        <v>3312.5</v>
      </c>
    </row>
    <row r="133" spans="1:3" s="311" customFormat="1">
      <c r="A133" s="76" t="s">
        <v>74</v>
      </c>
      <c r="B133" s="81">
        <v>4093.75</v>
      </c>
      <c r="C133" s="81">
        <v>3268.75</v>
      </c>
    </row>
    <row r="134" spans="1:3">
      <c r="A134" s="10" t="s">
        <v>76</v>
      </c>
      <c r="B134" s="325">
        <v>3981.25</v>
      </c>
      <c r="C134" s="325">
        <v>3231.25</v>
      </c>
    </row>
    <row r="135" spans="1:3">
      <c r="A135" s="141" t="s">
        <v>243</v>
      </c>
      <c r="B135" s="142"/>
      <c r="C135" s="143"/>
    </row>
    <row r="142" spans="1:3" ht="12.75">
      <c r="A142" s="333">
        <v>18</v>
      </c>
      <c r="B142" s="333"/>
      <c r="C142" s="333"/>
    </row>
  </sheetData>
  <mergeCells count="7">
    <mergeCell ref="A142:C142"/>
    <mergeCell ref="A2:C2"/>
    <mergeCell ref="A4:C4"/>
    <mergeCell ref="A5:C5"/>
    <mergeCell ref="A6:C6"/>
    <mergeCell ref="A7:A8"/>
    <mergeCell ref="B7:B8"/>
  </mergeCells>
  <printOptions horizontalCentered="1"/>
  <pageMargins left="0.59055118110236227" right="0.59055118110236227" top="1.1023622047244095" bottom="0.78740157480314965" header="0.51181102362204722" footer="0.19685039370078741"/>
  <pageSetup scale="83" firstPageNumber="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I56"/>
  <sheetViews>
    <sheetView tabSelected="1" view="pageBreakPreview" topLeftCell="A4" zoomScaleNormal="100" zoomScaleSheetLayoutView="100" workbookViewId="0">
      <selection activeCell="B36" sqref="B36"/>
    </sheetView>
  </sheetViews>
  <sheetFormatPr baseColWidth="10" defaultColWidth="10.90625" defaultRowHeight="12"/>
  <cols>
    <col min="1" max="8" width="8.26953125" style="10" customWidth="1"/>
    <col min="9" max="16384" width="10.90625" style="10"/>
  </cols>
  <sheetData>
    <row r="1" spans="9:9">
      <c r="I1" s="73"/>
    </row>
    <row r="17" spans="9:9" ht="12.75">
      <c r="I17" s="78"/>
    </row>
    <row r="56" spans="1:8" ht="12.75">
      <c r="A56" s="333">
        <v>19</v>
      </c>
      <c r="B56" s="333"/>
      <c r="C56" s="333"/>
      <c r="D56" s="333"/>
      <c r="E56" s="333"/>
      <c r="F56" s="333"/>
      <c r="G56" s="333"/>
      <c r="H56" s="333"/>
    </row>
  </sheetData>
  <mergeCells count="1">
    <mergeCell ref="A56:H56"/>
  </mergeCells>
  <printOptions horizontalCentered="1"/>
  <pageMargins left="0.59055118110236227" right="0.59055118110236227" top="1.1023622047244095" bottom="0.78740157480314965" header="0.51181102362204722" footer="0.19685039370078741"/>
  <pageSetup firstPageNumber="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
  <sheetViews>
    <sheetView workbookViewId="0"/>
  </sheetViews>
  <sheetFormatPr baseColWidth="10" defaultColWidth="8.26953125" defaultRowHeight="18"/>
  <sheetData/>
  <pageMargins left="0.78749999999999998" right="0.78749999999999998" top="1.0527777777777778" bottom="1.0527777777777778" header="0.78749999999999998" footer="0.78749999999999998"/>
  <pageSetup paperSize="9" firstPageNumber="0" orientation="portrait" horizontalDpi="300" verticalDpi="300"/>
  <headerFooter>
    <oddHeader>&amp;C&amp;"Times New Roman,Normal"&amp;12&amp;A</oddHeader>
    <oddFooter>&amp;C&amp;"Times New Roman,Normal"&amp;12Página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7:F44"/>
  <sheetViews>
    <sheetView topLeftCell="A4" workbookViewId="0">
      <selection activeCell="B36" sqref="B36"/>
    </sheetView>
  </sheetViews>
  <sheetFormatPr baseColWidth="10" defaultColWidth="10.90625" defaultRowHeight="15"/>
  <cols>
    <col min="1" max="1" width="66.90625" style="1" customWidth="1"/>
    <col min="2" max="16384" width="10.90625" style="1"/>
  </cols>
  <sheetData>
    <row r="7" spans="1:6" ht="20.25">
      <c r="A7" s="2" t="s">
        <v>152</v>
      </c>
      <c r="B7" s="3"/>
      <c r="C7" s="3"/>
      <c r="D7" s="3"/>
      <c r="E7" s="3"/>
      <c r="F7" s="3"/>
    </row>
    <row r="10" spans="1:6">
      <c r="A10" s="4" t="s">
        <v>241</v>
      </c>
    </row>
    <row r="11" spans="1:6">
      <c r="A11" s="5" t="s">
        <v>242</v>
      </c>
    </row>
    <row r="14" spans="1:6" ht="30">
      <c r="A14" s="88" t="s">
        <v>90</v>
      </c>
    </row>
    <row r="19" spans="1:1">
      <c r="A19" s="5" t="s">
        <v>199</v>
      </c>
    </row>
    <row r="20" spans="1:1">
      <c r="A20" s="5" t="s">
        <v>244</v>
      </c>
    </row>
    <row r="28" spans="1:1">
      <c r="A28" s="5" t="s">
        <v>0</v>
      </c>
    </row>
    <row r="31" spans="1:1">
      <c r="A31" s="233" t="s">
        <v>185</v>
      </c>
    </row>
    <row r="32" spans="1:1">
      <c r="A32" s="5" t="s">
        <v>191</v>
      </c>
    </row>
    <row r="33" spans="1:1">
      <c r="A33" s="233" t="s">
        <v>216</v>
      </c>
    </row>
    <row r="34" spans="1:1">
      <c r="A34" s="233"/>
    </row>
    <row r="35" spans="1:1">
      <c r="A35" s="233"/>
    </row>
    <row r="36" spans="1:1">
      <c r="A36" s="234" t="s">
        <v>200</v>
      </c>
    </row>
    <row r="37" spans="1:1">
      <c r="A37" s="5"/>
    </row>
    <row r="38" spans="1:1">
      <c r="A38" s="5"/>
    </row>
    <row r="39" spans="1:1">
      <c r="A39" s="5"/>
    </row>
    <row r="40" spans="1:1">
      <c r="A40" s="5"/>
    </row>
    <row r="41" spans="1:1">
      <c r="A41" s="5"/>
    </row>
    <row r="43" spans="1:1">
      <c r="A43" s="48"/>
    </row>
    <row r="44" spans="1:1">
      <c r="A44" s="6"/>
    </row>
  </sheetData>
  <printOptions horizontalCentered="1"/>
  <pageMargins left="0.47244094488188981" right="0.35433070866141736" top="0.94488188976377963" bottom="0.51181102362204722" header="0.51181102362204722" footer="0.51181102362204722"/>
  <pageSetup firstPageNumber="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21"/>
  <sheetViews>
    <sheetView zoomScale="112" zoomScaleNormal="112" zoomScalePageLayoutView="112" workbookViewId="0">
      <selection activeCell="B36" sqref="B36"/>
    </sheetView>
  </sheetViews>
  <sheetFormatPr baseColWidth="10" defaultColWidth="10.90625" defaultRowHeight="12"/>
  <cols>
    <col min="1" max="1" width="10.7265625" style="7" customWidth="1"/>
    <col min="2" max="2" width="52.6328125" style="7" bestFit="1" customWidth="1"/>
    <col min="3" max="3" width="3.7265625" style="8" customWidth="1"/>
    <col min="4" max="16384" width="10.90625" style="7"/>
  </cols>
  <sheetData>
    <row r="1" spans="1:3">
      <c r="A1" s="328" t="s">
        <v>1</v>
      </c>
      <c r="B1" s="328"/>
    </row>
    <row r="2" spans="1:3">
      <c r="A2" s="10"/>
      <c r="B2" s="11"/>
    </row>
    <row r="3" spans="1:3">
      <c r="A3" s="10"/>
      <c r="B3" s="11" t="s">
        <v>93</v>
      </c>
      <c r="C3" s="8">
        <v>4</v>
      </c>
    </row>
    <row r="4" spans="1:3">
      <c r="A4" s="10" t="s">
        <v>2</v>
      </c>
      <c r="B4" s="12" t="s">
        <v>3</v>
      </c>
      <c r="C4" s="8">
        <v>8</v>
      </c>
    </row>
    <row r="5" spans="1:3">
      <c r="A5" s="10" t="s">
        <v>179</v>
      </c>
      <c r="B5" s="12" t="s">
        <v>4</v>
      </c>
      <c r="C5" s="8">
        <v>9</v>
      </c>
    </row>
    <row r="6" spans="1:3">
      <c r="A6" s="10" t="s">
        <v>96</v>
      </c>
      <c r="B6" s="12" t="s">
        <v>175</v>
      </c>
      <c r="C6" s="8">
        <v>11</v>
      </c>
    </row>
    <row r="7" spans="1:3">
      <c r="A7" s="10" t="s">
        <v>97</v>
      </c>
      <c r="B7" s="12" t="s">
        <v>94</v>
      </c>
      <c r="C7" s="8">
        <v>12</v>
      </c>
    </row>
    <row r="8" spans="1:3">
      <c r="A8" s="10" t="s">
        <v>98</v>
      </c>
      <c r="B8" s="12" t="s">
        <v>5</v>
      </c>
      <c r="C8" s="8">
        <v>12</v>
      </c>
    </row>
    <row r="9" spans="1:3">
      <c r="A9" s="10" t="s">
        <v>172</v>
      </c>
      <c r="B9" s="12" t="s">
        <v>180</v>
      </c>
      <c r="C9" s="8">
        <v>14</v>
      </c>
    </row>
    <row r="10" spans="1:3">
      <c r="A10" s="10" t="s">
        <v>173</v>
      </c>
      <c r="B10" s="12" t="s">
        <v>174</v>
      </c>
      <c r="C10" s="8">
        <v>15</v>
      </c>
    </row>
    <row r="11" spans="1:3">
      <c r="A11" s="10" t="s">
        <v>7</v>
      </c>
      <c r="B11" s="12" t="s">
        <v>165</v>
      </c>
      <c r="C11" s="8">
        <v>16</v>
      </c>
    </row>
    <row r="12" spans="1:3">
      <c r="A12" s="311" t="s">
        <v>8</v>
      </c>
      <c r="B12" s="12" t="s">
        <v>257</v>
      </c>
      <c r="C12" s="8">
        <v>17</v>
      </c>
    </row>
    <row r="13" spans="1:3">
      <c r="A13" s="311" t="s">
        <v>9</v>
      </c>
      <c r="B13" s="12" t="s">
        <v>10</v>
      </c>
      <c r="C13" s="8">
        <v>18</v>
      </c>
    </row>
    <row r="14" spans="1:3">
      <c r="A14" s="10"/>
      <c r="B14" s="12"/>
    </row>
    <row r="15" spans="1:3">
      <c r="A15" s="311"/>
      <c r="B15" s="12"/>
    </row>
    <row r="16" spans="1:3">
      <c r="A16" s="10" t="s">
        <v>11</v>
      </c>
      <c r="B16" s="12" t="s">
        <v>12</v>
      </c>
      <c r="C16" s="8">
        <v>8</v>
      </c>
    </row>
    <row r="17" spans="1:3">
      <c r="A17" s="10" t="s">
        <v>110</v>
      </c>
      <c r="B17" s="12" t="s">
        <v>201</v>
      </c>
      <c r="C17" s="8">
        <v>10</v>
      </c>
    </row>
    <row r="18" spans="1:3">
      <c r="A18" s="10" t="s">
        <v>111</v>
      </c>
      <c r="B18" s="12" t="s">
        <v>249</v>
      </c>
      <c r="C18" s="8">
        <v>11</v>
      </c>
    </row>
    <row r="19" spans="1:3">
      <c r="A19" s="10" t="s">
        <v>13</v>
      </c>
      <c r="B19" s="12" t="s">
        <v>14</v>
      </c>
      <c r="C19" s="8">
        <v>13</v>
      </c>
    </row>
    <row r="20" spans="1:3">
      <c r="A20" s="10" t="s">
        <v>15</v>
      </c>
      <c r="B20" s="12" t="s">
        <v>16</v>
      </c>
      <c r="C20" s="8">
        <v>13</v>
      </c>
    </row>
    <row r="21" spans="1:3">
      <c r="A21" s="10" t="s">
        <v>17</v>
      </c>
      <c r="B21" s="12" t="s">
        <v>18</v>
      </c>
      <c r="C21" s="8">
        <v>19</v>
      </c>
    </row>
  </sheetData>
  <mergeCells count="1">
    <mergeCell ref="A1:B1"/>
  </mergeCells>
  <printOptions horizontalCentered="1"/>
  <pageMargins left="0.59055118110236227" right="0.59055118110236227" top="0.94488188976377963" bottom="0.59055118110236227" header="0.51181102362204722" footer="0.51181102362204722"/>
  <pageSetup firstPageNumber="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47"/>
  <sheetViews>
    <sheetView view="pageBreakPreview" topLeftCell="A173" zoomScaleNormal="98" zoomScaleSheetLayoutView="100" zoomScalePageLayoutView="98" workbookViewId="0">
      <selection activeCell="B36" sqref="B36"/>
    </sheetView>
  </sheetViews>
  <sheetFormatPr baseColWidth="10" defaultColWidth="10.90625" defaultRowHeight="11.25"/>
  <cols>
    <col min="1" max="1" width="6.1796875" style="150" bestFit="1" customWidth="1"/>
    <col min="2" max="2" width="7.1796875" style="150" customWidth="1"/>
    <col min="3" max="3" width="10.36328125" style="150" bestFit="1" customWidth="1"/>
    <col min="4" max="4" width="6.08984375" style="150" bestFit="1" customWidth="1"/>
    <col min="5" max="5" width="7.453125" style="150" bestFit="1" customWidth="1"/>
    <col min="6" max="6" width="8" style="150" bestFit="1" customWidth="1"/>
    <col min="7" max="7" width="8.1796875" style="150" bestFit="1" customWidth="1"/>
    <col min="8" max="8" width="5.36328125" style="150" bestFit="1" customWidth="1"/>
    <col min="9" max="9" width="6.90625" style="150" bestFit="1" customWidth="1"/>
    <col min="10" max="16384" width="10.90625" style="150"/>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spans="1:8" ht="12.75" customHeight="1"/>
    <row r="18" spans="1:8" ht="12.75" customHeight="1"/>
    <row r="19" spans="1:8" ht="12.75" customHeight="1"/>
    <row r="20" spans="1:8" ht="12.75" customHeight="1"/>
    <row r="21" spans="1:8" ht="12.75" customHeight="1"/>
    <row r="22" spans="1:8" ht="12.75" customHeight="1"/>
    <row r="23" spans="1:8" ht="12.75" customHeight="1"/>
    <row r="24" spans="1:8" ht="12.75" customHeight="1"/>
    <row r="25" spans="1:8" ht="12.75" customHeight="1"/>
    <row r="26" spans="1:8" ht="12.75" customHeight="1"/>
    <row r="27" spans="1:8" ht="12.75" customHeight="1"/>
    <row r="28" spans="1:8" ht="12.75" customHeight="1">
      <c r="A28" s="329" t="s">
        <v>251</v>
      </c>
      <c r="B28" s="329"/>
      <c r="C28" s="329"/>
      <c r="D28" s="329"/>
      <c r="E28" s="329"/>
      <c r="F28" s="329"/>
      <c r="G28" s="329"/>
      <c r="H28" s="329"/>
    </row>
    <row r="29" spans="1:8" ht="12.75" customHeight="1"/>
    <row r="30" spans="1:8" ht="12.75" customHeight="1"/>
    <row r="31" spans="1:8" ht="12.75" customHeight="1"/>
    <row r="32" spans="1:8"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8.25" customHeight="1"/>
    <row r="43" ht="12.75" customHeight="1"/>
    <row r="44" ht="12.75" customHeight="1"/>
    <row r="45" ht="12.75" customHeight="1"/>
    <row r="46" ht="12.75" customHeight="1"/>
    <row r="47" ht="12.75" customHeight="1"/>
    <row r="48" ht="12.75" customHeight="1"/>
    <row r="49" spans="1:8" ht="12.75" customHeight="1"/>
    <row r="50" spans="1:8" ht="12.75" customHeight="1"/>
    <row r="51" spans="1:8" ht="12.75" customHeight="1"/>
    <row r="53" spans="1:8" ht="12.75" customHeight="1">
      <c r="A53" s="329" t="s">
        <v>251</v>
      </c>
      <c r="B53" s="329"/>
      <c r="C53" s="329"/>
      <c r="D53" s="329"/>
      <c r="E53" s="329"/>
      <c r="F53" s="329"/>
      <c r="G53" s="329"/>
      <c r="H53" s="329"/>
    </row>
    <row r="54" spans="1:8" ht="12.75" customHeight="1"/>
    <row r="55" spans="1:8" ht="12.75" customHeight="1"/>
    <row r="56" spans="1:8" ht="12.75" customHeight="1"/>
    <row r="57" spans="1:8" ht="12.75" customHeight="1"/>
    <row r="59" spans="1:8" ht="12.75" customHeight="1"/>
    <row r="60" spans="1:8" ht="12.75" customHeight="1">
      <c r="A60" s="333">
        <v>4</v>
      </c>
      <c r="B60" s="333"/>
      <c r="C60" s="333"/>
      <c r="D60" s="333"/>
      <c r="E60" s="333"/>
      <c r="F60" s="333"/>
      <c r="G60" s="333"/>
    </row>
    <row r="61" spans="1:8" ht="12.75" customHeight="1"/>
    <row r="62" spans="1:8" ht="15" customHeight="1"/>
    <row r="63" spans="1:8" ht="15" customHeight="1"/>
    <row r="64" spans="1:8" ht="15" customHeight="1"/>
    <row r="65" spans="1:8" ht="13.5" customHeight="1"/>
    <row r="66" spans="1:8" ht="3" customHeight="1"/>
    <row r="67" spans="1:8" ht="14.25" customHeight="1"/>
    <row r="68" spans="1:8" ht="12.75" customHeight="1"/>
    <row r="69" spans="1:8" ht="12.75" customHeight="1"/>
    <row r="70" spans="1:8" ht="12.75" customHeight="1"/>
    <row r="71" spans="1:8" ht="12.75" customHeight="1"/>
    <row r="72" spans="1:8" ht="12.75" customHeight="1"/>
    <row r="73" spans="1:8" ht="12.75" customHeight="1"/>
    <row r="75" spans="1:8" ht="12.75" customHeight="1"/>
    <row r="76" spans="1:8" ht="12.75" customHeight="1"/>
    <row r="77" spans="1:8" ht="12.75" customHeight="1"/>
    <row r="78" spans="1:8">
      <c r="A78" s="331" t="s">
        <v>239</v>
      </c>
      <c r="B78" s="331"/>
      <c r="C78" s="331"/>
      <c r="D78" s="331"/>
      <c r="E78" s="331"/>
      <c r="F78" s="331"/>
      <c r="G78" s="331"/>
      <c r="H78" s="331"/>
    </row>
    <row r="79" spans="1:8" ht="48.75" customHeight="1">
      <c r="A79" s="318" t="s">
        <v>206</v>
      </c>
      <c r="B79" s="318" t="s">
        <v>207</v>
      </c>
      <c r="C79" s="319" t="s">
        <v>219</v>
      </c>
      <c r="D79" s="320" t="s">
        <v>220</v>
      </c>
      <c r="E79" s="319" t="s">
        <v>221</v>
      </c>
      <c r="F79" s="320" t="s">
        <v>222</v>
      </c>
      <c r="G79" s="319" t="s">
        <v>223</v>
      </c>
      <c r="H79" s="320" t="s">
        <v>222</v>
      </c>
    </row>
    <row r="80" spans="1:8" ht="12">
      <c r="A80" s="321" t="s">
        <v>208</v>
      </c>
      <c r="B80" s="321" t="s">
        <v>209</v>
      </c>
      <c r="C80" s="321" t="s">
        <v>218</v>
      </c>
      <c r="D80" s="322" t="s">
        <v>228</v>
      </c>
      <c r="E80" s="321" t="s">
        <v>218</v>
      </c>
      <c r="F80" s="322" t="s">
        <v>229</v>
      </c>
      <c r="G80" s="321" t="s">
        <v>218</v>
      </c>
      <c r="H80" s="322" t="s">
        <v>230</v>
      </c>
    </row>
    <row r="81" spans="1:8" ht="12">
      <c r="A81" s="321" t="s">
        <v>210</v>
      </c>
      <c r="B81" s="321" t="s">
        <v>211</v>
      </c>
      <c r="C81" s="321" t="s">
        <v>224</v>
      </c>
      <c r="D81" s="322" t="s">
        <v>231</v>
      </c>
      <c r="E81" s="321" t="s">
        <v>218</v>
      </c>
      <c r="F81" s="322" t="s">
        <v>232</v>
      </c>
      <c r="G81" s="321" t="s">
        <v>218</v>
      </c>
      <c r="H81" s="322" t="s">
        <v>233</v>
      </c>
    </row>
    <row r="82" spans="1:8" ht="12">
      <c r="A82" s="321" t="s">
        <v>212</v>
      </c>
      <c r="B82" s="321" t="s">
        <v>213</v>
      </c>
      <c r="C82" s="321" t="s">
        <v>224</v>
      </c>
      <c r="D82" s="322" t="s">
        <v>234</v>
      </c>
      <c r="E82" s="321" t="s">
        <v>218</v>
      </c>
      <c r="F82" s="322" t="s">
        <v>235</v>
      </c>
      <c r="G82" s="321" t="s">
        <v>218</v>
      </c>
      <c r="H82" s="322" t="s">
        <v>233</v>
      </c>
    </row>
    <row r="83" spans="1:8" ht="12">
      <c r="A83" s="321" t="s">
        <v>212</v>
      </c>
      <c r="B83" s="321" t="s">
        <v>214</v>
      </c>
      <c r="C83" s="321" t="s">
        <v>224</v>
      </c>
      <c r="D83" s="322" t="s">
        <v>236</v>
      </c>
      <c r="E83" s="321" t="s">
        <v>218</v>
      </c>
      <c r="F83" s="322" t="s">
        <v>237</v>
      </c>
      <c r="G83" s="321" t="s">
        <v>218</v>
      </c>
      <c r="H83" s="322" t="s">
        <v>238</v>
      </c>
    </row>
    <row r="84" spans="1:8" ht="12.75" customHeight="1">
      <c r="A84" s="332" t="s">
        <v>251</v>
      </c>
      <c r="B84" s="332"/>
      <c r="C84" s="332"/>
      <c r="D84" s="332"/>
      <c r="E84" s="332"/>
      <c r="F84" s="332"/>
      <c r="G84" s="332"/>
      <c r="H84" s="332"/>
    </row>
    <row r="85" spans="1:8" ht="12.75" customHeight="1"/>
    <row r="86" spans="1:8" ht="12.75" customHeight="1"/>
    <row r="87" spans="1:8" ht="12.75" customHeight="1"/>
    <row r="88" spans="1:8" ht="12.75" customHeight="1"/>
    <row r="89" spans="1:8" ht="20.25" customHeight="1"/>
    <row r="90" spans="1:8" ht="12.75" customHeight="1"/>
    <row r="91" spans="1:8" ht="12.75" customHeight="1"/>
    <row r="92" spans="1:8" ht="1.5" customHeight="1"/>
    <row r="93" spans="1:8" ht="14.25" customHeight="1"/>
    <row r="94" spans="1:8" ht="14.25" customHeight="1"/>
    <row r="95" spans="1:8" ht="14.25" customHeight="1"/>
    <row r="96" spans="1:8"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spans="1:7" ht="14.25" customHeight="1"/>
    <row r="114" spans="1:7" ht="14.25" customHeight="1"/>
    <row r="115" spans="1:7" ht="14.25" customHeight="1">
      <c r="A115" s="333">
        <v>5</v>
      </c>
      <c r="B115" s="333"/>
      <c r="C115" s="333"/>
      <c r="D115" s="333"/>
      <c r="E115" s="333"/>
      <c r="F115" s="333"/>
      <c r="G115" s="333"/>
    </row>
    <row r="116" spans="1:7" ht="12.75" customHeight="1"/>
    <row r="118" spans="1:7" ht="12.75" customHeight="1"/>
    <row r="119" spans="1:7" ht="12.75" customHeight="1"/>
    <row r="121" spans="1:7" ht="12.75" customHeight="1"/>
    <row r="122" spans="1:7" ht="12.75" customHeight="1"/>
    <row r="123" spans="1:7" ht="8.25" customHeight="1"/>
    <row r="124" spans="1:7" ht="8.25" customHeight="1"/>
    <row r="125" spans="1:7" ht="12.75" customHeight="1"/>
    <row r="126" spans="1:7" ht="6.75" customHeight="1"/>
    <row r="127" spans="1:7" ht="12.75" customHeight="1"/>
    <row r="128" spans="1:7"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spans="1:7" ht="12.75" customHeight="1"/>
    <row r="162" spans="1:7" ht="12.75" customHeight="1"/>
    <row r="163" spans="1:7" ht="12.75" customHeight="1"/>
    <row r="164" spans="1:7" ht="12.75" customHeight="1"/>
    <row r="165" spans="1:7" ht="12.75" customHeight="1"/>
    <row r="166" spans="1:7" ht="12.75" customHeight="1"/>
    <row r="167" spans="1:7" ht="12.75" customHeight="1"/>
    <row r="168" spans="1:7" ht="12.75" customHeight="1"/>
    <row r="169" spans="1:7" ht="12.75" customHeight="1"/>
    <row r="170" spans="1:7" ht="12.75" customHeight="1"/>
    <row r="171" spans="1:7" ht="12.75" customHeight="1"/>
    <row r="172" spans="1:7" ht="12.75" customHeight="1"/>
    <row r="173" spans="1:7" ht="12.75" customHeight="1"/>
    <row r="174" spans="1:7" ht="12.75" customHeight="1">
      <c r="A174" s="334" t="s">
        <v>240</v>
      </c>
      <c r="B174" s="334"/>
      <c r="C174" s="334"/>
      <c r="D174" s="334"/>
      <c r="E174" s="334"/>
      <c r="F174" s="334"/>
      <c r="G174" s="334"/>
    </row>
    <row r="175" spans="1:7" ht="12.75" customHeight="1"/>
    <row r="176" spans="1:7" ht="12.75" customHeight="1">
      <c r="A176" s="333">
        <v>6</v>
      </c>
      <c r="B176" s="333"/>
      <c r="C176" s="333"/>
      <c r="D176" s="333"/>
      <c r="E176" s="333"/>
      <c r="F176" s="333"/>
      <c r="G176" s="333"/>
    </row>
    <row r="177" spans="1:7" ht="12.75" customHeight="1"/>
    <row r="178" spans="1:7" ht="12.75" customHeight="1"/>
    <row r="179" spans="1:7" ht="12.75" customHeight="1"/>
    <row r="180" spans="1:7" ht="12.75" customHeight="1"/>
    <row r="181" spans="1:7" ht="12.75" customHeight="1"/>
    <row r="182" spans="1:7" ht="12.75" customHeight="1"/>
    <row r="183" spans="1:7" ht="12.75" customHeight="1">
      <c r="A183" s="330"/>
      <c r="B183" s="330"/>
      <c r="C183" s="330"/>
      <c r="D183" s="330"/>
      <c r="E183" s="330"/>
      <c r="F183" s="330"/>
      <c r="G183" s="330"/>
    </row>
    <row r="184" spans="1:7" ht="12.75" customHeight="1"/>
    <row r="208" spans="1:7">
      <c r="A208" s="334" t="s">
        <v>250</v>
      </c>
      <c r="B208" s="334"/>
      <c r="C208" s="334"/>
      <c r="D208" s="334"/>
      <c r="E208" s="334"/>
      <c r="F208" s="334"/>
      <c r="G208" s="334"/>
    </row>
    <row r="247" spans="1:8" ht="12.75">
      <c r="A247" s="333">
        <v>7</v>
      </c>
      <c r="B247" s="333"/>
      <c r="C247" s="333"/>
      <c r="D247" s="333"/>
      <c r="E247" s="333"/>
      <c r="F247" s="333"/>
      <c r="G247" s="333"/>
      <c r="H247" s="333"/>
    </row>
  </sheetData>
  <mergeCells count="11">
    <mergeCell ref="A247:H247"/>
    <mergeCell ref="A60:G60"/>
    <mergeCell ref="A115:G115"/>
    <mergeCell ref="A176:G176"/>
    <mergeCell ref="A174:G174"/>
    <mergeCell ref="A208:G208"/>
    <mergeCell ref="A53:H53"/>
    <mergeCell ref="A28:H28"/>
    <mergeCell ref="A183:G183"/>
    <mergeCell ref="A78:H78"/>
    <mergeCell ref="A84:H84"/>
  </mergeCells>
  <phoneticPr fontId="38" type="noConversion"/>
  <printOptions horizontalCentered="1"/>
  <pageMargins left="0.23622047244094491" right="0.23622047244094491" top="0.74803149606299213" bottom="0.74803149606299213" header="0.31496062992125984" footer="0.31496062992125984"/>
  <pageSetup scale="87" fitToWidth="4" orientation="portrait" r:id="rId1"/>
  <rowBreaks count="3" manualBreakCount="3">
    <brk id="60" max="16383" man="1"/>
    <brk id="115" max="16383" man="1"/>
    <brk id="17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48"/>
  <sheetViews>
    <sheetView view="pageBreakPreview" topLeftCell="A4" zoomScaleNormal="96" zoomScaleSheetLayoutView="100" zoomScalePageLayoutView="96" workbookViewId="0">
      <selection activeCell="B36" sqref="B36"/>
    </sheetView>
  </sheetViews>
  <sheetFormatPr baseColWidth="10" defaultColWidth="9.6328125" defaultRowHeight="12"/>
  <cols>
    <col min="1" max="1" width="3.90625" style="10" customWidth="1"/>
    <col min="2" max="2" width="7.26953125" style="10" customWidth="1"/>
    <col min="3" max="3" width="4" style="10" customWidth="1"/>
    <col min="4" max="4" width="7.453125" style="10" customWidth="1"/>
    <col min="5" max="5" width="4" style="10" customWidth="1"/>
    <col min="6" max="6" width="7.1796875" style="10" bestFit="1" customWidth="1"/>
    <col min="7" max="7" width="4" style="10" customWidth="1"/>
    <col min="8" max="8" width="6.453125" style="10" customWidth="1"/>
    <col min="9" max="9" width="4" style="10" customWidth="1"/>
    <col min="10" max="10" width="8.7265625" style="10" customWidth="1"/>
    <col min="11" max="11" width="3.7265625" style="10" customWidth="1"/>
    <col min="12" max="12" width="7.90625" style="10" customWidth="1"/>
    <col min="13" max="24" width="11.26953125" style="10" customWidth="1"/>
    <col min="25" max="26" width="4.90625" style="10" customWidth="1"/>
    <col min="27" max="27" width="4.08984375" style="10" customWidth="1"/>
    <col min="28" max="28" width="5.90625" style="10" customWidth="1"/>
    <col min="29" max="16384" width="9.6328125" style="10"/>
  </cols>
  <sheetData>
    <row r="1" spans="1:28" ht="15" customHeight="1">
      <c r="A1" s="338" t="s">
        <v>125</v>
      </c>
      <c r="B1" s="338"/>
      <c r="C1" s="338"/>
      <c r="D1" s="338"/>
      <c r="E1" s="338"/>
      <c r="F1" s="338"/>
      <c r="G1" s="338"/>
      <c r="H1" s="338"/>
      <c r="I1" s="338"/>
      <c r="J1" s="338"/>
      <c r="K1" s="338"/>
      <c r="L1" s="338"/>
      <c r="M1" s="13"/>
      <c r="N1" s="13"/>
      <c r="O1" s="13"/>
      <c r="P1" s="13"/>
      <c r="Q1" s="13"/>
      <c r="R1" s="13"/>
      <c r="S1" s="13"/>
      <c r="T1" s="13"/>
      <c r="U1" s="13"/>
      <c r="V1" s="13"/>
      <c r="W1" s="13"/>
      <c r="X1" s="13"/>
      <c r="Y1" s="14"/>
      <c r="Z1" s="14"/>
      <c r="AA1" s="14"/>
      <c r="AB1" s="14"/>
    </row>
    <row r="2" spans="1:28" ht="6" customHeight="1">
      <c r="A2" s="279"/>
      <c r="B2" s="279"/>
      <c r="C2" s="279"/>
      <c r="D2" s="279"/>
      <c r="E2" s="279"/>
      <c r="F2" s="279"/>
      <c r="G2" s="279"/>
      <c r="H2" s="279"/>
      <c r="I2" s="279"/>
      <c r="J2" s="279"/>
      <c r="K2" s="279"/>
      <c r="L2" s="279"/>
    </row>
    <row r="3" spans="1:28" ht="15" customHeight="1">
      <c r="A3" s="339" t="s">
        <v>3</v>
      </c>
      <c r="B3" s="339"/>
      <c r="C3" s="339"/>
      <c r="D3" s="339"/>
      <c r="E3" s="339"/>
      <c r="F3" s="339"/>
      <c r="G3" s="339"/>
      <c r="H3" s="339"/>
      <c r="I3" s="339"/>
      <c r="J3" s="339"/>
      <c r="K3" s="339"/>
      <c r="L3" s="339"/>
      <c r="M3" s="84"/>
      <c r="N3" s="84"/>
      <c r="O3" s="84"/>
      <c r="P3" s="84"/>
      <c r="Q3" s="84"/>
      <c r="R3" s="84"/>
      <c r="S3" s="84"/>
      <c r="T3" s="84"/>
      <c r="U3" s="84"/>
      <c r="V3" s="84"/>
      <c r="W3" s="84"/>
      <c r="X3" s="84"/>
    </row>
    <row r="4" spans="1:28" ht="15" customHeight="1">
      <c r="A4" s="340" t="s">
        <v>202</v>
      </c>
      <c r="B4" s="340"/>
      <c r="C4" s="340"/>
      <c r="D4" s="340"/>
      <c r="E4" s="340"/>
      <c r="F4" s="340"/>
      <c r="G4" s="340"/>
      <c r="H4" s="340"/>
      <c r="I4" s="340"/>
      <c r="J4" s="340"/>
      <c r="K4" s="340"/>
      <c r="L4" s="340"/>
      <c r="M4" s="84"/>
      <c r="N4" s="84"/>
      <c r="O4" s="84"/>
      <c r="P4" s="84"/>
      <c r="Q4" s="84"/>
      <c r="R4" s="84"/>
      <c r="S4" s="84"/>
      <c r="T4" s="84"/>
      <c r="U4" s="84"/>
      <c r="V4" s="84"/>
      <c r="W4" s="84"/>
      <c r="X4" s="84"/>
    </row>
    <row r="5" spans="1:28" ht="15" customHeight="1">
      <c r="A5" s="341" t="s">
        <v>19</v>
      </c>
      <c r="B5" s="341"/>
      <c r="C5" s="341"/>
      <c r="D5" s="341"/>
      <c r="E5" s="341"/>
      <c r="F5" s="341"/>
      <c r="G5" s="341"/>
      <c r="H5" s="341"/>
      <c r="I5" s="341"/>
      <c r="J5" s="341"/>
      <c r="K5" s="341"/>
      <c r="L5" s="341"/>
      <c r="M5" s="84"/>
      <c r="N5" s="84"/>
      <c r="O5" s="84"/>
      <c r="P5" s="84"/>
      <c r="Q5" s="84"/>
      <c r="R5" s="84"/>
      <c r="S5" s="84"/>
      <c r="T5" s="84"/>
      <c r="U5" s="84"/>
      <c r="V5" s="84"/>
      <c r="W5" s="84"/>
      <c r="X5" s="84"/>
    </row>
    <row r="6" spans="1:28" ht="22.9" customHeight="1">
      <c r="A6" s="342" t="s">
        <v>20</v>
      </c>
      <c r="B6" s="344" t="s">
        <v>23</v>
      </c>
      <c r="C6" s="345"/>
      <c r="D6" s="346" t="s">
        <v>147</v>
      </c>
      <c r="E6" s="347"/>
      <c r="F6" s="346" t="s">
        <v>187</v>
      </c>
      <c r="G6" s="347"/>
      <c r="H6" s="344" t="s">
        <v>147</v>
      </c>
      <c r="I6" s="345"/>
      <c r="J6" s="344" t="s">
        <v>23</v>
      </c>
      <c r="K6" s="345"/>
      <c r="L6" s="284" t="s">
        <v>22</v>
      </c>
      <c r="M6" s="13"/>
      <c r="N6" s="13"/>
      <c r="O6" s="13"/>
      <c r="P6" s="13"/>
      <c r="Q6" s="13"/>
      <c r="R6" s="13"/>
      <c r="S6" s="13"/>
      <c r="T6" s="13"/>
      <c r="U6" s="13"/>
      <c r="V6" s="13"/>
      <c r="W6" s="13"/>
      <c r="X6" s="13"/>
      <c r="Y6" s="13"/>
      <c r="Z6" s="13"/>
      <c r="AA6" s="13"/>
      <c r="AB6" s="13"/>
    </row>
    <row r="7" spans="1:28" ht="22.5" customHeight="1">
      <c r="A7" s="343"/>
      <c r="B7" s="291" t="s">
        <v>186</v>
      </c>
      <c r="C7" s="131" t="s">
        <v>53</v>
      </c>
      <c r="D7" s="292" t="s">
        <v>148</v>
      </c>
      <c r="E7" s="131" t="s">
        <v>53</v>
      </c>
      <c r="F7" s="130" t="s">
        <v>215</v>
      </c>
      <c r="G7" s="131" t="s">
        <v>53</v>
      </c>
      <c r="H7" s="130" t="s">
        <v>51</v>
      </c>
      <c r="I7" s="131" t="s">
        <v>53</v>
      </c>
      <c r="J7" s="292" t="s">
        <v>156</v>
      </c>
      <c r="K7" s="131" t="s">
        <v>53</v>
      </c>
      <c r="L7" s="293" t="s">
        <v>23</v>
      </c>
      <c r="M7" s="13"/>
      <c r="N7" s="13"/>
      <c r="O7" s="13"/>
      <c r="P7" s="13"/>
      <c r="Q7" s="13"/>
      <c r="R7" s="13"/>
      <c r="S7" s="13"/>
      <c r="T7" s="13"/>
      <c r="U7" s="13"/>
      <c r="V7" s="13"/>
      <c r="W7" s="13"/>
      <c r="X7" s="13"/>
      <c r="Y7" s="13"/>
      <c r="Z7" s="13" t="s">
        <v>86</v>
      </c>
      <c r="AA7" s="13" t="s">
        <v>85</v>
      </c>
      <c r="AB7" s="13"/>
    </row>
    <row r="8" spans="1:28" ht="15" customHeight="1">
      <c r="A8" s="15">
        <v>2004</v>
      </c>
      <c r="B8" s="126">
        <v>2250000</v>
      </c>
      <c r="C8" s="17">
        <v>5.6338028169014081</v>
      </c>
      <c r="D8" s="16">
        <v>1676480</v>
      </c>
      <c r="E8" s="17">
        <v>7.2488003536405898</v>
      </c>
      <c r="F8" s="79">
        <v>221000</v>
      </c>
      <c r="G8" s="79"/>
      <c r="H8" s="128">
        <v>1897480</v>
      </c>
      <c r="I8" s="128"/>
      <c r="J8" s="79">
        <v>352520</v>
      </c>
      <c r="K8" s="79"/>
      <c r="L8" s="18">
        <v>84.332444444444448</v>
      </c>
      <c r="M8" s="19"/>
      <c r="N8" s="19"/>
      <c r="O8" s="19"/>
      <c r="P8" s="19"/>
      <c r="Q8" s="19"/>
      <c r="R8" s="19"/>
      <c r="S8" s="19"/>
      <c r="T8" s="19"/>
      <c r="U8" s="19"/>
      <c r="V8" s="19"/>
      <c r="W8" s="19"/>
      <c r="X8" s="19"/>
      <c r="Y8" s="19"/>
      <c r="Z8" s="19"/>
      <c r="AA8" s="19"/>
      <c r="AB8" s="20"/>
    </row>
    <row r="9" spans="1:28" ht="15" customHeight="1">
      <c r="A9" s="15">
        <v>2005</v>
      </c>
      <c r="B9" s="126">
        <v>2300000</v>
      </c>
      <c r="C9" s="22">
        <v>2.2222222222222143</v>
      </c>
      <c r="D9" s="21">
        <v>1723253</v>
      </c>
      <c r="E9" s="22">
        <v>2.7899527581599637</v>
      </c>
      <c r="F9" s="80">
        <v>223355.54800000001</v>
      </c>
      <c r="G9" s="127">
        <v>1.0658588235294086</v>
      </c>
      <c r="H9" s="128">
        <v>1946608.548</v>
      </c>
      <c r="I9" s="129">
        <v>2.5891470792841043</v>
      </c>
      <c r="J9" s="79">
        <v>353391.45200000005</v>
      </c>
      <c r="K9" s="127">
        <v>0.24720639963691227</v>
      </c>
      <c r="L9" s="18">
        <v>84.635154260869555</v>
      </c>
      <c r="M9" s="19"/>
      <c r="N9" s="261"/>
      <c r="O9" s="19"/>
      <c r="P9" s="19"/>
      <c r="Q9" s="19"/>
      <c r="R9" s="19"/>
      <c r="S9" s="19"/>
      <c r="T9" s="19"/>
      <c r="U9" s="19"/>
      <c r="V9" s="19"/>
      <c r="W9" s="19"/>
      <c r="X9" s="19"/>
      <c r="Y9" s="19"/>
      <c r="Z9" s="19"/>
      <c r="AA9" s="19"/>
      <c r="AB9" s="20"/>
    </row>
    <row r="10" spans="1:28" ht="15" customHeight="1">
      <c r="A10" s="15">
        <v>2006</v>
      </c>
      <c r="B10" s="125">
        <v>2400000</v>
      </c>
      <c r="C10" s="22">
        <v>4.3478260869565188</v>
      </c>
      <c r="D10" s="21">
        <v>1818115</v>
      </c>
      <c r="E10" s="22">
        <v>5.5048214046341526</v>
      </c>
      <c r="F10" s="79">
        <v>264028.14199999999</v>
      </c>
      <c r="G10" s="127">
        <v>18.209797949590211</v>
      </c>
      <c r="H10" s="128">
        <v>2082143.142</v>
      </c>
      <c r="I10" s="129">
        <v>6.9626013992002633</v>
      </c>
      <c r="J10" s="79">
        <v>317856.85800000001</v>
      </c>
      <c r="K10" s="127">
        <v>-10.055306600907832</v>
      </c>
      <c r="L10" s="18">
        <v>86.755964249999991</v>
      </c>
      <c r="M10" s="19"/>
      <c r="N10" s="19"/>
      <c r="O10" s="19"/>
      <c r="P10" s="19"/>
      <c r="Q10" s="19"/>
      <c r="R10" s="19"/>
      <c r="S10" s="19"/>
      <c r="T10" s="19"/>
      <c r="U10" s="19"/>
      <c r="V10" s="19"/>
      <c r="W10" s="19"/>
      <c r="X10" s="19"/>
      <c r="Y10" s="19"/>
      <c r="Z10" s="19"/>
      <c r="AA10" s="19"/>
      <c r="AB10" s="20"/>
    </row>
    <row r="11" spans="1:28" ht="15" customHeight="1">
      <c r="A11" s="15">
        <v>2007</v>
      </c>
      <c r="B11" s="126">
        <v>2450000</v>
      </c>
      <c r="C11" s="22">
        <v>2.0833333333333259</v>
      </c>
      <c r="D11" s="21">
        <v>1874650</v>
      </c>
      <c r="E11" s="22">
        <v>3.1095392755683848</v>
      </c>
      <c r="F11" s="80">
        <v>269809.359</v>
      </c>
      <c r="G11" s="127">
        <v>2.1896215139066477</v>
      </c>
      <c r="H11" s="128">
        <v>2144459.3590000002</v>
      </c>
      <c r="I11" s="129">
        <v>2.9928882286230474</v>
      </c>
      <c r="J11" s="79">
        <v>305540.64099999983</v>
      </c>
      <c r="K11" s="127">
        <v>-3.8747683713655112</v>
      </c>
      <c r="L11" s="18">
        <v>87.528953428571427</v>
      </c>
      <c r="M11" s="19"/>
      <c r="N11" s="19"/>
      <c r="O11" s="19"/>
      <c r="P11" s="19"/>
      <c r="Q11" s="19"/>
      <c r="R11" s="19"/>
      <c r="S11" s="19"/>
      <c r="T11" s="19"/>
      <c r="U11" s="19"/>
      <c r="V11" s="19"/>
      <c r="W11" s="19"/>
      <c r="X11" s="19"/>
      <c r="Y11" s="19"/>
      <c r="Z11" s="19"/>
      <c r="AA11" s="19"/>
      <c r="AB11" s="20"/>
    </row>
    <row r="12" spans="1:28" ht="15" customHeight="1">
      <c r="A12" s="15">
        <v>2008</v>
      </c>
      <c r="B12" s="126">
        <v>2550000</v>
      </c>
      <c r="C12" s="22">
        <v>4.081632653061229</v>
      </c>
      <c r="D12" s="21">
        <v>1971627</v>
      </c>
      <c r="E12" s="22">
        <v>5.1730723068306173</v>
      </c>
      <c r="F12" s="80">
        <v>263843.147</v>
      </c>
      <c r="G12" s="127">
        <v>-2.2112694763861018</v>
      </c>
      <c r="H12" s="128">
        <v>2235470.1469999999</v>
      </c>
      <c r="I12" s="129">
        <v>4.2439968665314076</v>
      </c>
      <c r="J12" s="79">
        <v>314529.85300000012</v>
      </c>
      <c r="K12" s="127">
        <v>2.94206753333357</v>
      </c>
      <c r="L12" s="18">
        <v>87.665495960784313</v>
      </c>
      <c r="M12" s="19"/>
      <c r="N12" s="19"/>
      <c r="O12" s="19"/>
      <c r="P12" s="19"/>
      <c r="Q12" s="19"/>
      <c r="R12" s="19"/>
      <c r="S12" s="19"/>
      <c r="T12" s="19"/>
      <c r="U12" s="19"/>
      <c r="V12" s="19"/>
      <c r="W12" s="19"/>
      <c r="X12" s="19"/>
      <c r="Y12" s="19"/>
      <c r="Z12" s="19"/>
      <c r="AA12" s="19"/>
      <c r="AB12" s="20"/>
    </row>
    <row r="13" spans="1:28" ht="15" customHeight="1">
      <c r="A13" s="15">
        <v>2009</v>
      </c>
      <c r="B13" s="126">
        <v>2350000</v>
      </c>
      <c r="C13" s="22">
        <v>-7.8431372549019667</v>
      </c>
      <c r="D13" s="21">
        <v>1772670</v>
      </c>
      <c r="E13" s="22">
        <v>-10.091006057433782</v>
      </c>
      <c r="F13" s="80">
        <v>288215.01</v>
      </c>
      <c r="G13" s="127">
        <v>9.2372545116739424</v>
      </c>
      <c r="H13" s="128">
        <v>2060885.01</v>
      </c>
      <c r="I13" s="129">
        <v>-7.8097726885010381</v>
      </c>
      <c r="J13" s="79">
        <v>289114.99</v>
      </c>
      <c r="K13" s="127">
        <v>-8.0802705236377452</v>
      </c>
      <c r="L13" s="18">
        <v>87.697234468085099</v>
      </c>
      <c r="M13" s="19"/>
      <c r="N13" s="19"/>
      <c r="O13" s="19"/>
      <c r="P13" s="19"/>
      <c r="Q13" s="19"/>
      <c r="R13" s="19"/>
      <c r="S13" s="19"/>
      <c r="T13" s="19"/>
      <c r="U13" s="19"/>
      <c r="V13" s="19"/>
      <c r="W13" s="19"/>
      <c r="X13" s="19"/>
      <c r="Y13" s="19"/>
      <c r="Z13" s="19"/>
      <c r="AA13" s="19"/>
      <c r="AB13" s="20"/>
    </row>
    <row r="14" spans="1:28" ht="15" customHeight="1">
      <c r="A14" s="15">
        <v>2010</v>
      </c>
      <c r="B14" s="126">
        <v>2530000</v>
      </c>
      <c r="C14" s="22">
        <v>7.6595744680851174</v>
      </c>
      <c r="D14" s="21">
        <v>1895735</v>
      </c>
      <c r="E14" s="22">
        <v>6.9423524965165573</v>
      </c>
      <c r="F14" s="80">
        <v>339783.35499999998</v>
      </c>
      <c r="G14" s="127">
        <v>17.892317613853614</v>
      </c>
      <c r="H14" s="128">
        <v>2235518.355</v>
      </c>
      <c r="I14" s="129">
        <v>8.4737064005332421</v>
      </c>
      <c r="J14" s="79">
        <v>294481.64500000002</v>
      </c>
      <c r="K14" s="127">
        <v>1.8562354722596819</v>
      </c>
      <c r="L14" s="18">
        <v>88.360409288537539</v>
      </c>
      <c r="M14" s="19"/>
      <c r="N14" s="19"/>
      <c r="O14" s="19"/>
      <c r="P14" s="19"/>
      <c r="Q14" s="19"/>
      <c r="R14" s="19"/>
      <c r="S14" s="19"/>
      <c r="T14" s="19"/>
      <c r="U14" s="19"/>
      <c r="V14" s="19"/>
      <c r="W14" s="19"/>
      <c r="X14" s="19"/>
      <c r="Y14" s="19"/>
      <c r="Z14" s="19"/>
      <c r="AA14" s="19"/>
      <c r="AB14" s="20"/>
    </row>
    <row r="15" spans="1:28" ht="15" customHeight="1">
      <c r="A15" s="15">
        <v>2011</v>
      </c>
      <c r="B15" s="126">
        <v>2620000</v>
      </c>
      <c r="C15" s="22">
        <v>3.5573122529644285</v>
      </c>
      <c r="D15" s="21">
        <v>2103739</v>
      </c>
      <c r="E15" s="22">
        <v>10.972208668405647</v>
      </c>
      <c r="F15" s="106">
        <v>275599.43800000002</v>
      </c>
      <c r="G15" s="127">
        <v>-18.889658971081722</v>
      </c>
      <c r="H15" s="128">
        <v>2379338.4380000001</v>
      </c>
      <c r="I15" s="129">
        <v>6.4334109661112526</v>
      </c>
      <c r="J15" s="79">
        <v>240661.56199999992</v>
      </c>
      <c r="K15" s="127">
        <v>-18.27620971079542</v>
      </c>
      <c r="L15" s="18">
        <v>90.814444198473282</v>
      </c>
      <c r="M15" s="19"/>
      <c r="N15" s="264"/>
      <c r="O15" s="19"/>
      <c r="P15" s="19"/>
      <c r="Q15" s="19"/>
      <c r="R15" s="19"/>
      <c r="S15" s="19"/>
      <c r="T15" s="19"/>
      <c r="U15" s="19"/>
      <c r="V15" s="19"/>
      <c r="W15" s="19"/>
      <c r="X15" s="19"/>
      <c r="Y15" s="19"/>
      <c r="Z15" s="19"/>
      <c r="AA15" s="19"/>
      <c r="AB15" s="20"/>
    </row>
    <row r="16" spans="1:28" ht="15" customHeight="1">
      <c r="A16" s="15">
        <v>2012</v>
      </c>
      <c r="B16" s="126">
        <v>2650000</v>
      </c>
      <c r="C16" s="22">
        <v>1.1450381679389388</v>
      </c>
      <c r="D16" s="21">
        <v>2119080</v>
      </c>
      <c r="E16" s="22">
        <v>0.72922544098863451</v>
      </c>
      <c r="F16" s="80">
        <v>316000</v>
      </c>
      <c r="G16" s="127">
        <v>14.659159791174892</v>
      </c>
      <c r="H16" s="128">
        <v>2435080</v>
      </c>
      <c r="I16" s="129">
        <v>2.3427336401480758</v>
      </c>
      <c r="J16" s="79">
        <v>214920</v>
      </c>
      <c r="K16" s="127">
        <v>-10.696166760523196</v>
      </c>
      <c r="L16" s="18">
        <v>91.889811320754717</v>
      </c>
      <c r="M16" s="19"/>
      <c r="N16" s="19"/>
      <c r="O16" s="19"/>
      <c r="P16" s="19"/>
      <c r="Q16" s="19"/>
      <c r="R16" s="19"/>
      <c r="S16" s="19"/>
      <c r="T16" s="19"/>
      <c r="U16" s="19"/>
      <c r="V16" s="19"/>
      <c r="W16" s="19"/>
      <c r="X16" s="19"/>
      <c r="Y16" s="19"/>
      <c r="Z16" s="19"/>
      <c r="AA16" s="19"/>
      <c r="AB16" s="20"/>
    </row>
    <row r="17" spans="1:28" ht="15" customHeight="1">
      <c r="A17" s="146">
        <v>2013</v>
      </c>
      <c r="B17" s="147">
        <v>2676816</v>
      </c>
      <c r="C17" s="22">
        <v>1.0119245283018774</v>
      </c>
      <c r="D17" s="148">
        <v>2149142</v>
      </c>
      <c r="E17" s="22">
        <v>1.4186345017649149</v>
      </c>
      <c r="F17" s="149">
        <v>321500</v>
      </c>
      <c r="G17" s="127">
        <v>1.7405063291139333</v>
      </c>
      <c r="H17" s="151">
        <v>2470642</v>
      </c>
      <c r="I17" s="129">
        <v>1.4604037649686985</v>
      </c>
      <c r="J17" s="79">
        <v>204174</v>
      </c>
      <c r="K17" s="127">
        <v>-5.0000000000000044</v>
      </c>
      <c r="L17" s="18">
        <v>92.297789612733936</v>
      </c>
      <c r="M17" s="19"/>
      <c r="N17" s="19"/>
      <c r="O17" s="19"/>
      <c r="P17" s="19"/>
      <c r="Q17" s="19"/>
      <c r="R17" s="19"/>
      <c r="S17" s="19"/>
      <c r="T17" s="19"/>
      <c r="U17" s="19"/>
      <c r="V17" s="19"/>
      <c r="W17" s="19"/>
      <c r="X17" s="19"/>
      <c r="Y17" s="19"/>
      <c r="Z17" s="19"/>
      <c r="AA17" s="19"/>
      <c r="AB17" s="20"/>
    </row>
    <row r="18" spans="1:28" ht="15" customHeight="1">
      <c r="A18" s="146">
        <v>2014</v>
      </c>
      <c r="B18" s="147">
        <v>2690946</v>
      </c>
      <c r="C18" s="22">
        <v>0.52786594222389294</v>
      </c>
      <c r="D18" s="148">
        <v>2148731</v>
      </c>
      <c r="E18" s="22">
        <v>-1.9123910844420777E-2</v>
      </c>
      <c r="F18" s="149">
        <v>338041</v>
      </c>
      <c r="G18" s="127">
        <v>5.1449455676516376</v>
      </c>
      <c r="H18" s="151">
        <v>2486772</v>
      </c>
      <c r="I18" s="129">
        <v>0.65286674475704132</v>
      </c>
      <c r="J18" s="79">
        <v>204174</v>
      </c>
      <c r="K18" s="127">
        <v>0</v>
      </c>
      <c r="L18" s="154">
        <v>92.412556773714527</v>
      </c>
      <c r="M18" s="19"/>
      <c r="N18" s="19"/>
      <c r="O18" s="19"/>
      <c r="P18" s="19"/>
      <c r="Q18" s="19"/>
      <c r="R18" s="19"/>
      <c r="S18" s="19"/>
      <c r="T18" s="19"/>
      <c r="U18" s="19"/>
      <c r="V18" s="19"/>
      <c r="W18" s="19"/>
      <c r="X18" s="19"/>
      <c r="Y18" s="19"/>
      <c r="Z18" s="19"/>
      <c r="AA18" s="19"/>
      <c r="AB18" s="20"/>
    </row>
    <row r="19" spans="1:28" ht="15" customHeight="1">
      <c r="A19" s="146">
        <v>2015</v>
      </c>
      <c r="B19" s="147">
        <v>2581990</v>
      </c>
      <c r="C19" s="22">
        <v>-4.0489850037867754</v>
      </c>
      <c r="D19" s="148">
        <v>2028825</v>
      </c>
      <c r="E19" s="22">
        <v>-5.5803169405570063</v>
      </c>
      <c r="F19" s="149">
        <v>348991</v>
      </c>
      <c r="G19" s="127">
        <v>3.2392520433911942</v>
      </c>
      <c r="H19" s="151">
        <v>2377816</v>
      </c>
      <c r="I19" s="129">
        <v>-4.381422985299821</v>
      </c>
      <c r="J19" s="79">
        <v>204174</v>
      </c>
      <c r="K19" s="127">
        <v>0</v>
      </c>
      <c r="L19" s="182">
        <v>92.120855686788445</v>
      </c>
      <c r="M19" s="19"/>
      <c r="N19" s="19"/>
      <c r="O19" s="19"/>
      <c r="P19" s="19"/>
      <c r="Q19" s="19"/>
      <c r="R19" s="19"/>
      <c r="S19" s="19"/>
      <c r="T19" s="19"/>
      <c r="U19" s="19"/>
      <c r="V19" s="19"/>
      <c r="W19" s="19"/>
      <c r="X19" s="19"/>
      <c r="Y19" s="19"/>
      <c r="Z19" s="19"/>
      <c r="AA19" s="19"/>
      <c r="AB19" s="20"/>
    </row>
    <row r="20" spans="1:28" ht="15" customHeight="1">
      <c r="A20" s="146">
        <v>2016</v>
      </c>
      <c r="B20" s="147">
        <f>+D20+F20+J20</f>
        <v>2525553.8080000002</v>
      </c>
      <c r="C20" s="22">
        <f>+(B20/B19-1)*100</f>
        <v>-2.1857633840564716</v>
      </c>
      <c r="D20" s="148">
        <v>1991006.9950000001</v>
      </c>
      <c r="E20" s="22">
        <f>+(D20/D19-1)*100</f>
        <v>-1.8640348477567015</v>
      </c>
      <c r="F20" s="149">
        <v>330372.81300000002</v>
      </c>
      <c r="G20" s="127">
        <f>+(F20/F19-1)*100</f>
        <v>-5.3348616439965468</v>
      </c>
      <c r="H20" s="151">
        <f>+D20+F20</f>
        <v>2321379.8080000002</v>
      </c>
      <c r="I20" s="129">
        <f>+(H20/H19-1)*100</f>
        <v>-2.3734465576814912</v>
      </c>
      <c r="J20" s="79">
        <v>204174</v>
      </c>
      <c r="K20" s="127">
        <f>+(J20/J19-1)*100</f>
        <v>0</v>
      </c>
      <c r="L20" s="154">
        <f>+H20/B20*100</f>
        <v>91.915674124492853</v>
      </c>
      <c r="M20" s="260"/>
      <c r="N20" s="19"/>
      <c r="O20" s="19"/>
      <c r="P20" s="19"/>
      <c r="Q20" s="19"/>
      <c r="R20" s="19"/>
      <c r="S20" s="19"/>
      <c r="T20" s="19"/>
      <c r="U20" s="19"/>
      <c r="V20" s="19"/>
      <c r="W20" s="19"/>
      <c r="X20" s="19"/>
      <c r="Y20" s="19"/>
      <c r="Z20" s="19"/>
      <c r="AA20" s="19"/>
      <c r="AB20" s="20"/>
    </row>
    <row r="21" spans="1:28" ht="15" customHeight="1">
      <c r="A21" s="146">
        <v>2017</v>
      </c>
      <c r="B21" s="147">
        <f>+D21+F21+J21</f>
        <v>2514992.824</v>
      </c>
      <c r="C21" s="22">
        <f>+(B21/B20-1)*100</f>
        <v>-0.41816507597450814</v>
      </c>
      <c r="D21" s="148">
        <v>1990518.6329999999</v>
      </c>
      <c r="E21" s="22">
        <f>+(D21/D20-1)*100</f>
        <v>-2.4528391975853214E-2</v>
      </c>
      <c r="F21" s="149">
        <v>320300.19099999999</v>
      </c>
      <c r="G21" s="127">
        <f>+(F21/F20-1)*100</f>
        <v>-3.0488652829916862</v>
      </c>
      <c r="H21" s="151">
        <f>+D21+F21</f>
        <v>2310818.824</v>
      </c>
      <c r="I21" s="129">
        <f>+(H21/H20-1)*100</f>
        <v>-0.4549442518455904</v>
      </c>
      <c r="J21" s="79">
        <v>204174</v>
      </c>
      <c r="K21" s="127">
        <f>+(J21/J20-1)*100</f>
        <v>0</v>
      </c>
      <c r="L21" s="182">
        <f>+H21/B21*100</f>
        <v>91.881726339271651</v>
      </c>
      <c r="M21" s="19"/>
      <c r="N21" s="19"/>
      <c r="O21" s="19"/>
      <c r="P21" s="19"/>
      <c r="Q21" s="19"/>
      <c r="R21" s="19"/>
      <c r="S21" s="19"/>
      <c r="T21" s="19"/>
      <c r="U21" s="19"/>
      <c r="V21" s="19"/>
      <c r="W21" s="19"/>
      <c r="X21" s="19"/>
      <c r="Y21" s="19"/>
      <c r="Z21" s="19"/>
      <c r="AA21" s="19"/>
      <c r="AB21" s="20"/>
    </row>
    <row r="22" spans="1:28" ht="15" customHeight="1">
      <c r="A22" s="85" t="s">
        <v>161</v>
      </c>
      <c r="B22" s="86"/>
      <c r="C22" s="86"/>
      <c r="D22" s="86"/>
      <c r="E22" s="86"/>
      <c r="F22" s="86"/>
      <c r="G22" s="86"/>
      <c r="H22" s="86"/>
      <c r="I22" s="86"/>
      <c r="J22" s="86"/>
      <c r="K22" s="86"/>
      <c r="L22" s="87"/>
      <c r="M22" s="23"/>
      <c r="N22" s="19"/>
      <c r="O22" s="19"/>
      <c r="P22" s="19"/>
      <c r="Q22" s="23"/>
      <c r="R22" s="23"/>
      <c r="S22" s="23"/>
      <c r="T22" s="23"/>
      <c r="U22" s="23"/>
      <c r="V22" s="23"/>
      <c r="W22" s="23"/>
      <c r="X22" s="23"/>
      <c r="Y22" s="23"/>
      <c r="Z22" s="23"/>
      <c r="AA22" s="23"/>
      <c r="AB22" s="23"/>
    </row>
    <row r="23" spans="1:28" ht="63" customHeight="1">
      <c r="A23" s="335" t="s">
        <v>203</v>
      </c>
      <c r="B23" s="336"/>
      <c r="C23" s="336"/>
      <c r="D23" s="336"/>
      <c r="E23" s="336"/>
      <c r="F23" s="336"/>
      <c r="G23" s="336"/>
      <c r="H23" s="336"/>
      <c r="I23" s="336"/>
      <c r="J23" s="336"/>
      <c r="K23" s="336"/>
      <c r="L23" s="337"/>
      <c r="M23" s="107"/>
      <c r="N23" s="23"/>
      <c r="O23" s="23"/>
      <c r="P23" s="23"/>
      <c r="Q23" s="23"/>
      <c r="R23" s="23"/>
      <c r="S23" s="23"/>
      <c r="T23" s="23"/>
      <c r="U23" s="23"/>
      <c r="V23" s="23"/>
      <c r="W23" s="23"/>
      <c r="X23" s="23"/>
      <c r="Y23" s="23"/>
      <c r="Z23" s="23"/>
      <c r="AA23" s="23"/>
      <c r="AB23" s="23"/>
    </row>
    <row r="47" spans="1:12" ht="6.6" customHeight="1"/>
    <row r="48" spans="1:12" ht="12.75">
      <c r="A48" s="333">
        <v>8</v>
      </c>
      <c r="B48" s="333"/>
      <c r="C48" s="333"/>
      <c r="D48" s="333"/>
      <c r="E48" s="333"/>
      <c r="F48" s="333"/>
      <c r="G48" s="333"/>
      <c r="H48" s="333"/>
      <c r="I48" s="333"/>
      <c r="J48" s="333"/>
      <c r="K48" s="333"/>
      <c r="L48" s="333"/>
    </row>
  </sheetData>
  <mergeCells count="12">
    <mergeCell ref="A48:L48"/>
    <mergeCell ref="A23:L23"/>
    <mergeCell ref="A1:L1"/>
    <mergeCell ref="A3:L3"/>
    <mergeCell ref="A4:L4"/>
    <mergeCell ref="A5:L5"/>
    <mergeCell ref="A6:A7"/>
    <mergeCell ref="B6:C6"/>
    <mergeCell ref="D6:E6"/>
    <mergeCell ref="F6:G6"/>
    <mergeCell ref="H6:I6"/>
    <mergeCell ref="J6:K6"/>
  </mergeCells>
  <printOptions horizontalCentered="1"/>
  <pageMargins left="0.39370078740157483" right="0.39370078740157483" top="1.0629921259842521" bottom="0.39370078740157483" header="0.51181102362204722" footer="0.19685039370078741"/>
  <pageSetup scale="99" firstPageNumber="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57"/>
  <sheetViews>
    <sheetView view="pageBreakPreview" zoomScaleNormal="89" zoomScaleSheetLayoutView="100" zoomScalePageLayoutView="89" workbookViewId="0">
      <selection activeCell="B36" sqref="B36"/>
    </sheetView>
  </sheetViews>
  <sheetFormatPr baseColWidth="10" defaultColWidth="10.90625" defaultRowHeight="12"/>
  <cols>
    <col min="1" max="1" width="7.6328125" style="10" customWidth="1"/>
    <col min="2" max="2" width="4.7265625" style="10" customWidth="1"/>
    <col min="3" max="3" width="5.08984375" style="10" customWidth="1"/>
    <col min="4" max="4" width="5.36328125" style="10" bestFit="1" customWidth="1"/>
    <col min="5" max="5" width="4.6328125" style="10" customWidth="1"/>
    <col min="6" max="6" width="4.90625" style="10" bestFit="1" customWidth="1"/>
    <col min="7" max="7" width="3.7265625" style="10" customWidth="1"/>
    <col min="8" max="8" width="4.90625" style="10" customWidth="1"/>
    <col min="9" max="9" width="4.7265625" style="10" customWidth="1"/>
    <col min="10" max="10" width="3.7265625" style="10" customWidth="1"/>
    <col min="11" max="11" width="4.90625" style="10" customWidth="1"/>
    <col min="12" max="12" width="5.6328125" style="10" bestFit="1" customWidth="1"/>
    <col min="13" max="13" width="3.6328125" style="10" customWidth="1"/>
    <col min="14" max="14" width="4.90625" style="10" customWidth="1"/>
    <col min="15" max="15" width="5.6328125" style="10" bestFit="1" customWidth="1"/>
    <col min="16" max="16" width="3.453125" style="10" customWidth="1"/>
    <col min="17" max="17" width="5.90625" style="10" customWidth="1"/>
    <col min="18" max="18" width="5.6328125" style="10" bestFit="1" customWidth="1"/>
    <col min="19" max="19" width="3.453125" style="10" customWidth="1"/>
    <col min="20" max="20" width="4.90625" style="10" customWidth="1"/>
    <col min="21" max="21" width="5.90625" style="10" customWidth="1"/>
    <col min="22" max="22" width="6.7265625" style="10" customWidth="1"/>
    <col min="23" max="23" width="7" style="10" customWidth="1"/>
    <col min="24" max="16384" width="10.90625" style="10"/>
  </cols>
  <sheetData>
    <row r="1" spans="1:19">
      <c r="A1" s="350" t="s">
        <v>162</v>
      </c>
      <c r="B1" s="350"/>
      <c r="C1" s="350"/>
      <c r="D1" s="350"/>
      <c r="E1" s="350"/>
      <c r="F1" s="350"/>
      <c r="G1" s="350"/>
      <c r="H1" s="350"/>
      <c r="I1" s="350"/>
      <c r="J1" s="350"/>
      <c r="K1" s="350"/>
      <c r="L1" s="350"/>
      <c r="M1" s="350"/>
      <c r="N1" s="350"/>
      <c r="O1" s="350"/>
      <c r="P1" s="350"/>
      <c r="Q1" s="350"/>
      <c r="R1" s="350"/>
      <c r="S1" s="350"/>
    </row>
    <row r="2" spans="1:19">
      <c r="A2" s="279"/>
      <c r="B2" s="279"/>
      <c r="C2" s="279"/>
      <c r="D2" s="279"/>
      <c r="E2" s="279"/>
      <c r="F2" s="279"/>
      <c r="G2" s="279"/>
      <c r="H2" s="279"/>
      <c r="I2" s="279"/>
      <c r="J2" s="279"/>
      <c r="K2" s="279"/>
      <c r="L2" s="279"/>
      <c r="M2" s="279"/>
      <c r="N2" s="279"/>
      <c r="O2" s="279"/>
      <c r="P2" s="279"/>
      <c r="Q2" s="279"/>
      <c r="R2" s="279"/>
      <c r="S2" s="279"/>
    </row>
    <row r="3" spans="1:19">
      <c r="A3" s="351" t="s">
        <v>4</v>
      </c>
      <c r="B3" s="351"/>
      <c r="C3" s="351"/>
      <c r="D3" s="351"/>
      <c r="E3" s="351"/>
      <c r="F3" s="351"/>
      <c r="G3" s="351"/>
      <c r="H3" s="351"/>
      <c r="I3" s="351"/>
      <c r="J3" s="351"/>
      <c r="K3" s="351"/>
      <c r="L3" s="351"/>
      <c r="M3" s="351"/>
      <c r="N3" s="351"/>
      <c r="O3" s="351"/>
      <c r="P3" s="351"/>
      <c r="Q3" s="351"/>
      <c r="R3" s="351"/>
      <c r="S3" s="351"/>
    </row>
    <row r="4" spans="1:19">
      <c r="A4" s="352" t="s">
        <v>192</v>
      </c>
      <c r="B4" s="352"/>
      <c r="C4" s="352"/>
      <c r="D4" s="352"/>
      <c r="E4" s="352"/>
      <c r="F4" s="352"/>
      <c r="G4" s="352"/>
      <c r="H4" s="352"/>
      <c r="I4" s="352"/>
      <c r="J4" s="352"/>
      <c r="K4" s="352"/>
      <c r="L4" s="352"/>
      <c r="M4" s="352"/>
      <c r="N4" s="352"/>
      <c r="O4" s="352"/>
      <c r="P4" s="352"/>
      <c r="Q4" s="352"/>
      <c r="R4" s="352"/>
      <c r="S4" s="352"/>
    </row>
    <row r="5" spans="1:19">
      <c r="A5" s="353" t="s">
        <v>19</v>
      </c>
      <c r="B5" s="350"/>
      <c r="C5" s="350"/>
      <c r="D5" s="350"/>
      <c r="E5" s="350"/>
      <c r="F5" s="350"/>
      <c r="G5" s="350"/>
      <c r="H5" s="350"/>
      <c r="I5" s="350"/>
      <c r="J5" s="350"/>
      <c r="K5" s="350"/>
      <c r="L5" s="350"/>
      <c r="M5" s="350"/>
      <c r="N5" s="350"/>
      <c r="O5" s="350"/>
      <c r="P5" s="350"/>
      <c r="Q5" s="350"/>
      <c r="R5" s="350"/>
      <c r="S5" s="354"/>
    </row>
    <row r="6" spans="1:19">
      <c r="A6" s="294" t="s">
        <v>24</v>
      </c>
      <c r="B6" s="295" t="s">
        <v>25</v>
      </c>
      <c r="C6" s="296"/>
      <c r="D6" s="297"/>
      <c r="E6" s="296" t="s">
        <v>113</v>
      </c>
      <c r="F6" s="296"/>
      <c r="G6" s="297"/>
      <c r="H6" s="296" t="s">
        <v>114</v>
      </c>
      <c r="I6" s="296"/>
      <c r="J6" s="297"/>
      <c r="K6" s="296" t="s">
        <v>115</v>
      </c>
      <c r="L6" s="296"/>
      <c r="M6" s="297"/>
      <c r="N6" s="296" t="s">
        <v>116</v>
      </c>
      <c r="O6" s="296"/>
      <c r="P6" s="297"/>
      <c r="Q6" s="296" t="s">
        <v>52</v>
      </c>
      <c r="R6" s="296"/>
      <c r="S6" s="297"/>
    </row>
    <row r="7" spans="1:19">
      <c r="A7" s="277"/>
      <c r="B7" s="298"/>
      <c r="C7" s="298"/>
      <c r="D7" s="278" t="s">
        <v>26</v>
      </c>
      <c r="E7" s="298"/>
      <c r="F7" s="298"/>
      <c r="G7" s="278" t="s">
        <v>26</v>
      </c>
      <c r="H7" s="298"/>
      <c r="I7" s="298"/>
      <c r="J7" s="278" t="s">
        <v>26</v>
      </c>
      <c r="K7" s="298"/>
      <c r="L7" s="298"/>
      <c r="M7" s="278" t="s">
        <v>26</v>
      </c>
      <c r="N7" s="298"/>
      <c r="O7" s="298"/>
      <c r="P7" s="278" t="s">
        <v>26</v>
      </c>
      <c r="Q7" s="298"/>
      <c r="R7" s="298"/>
      <c r="S7" s="278" t="s">
        <v>26</v>
      </c>
    </row>
    <row r="8" spans="1:19">
      <c r="A8" s="277" t="s">
        <v>27</v>
      </c>
      <c r="B8" s="278">
        <v>2017</v>
      </c>
      <c r="C8" s="278">
        <v>2018</v>
      </c>
      <c r="D8" s="278" t="s">
        <v>28</v>
      </c>
      <c r="E8" s="278">
        <v>2017</v>
      </c>
      <c r="F8" s="278">
        <v>2018</v>
      </c>
      <c r="G8" s="278" t="s">
        <v>28</v>
      </c>
      <c r="H8" s="278">
        <v>2017</v>
      </c>
      <c r="I8" s="278">
        <v>2018</v>
      </c>
      <c r="J8" s="278" t="s">
        <v>28</v>
      </c>
      <c r="K8" s="278">
        <v>2017</v>
      </c>
      <c r="L8" s="278">
        <v>2018</v>
      </c>
      <c r="M8" s="278" t="s">
        <v>28</v>
      </c>
      <c r="N8" s="278">
        <v>2017</v>
      </c>
      <c r="O8" s="278">
        <v>2018</v>
      </c>
      <c r="P8" s="278" t="s">
        <v>28</v>
      </c>
      <c r="Q8" s="278">
        <v>2017</v>
      </c>
      <c r="R8" s="278">
        <v>2018</v>
      </c>
      <c r="S8" s="278" t="s">
        <v>28</v>
      </c>
    </row>
    <row r="9" spans="1:19">
      <c r="A9" s="299"/>
      <c r="B9" s="281"/>
      <c r="C9" s="281"/>
      <c r="D9" s="300" t="s">
        <v>193</v>
      </c>
      <c r="E9" s="281"/>
      <c r="F9" s="281"/>
      <c r="G9" s="300" t="s">
        <v>193</v>
      </c>
      <c r="H9" s="281"/>
      <c r="I9" s="281"/>
      <c r="J9" s="300" t="s">
        <v>193</v>
      </c>
      <c r="K9" s="281"/>
      <c r="L9" s="281"/>
      <c r="M9" s="300" t="s">
        <v>193</v>
      </c>
      <c r="N9" s="281"/>
      <c r="O9" s="281"/>
      <c r="P9" s="300" t="s">
        <v>193</v>
      </c>
      <c r="Q9" s="281"/>
      <c r="R9" s="281"/>
      <c r="S9" s="300" t="s">
        <v>193</v>
      </c>
    </row>
    <row r="10" spans="1:19">
      <c r="A10" s="30" t="s">
        <v>29</v>
      </c>
      <c r="B10" s="31">
        <v>12776.291999999999</v>
      </c>
      <c r="C10" s="31">
        <v>17446.342000000001</v>
      </c>
      <c r="D10" s="32">
        <f>C10/B10*100-100</f>
        <v>36.55246764867303</v>
      </c>
      <c r="E10" s="33">
        <v>18928.501</v>
      </c>
      <c r="F10" s="33">
        <v>11461.911</v>
      </c>
      <c r="G10" s="32">
        <f>F10/E10*100-100</f>
        <v>-39.44628261899873</v>
      </c>
      <c r="H10" s="83">
        <v>11879.793</v>
      </c>
      <c r="I10" s="83">
        <v>12014.361000000001</v>
      </c>
      <c r="J10" s="32">
        <f>I10/H10*100-100</f>
        <v>1.1327470099857777</v>
      </c>
      <c r="K10" s="164">
        <v>60701.173999999999</v>
      </c>
      <c r="L10" s="164">
        <v>62494.718000000001</v>
      </c>
      <c r="M10" s="32">
        <f>L10/K10*100-100</f>
        <v>2.9547105629291508</v>
      </c>
      <c r="N10" s="181">
        <v>108356.68399999999</v>
      </c>
      <c r="O10" s="181">
        <v>106292.64599999999</v>
      </c>
      <c r="P10" s="32">
        <f>O10/N10*100-100</f>
        <v>-1.9048552648584121</v>
      </c>
      <c r="Q10" s="34">
        <v>212642.44399999999</v>
      </c>
      <c r="R10" s="34">
        <v>209709.978</v>
      </c>
      <c r="S10" s="32">
        <f>R10/Q10*100-100</f>
        <v>-1.3790595822910916</v>
      </c>
    </row>
    <row r="11" spans="1:19">
      <c r="A11" s="30" t="s">
        <v>30</v>
      </c>
      <c r="B11" s="31">
        <v>11181.199000000001</v>
      </c>
      <c r="C11" s="31">
        <v>15459.669</v>
      </c>
      <c r="D11" s="32">
        <f>C11/B11*100-100</f>
        <v>38.264858715062672</v>
      </c>
      <c r="E11" s="31">
        <v>15648.093000000001</v>
      </c>
      <c r="F11" s="31">
        <v>9959.4249999999993</v>
      </c>
      <c r="G11" s="32">
        <f>F11/E11*100-100</f>
        <v>-36.353746108231853</v>
      </c>
      <c r="H11" s="83">
        <v>9085.6910000000007</v>
      </c>
      <c r="I11" s="83">
        <v>9966.125</v>
      </c>
      <c r="J11" s="32">
        <f>I11/H11*100-100</f>
        <v>9.6903361560501935</v>
      </c>
      <c r="K11" s="165">
        <v>49003.885999999999</v>
      </c>
      <c r="L11" s="165">
        <v>49847.652000000002</v>
      </c>
      <c r="M11" s="32">
        <f>L11/K11*100-100</f>
        <v>1.7218348765238858</v>
      </c>
      <c r="N11" s="31">
        <v>85514.918999999994</v>
      </c>
      <c r="O11" s="31">
        <v>82546.009999999995</v>
      </c>
      <c r="P11" s="32">
        <f>O11/N11*100-100</f>
        <v>-3.4718023880721915</v>
      </c>
      <c r="Q11" s="34">
        <v>170433.788</v>
      </c>
      <c r="R11" s="34">
        <v>167778.88099999999</v>
      </c>
      <c r="S11" s="32">
        <f>R11/Q11*100-100</f>
        <v>-1.5577351364155589</v>
      </c>
    </row>
    <row r="12" spans="1:19">
      <c r="A12" s="30" t="s">
        <v>31</v>
      </c>
      <c r="B12" s="31">
        <v>11869.945</v>
      </c>
      <c r="C12" s="31">
        <v>16954.440999999999</v>
      </c>
      <c r="D12" s="32">
        <f>C12/B12*100-100</f>
        <v>42.835042622354194</v>
      </c>
      <c r="E12" s="31">
        <v>15571.376</v>
      </c>
      <c r="F12" s="31">
        <v>10431.332</v>
      </c>
      <c r="G12" s="32">
        <f>F12/E12*100-100</f>
        <v>-33.009568325882057</v>
      </c>
      <c r="H12" s="83">
        <v>9287.9030000000002</v>
      </c>
      <c r="I12" s="83">
        <v>11087.289000000001</v>
      </c>
      <c r="J12" s="32">
        <f>I12/H12*100-100</f>
        <v>19.373436608887928</v>
      </c>
      <c r="K12" s="165">
        <v>53069.684999999998</v>
      </c>
      <c r="L12" s="165">
        <v>50741.006999999998</v>
      </c>
      <c r="M12" s="32">
        <f>L12/K12*100-100</f>
        <v>-4.3879627323960904</v>
      </c>
      <c r="N12" s="31">
        <v>88920.014999999999</v>
      </c>
      <c r="O12" s="31">
        <v>79626.850999999995</v>
      </c>
      <c r="P12" s="32">
        <f>O12/N12*100-100</f>
        <v>-10.451149833926593</v>
      </c>
      <c r="Q12" s="34">
        <v>178718.924</v>
      </c>
      <c r="R12" s="34">
        <v>168840.92</v>
      </c>
      <c r="S12" s="32">
        <f>R12/Q12*100-100</f>
        <v>-5.527116982866346</v>
      </c>
    </row>
    <row r="13" spans="1:19">
      <c r="A13" s="30" t="s">
        <v>32</v>
      </c>
      <c r="B13" s="31">
        <v>11435.153</v>
      </c>
      <c r="C13" s="313">
        <v>16329.392</v>
      </c>
      <c r="D13" s="32">
        <f>C13/B13*100-100</f>
        <v>42.799943297654181</v>
      </c>
      <c r="E13" s="34">
        <v>14629.064</v>
      </c>
      <c r="F13" s="34">
        <v>9893.107</v>
      </c>
      <c r="G13" s="32">
        <f>F13/E13*100-100</f>
        <v>-32.373615974337113</v>
      </c>
      <c r="H13" s="83">
        <v>8639.2009999999991</v>
      </c>
      <c r="I13" s="83">
        <v>10624.544</v>
      </c>
      <c r="J13" s="32">
        <f>I13/H13*100-100</f>
        <v>22.980632120956557</v>
      </c>
      <c r="K13" s="165">
        <v>49649.404000000002</v>
      </c>
      <c r="L13" s="165">
        <v>50357.841</v>
      </c>
      <c r="M13" s="32">
        <f>L13/K13*100-100</f>
        <v>1.4268791625373609</v>
      </c>
      <c r="N13" s="31">
        <v>83016.731</v>
      </c>
      <c r="O13" s="31">
        <v>78126.207999999999</v>
      </c>
      <c r="P13" s="32">
        <f>O13/N13*100-100</f>
        <v>-5.8910088859075955</v>
      </c>
      <c r="Q13" s="34">
        <v>167369.55300000001</v>
      </c>
      <c r="R13" s="34">
        <v>165331.092</v>
      </c>
      <c r="S13" s="32">
        <f>R13/Q13*100-100</f>
        <v>-1.2179401590443462</v>
      </c>
    </row>
    <row r="14" spans="1:19">
      <c r="A14" s="30" t="s">
        <v>33</v>
      </c>
      <c r="B14" s="31">
        <v>11549.775</v>
      </c>
      <c r="C14" s="31">
        <v>16943.232</v>
      </c>
      <c r="D14" s="32">
        <f>C14/B14*100-100</f>
        <v>46.697507094294053</v>
      </c>
      <c r="E14" s="34">
        <v>14464.233</v>
      </c>
      <c r="F14" s="34">
        <v>10151.955</v>
      </c>
      <c r="G14" s="32">
        <f>F14/E14*100-100</f>
        <v>-29.813388653238647</v>
      </c>
      <c r="H14" s="83">
        <v>8435.5840000000007</v>
      </c>
      <c r="I14" s="83">
        <v>10439.777</v>
      </c>
      <c r="J14" s="32">
        <f>I14/H14*100-100</f>
        <v>23.758793700590246</v>
      </c>
      <c r="K14" s="165">
        <v>46349.906000000003</v>
      </c>
      <c r="L14" s="165">
        <v>49018.635000000002</v>
      </c>
      <c r="M14" s="32">
        <f>L14/K14*100-100</f>
        <v>5.7577872973463968</v>
      </c>
      <c r="N14" s="31">
        <v>73472.702000000005</v>
      </c>
      <c r="O14" s="31">
        <v>70845.709000000003</v>
      </c>
      <c r="P14" s="32">
        <f>O14/N14*100-100</f>
        <v>-3.575468069760106</v>
      </c>
      <c r="Q14" s="34">
        <v>154272.20000000001</v>
      </c>
      <c r="R14" s="34">
        <v>157399.30799999999</v>
      </c>
      <c r="S14" s="32">
        <f>R14/Q14*100-100</f>
        <v>2.0270068100409304</v>
      </c>
    </row>
    <row r="15" spans="1:19">
      <c r="A15" s="30" t="s">
        <v>34</v>
      </c>
      <c r="B15" s="31">
        <v>15809.751</v>
      </c>
      <c r="C15" s="31"/>
      <c r="D15" s="32"/>
      <c r="E15" s="34">
        <v>8915.6020000000008</v>
      </c>
      <c r="F15" s="34"/>
      <c r="G15" s="32"/>
      <c r="H15" s="83">
        <v>8450.7099999999991</v>
      </c>
      <c r="I15" s="83"/>
      <c r="J15" s="32"/>
      <c r="K15" s="165">
        <v>39144.756999999998</v>
      </c>
      <c r="L15" s="165"/>
      <c r="M15" s="32"/>
      <c r="N15" s="31">
        <v>57556.400999999998</v>
      </c>
      <c r="O15" s="31"/>
      <c r="P15" s="32"/>
      <c r="Q15" s="34">
        <v>129877.22100000001</v>
      </c>
      <c r="R15" s="34"/>
      <c r="S15" s="32"/>
    </row>
    <row r="16" spans="1:19">
      <c r="A16" s="30" t="s">
        <v>35</v>
      </c>
      <c r="B16" s="31">
        <v>16153.83</v>
      </c>
      <c r="C16" s="31"/>
      <c r="D16" s="32"/>
      <c r="E16" s="31">
        <v>9084.8310000000001</v>
      </c>
      <c r="F16" s="31"/>
      <c r="G16" s="32"/>
      <c r="H16" s="83">
        <v>7346.0829999999996</v>
      </c>
      <c r="I16" s="83"/>
      <c r="J16" s="32"/>
      <c r="K16" s="165">
        <v>39474.305999999997</v>
      </c>
      <c r="L16" s="165"/>
      <c r="M16" s="32"/>
      <c r="N16" s="31">
        <v>56123.275999999998</v>
      </c>
      <c r="O16" s="31"/>
      <c r="P16" s="32"/>
      <c r="Q16" s="34">
        <v>128182.326</v>
      </c>
      <c r="R16" s="34"/>
      <c r="S16" s="32"/>
    </row>
    <row r="17" spans="1:21">
      <c r="A17" s="30" t="s">
        <v>36</v>
      </c>
      <c r="B17" s="31">
        <v>16178.55</v>
      </c>
      <c r="C17" s="31"/>
      <c r="D17" s="32"/>
      <c r="E17" s="31">
        <v>9683.8950000000004</v>
      </c>
      <c r="F17" s="31"/>
      <c r="G17" s="32"/>
      <c r="H17" s="83">
        <v>8171.1949999999997</v>
      </c>
      <c r="I17" s="83"/>
      <c r="J17" s="32"/>
      <c r="K17" s="165">
        <v>45107.294999999998</v>
      </c>
      <c r="L17" s="165"/>
      <c r="M17" s="32"/>
      <c r="N17" s="31">
        <v>69374.645999999993</v>
      </c>
      <c r="O17" s="31"/>
      <c r="P17" s="32"/>
      <c r="Q17" s="34">
        <v>148515.58100000001</v>
      </c>
      <c r="R17" s="34"/>
      <c r="S17" s="32"/>
    </row>
    <row r="18" spans="1:21">
      <c r="A18" s="30" t="s">
        <v>37</v>
      </c>
      <c r="B18" s="31">
        <v>16879.485000000001</v>
      </c>
      <c r="C18" s="31"/>
      <c r="D18" s="32"/>
      <c r="E18" s="31">
        <v>10513.544</v>
      </c>
      <c r="F18" s="31"/>
      <c r="G18" s="32"/>
      <c r="H18" s="83">
        <v>9295.9580000000005</v>
      </c>
      <c r="I18" s="83"/>
      <c r="J18" s="32"/>
      <c r="K18" s="165">
        <v>54007.021000000001</v>
      </c>
      <c r="L18" s="165"/>
      <c r="M18" s="32"/>
      <c r="N18" s="31">
        <v>87216.24</v>
      </c>
      <c r="O18" s="31"/>
      <c r="P18" s="32"/>
      <c r="Q18" s="34">
        <v>177912.24799999999</v>
      </c>
      <c r="R18" s="34"/>
      <c r="S18" s="32"/>
    </row>
    <row r="19" spans="1:21">
      <c r="A19" s="30" t="s">
        <v>38</v>
      </c>
      <c r="B19" s="31">
        <v>16994.830000000002</v>
      </c>
      <c r="C19" s="31"/>
      <c r="D19" s="32"/>
      <c r="E19" s="34">
        <v>11622.602000000001</v>
      </c>
      <c r="F19" s="34"/>
      <c r="G19" s="32"/>
      <c r="H19" s="83">
        <v>11909.659</v>
      </c>
      <c r="I19" s="83"/>
      <c r="J19" s="32"/>
      <c r="K19" s="34">
        <v>66550.688999999998</v>
      </c>
      <c r="L19" s="34"/>
      <c r="M19" s="32"/>
      <c r="N19" s="34">
        <v>112092.99</v>
      </c>
      <c r="O19" s="34"/>
      <c r="P19" s="32"/>
      <c r="Q19" s="34">
        <v>219170.77</v>
      </c>
      <c r="R19" s="34"/>
      <c r="S19" s="32"/>
    </row>
    <row r="20" spans="1:21">
      <c r="A20" s="30" t="s">
        <v>39</v>
      </c>
      <c r="B20" s="31">
        <v>16632.736000000001</v>
      </c>
      <c r="C20" s="31"/>
      <c r="D20" s="32"/>
      <c r="E20" s="34">
        <v>11739.552</v>
      </c>
      <c r="F20" s="34"/>
      <c r="G20" s="32"/>
      <c r="H20" s="83">
        <v>13265.614</v>
      </c>
      <c r="I20" s="83"/>
      <c r="J20" s="32"/>
      <c r="K20" s="34">
        <v>69564.914000000004</v>
      </c>
      <c r="L20" s="34"/>
      <c r="M20" s="32"/>
      <c r="N20" s="34">
        <v>106792.84699999999</v>
      </c>
      <c r="O20" s="34"/>
      <c r="P20" s="32"/>
      <c r="Q20" s="34">
        <v>217995.663</v>
      </c>
      <c r="R20" s="34"/>
      <c r="S20" s="32"/>
    </row>
    <row r="21" spans="1:21">
      <c r="A21" s="30" t="s">
        <v>40</v>
      </c>
      <c r="B21" s="31">
        <v>17321.168000000001</v>
      </c>
      <c r="C21" s="31"/>
      <c r="D21" s="32"/>
      <c r="E21" s="34">
        <v>11860.130999999999</v>
      </c>
      <c r="F21" s="34"/>
      <c r="G21" s="32"/>
      <c r="H21" s="83">
        <v>14662.726000000001</v>
      </c>
      <c r="I21" s="83"/>
      <c r="J21" s="32"/>
      <c r="K21" s="34">
        <v>69125.603000000003</v>
      </c>
      <c r="L21" s="34"/>
      <c r="M21" s="32"/>
      <c r="N21" s="31">
        <v>115917.348</v>
      </c>
      <c r="O21" s="31"/>
      <c r="P21" s="32"/>
      <c r="Q21" s="34">
        <v>228886.976</v>
      </c>
      <c r="R21" s="34"/>
      <c r="S21" s="32"/>
      <c r="U21" s="37"/>
    </row>
    <row r="22" spans="1:21">
      <c r="A22" s="259" t="s">
        <v>225</v>
      </c>
      <c r="B22" s="258">
        <f>+SUM(B10:B14)</f>
        <v>58812.364000000001</v>
      </c>
      <c r="C22" s="258">
        <f>+SUM(C10:C14)</f>
        <v>83133.076000000001</v>
      </c>
      <c r="D22" s="257">
        <f>C22/B22*100-100</f>
        <v>41.353059706969105</v>
      </c>
      <c r="E22" s="258">
        <f>+SUM(E10:E14)</f>
        <v>79241.266999999993</v>
      </c>
      <c r="F22" s="258">
        <f>+SUM(F10:F14)</f>
        <v>51897.729999999996</v>
      </c>
      <c r="G22" s="257">
        <f>F22/E22*100-100</f>
        <v>-34.506688289070382</v>
      </c>
      <c r="H22" s="258">
        <f>+SUM(H10:H14)</f>
        <v>47328.172000000006</v>
      </c>
      <c r="I22" s="258">
        <f>+SUM(I10:I14)</f>
        <v>54132.096000000005</v>
      </c>
      <c r="J22" s="257">
        <f>I22/H22*100-100</f>
        <v>14.376054921369018</v>
      </c>
      <c r="K22" s="258">
        <f>+SUM(K10:K14)</f>
        <v>258774.05499999999</v>
      </c>
      <c r="L22" s="258">
        <f>+SUM(L10:L14)</f>
        <v>262459.853</v>
      </c>
      <c r="M22" s="257">
        <f>L22/K22*100-100</f>
        <v>1.4243305805908619</v>
      </c>
      <c r="N22" s="258">
        <f>+SUM(N10:N14)</f>
        <v>439281.05100000004</v>
      </c>
      <c r="O22" s="258">
        <f>+SUM(O10:O14)</f>
        <v>417437.424</v>
      </c>
      <c r="P22" s="257">
        <f>O22/N22*100-100</f>
        <v>-4.9725857626397101</v>
      </c>
      <c r="Q22" s="258">
        <f>+SUM(Q10:Q14)</f>
        <v>883436.90899999999</v>
      </c>
      <c r="R22" s="258">
        <f>+SUM(R10:R14)</f>
        <v>869060.179</v>
      </c>
      <c r="S22" s="257">
        <f>R22/Q22*100-100</f>
        <v>-1.6273635223452061</v>
      </c>
    </row>
    <row r="23" spans="1:21">
      <c r="A23" s="355" t="s">
        <v>194</v>
      </c>
      <c r="B23" s="355"/>
      <c r="C23" s="355"/>
      <c r="D23" s="355"/>
      <c r="E23" s="355"/>
      <c r="F23" s="355"/>
      <c r="G23" s="355"/>
      <c r="H23" s="355"/>
      <c r="I23" s="355"/>
      <c r="J23" s="355"/>
      <c r="K23" s="355"/>
      <c r="L23" s="355"/>
      <c r="M23" s="355"/>
      <c r="N23" s="355"/>
      <c r="O23" s="355"/>
      <c r="P23" s="355"/>
      <c r="Q23" s="355"/>
      <c r="R23" s="355"/>
      <c r="S23" s="355"/>
    </row>
    <row r="24" spans="1:21" ht="12" customHeight="1">
      <c r="A24" s="349" t="s">
        <v>149</v>
      </c>
      <c r="B24" s="349"/>
      <c r="C24" s="349"/>
      <c r="D24" s="349"/>
      <c r="E24" s="349"/>
      <c r="F24" s="349"/>
      <c r="G24" s="349"/>
      <c r="H24" s="349"/>
      <c r="I24" s="349"/>
      <c r="J24" s="349"/>
      <c r="K24" s="349"/>
      <c r="L24" s="349"/>
      <c r="M24" s="349"/>
      <c r="N24" s="349"/>
      <c r="O24" s="349"/>
      <c r="P24" s="349"/>
      <c r="Q24" s="349"/>
      <c r="R24" s="349"/>
      <c r="S24" s="349"/>
    </row>
    <row r="25" spans="1:21">
      <c r="B25" s="37"/>
      <c r="C25" s="37"/>
    </row>
    <row r="26" spans="1:21" ht="18">
      <c r="B26" s="37"/>
      <c r="C26" s="37"/>
      <c r="D26" s="315"/>
    </row>
    <row r="27" spans="1:21" ht="18">
      <c r="B27" s="37"/>
      <c r="C27" s="37"/>
      <c r="D27" s="315"/>
    </row>
    <row r="28" spans="1:21" ht="15" customHeight="1">
      <c r="A28" s="350"/>
      <c r="B28" s="350"/>
      <c r="C28" s="350"/>
      <c r="D28" s="350"/>
      <c r="E28" s="350"/>
      <c r="F28" s="350"/>
      <c r="G28" s="350"/>
      <c r="H28" s="350"/>
      <c r="I28" s="350"/>
      <c r="J28" s="350"/>
      <c r="K28" s="350"/>
      <c r="L28" s="350"/>
      <c r="M28" s="350"/>
      <c r="N28" s="350"/>
      <c r="O28" s="350"/>
      <c r="P28" s="350"/>
      <c r="Q28" s="350"/>
      <c r="R28" s="350"/>
      <c r="S28" s="350"/>
    </row>
    <row r="29" spans="1:21" ht="15" customHeight="1">
      <c r="A29" s="279"/>
      <c r="B29" s="279"/>
      <c r="C29" s="279"/>
      <c r="D29" s="279"/>
      <c r="E29" s="279"/>
      <c r="F29" s="279"/>
      <c r="G29" s="279"/>
      <c r="H29" s="279"/>
      <c r="I29" s="279"/>
      <c r="J29" s="279"/>
      <c r="K29" s="279"/>
      <c r="L29" s="279"/>
      <c r="M29" s="279"/>
      <c r="N29" s="279"/>
      <c r="O29" s="279"/>
      <c r="P29" s="279"/>
      <c r="Q29" s="279"/>
      <c r="R29" s="279"/>
      <c r="S29" s="279"/>
    </row>
    <row r="30" spans="1:21" ht="15" customHeight="1">
      <c r="A30" s="351" t="s">
        <v>4</v>
      </c>
      <c r="B30" s="351"/>
      <c r="C30" s="351"/>
      <c r="D30" s="351"/>
      <c r="E30" s="351"/>
      <c r="F30" s="351"/>
      <c r="G30" s="351"/>
      <c r="H30" s="351"/>
      <c r="I30" s="351"/>
      <c r="J30" s="351"/>
      <c r="K30" s="351"/>
      <c r="L30" s="351"/>
      <c r="M30" s="351"/>
      <c r="N30" s="351"/>
      <c r="O30" s="351"/>
      <c r="P30" s="351"/>
      <c r="Q30" s="351"/>
      <c r="R30" s="351"/>
      <c r="S30" s="351"/>
    </row>
    <row r="31" spans="1:21" ht="15" customHeight="1">
      <c r="A31" s="352" t="s">
        <v>192</v>
      </c>
      <c r="B31" s="352"/>
      <c r="C31" s="352"/>
      <c r="D31" s="352"/>
      <c r="E31" s="352"/>
      <c r="F31" s="352"/>
      <c r="G31" s="352"/>
      <c r="H31" s="352"/>
      <c r="I31" s="352"/>
      <c r="J31" s="352"/>
      <c r="K31" s="352"/>
      <c r="L31" s="352"/>
      <c r="M31" s="352"/>
      <c r="N31" s="352"/>
      <c r="O31" s="352"/>
      <c r="P31" s="352"/>
      <c r="Q31" s="352"/>
      <c r="R31" s="352"/>
      <c r="S31" s="352"/>
    </row>
    <row r="32" spans="1:21" ht="15" customHeight="1">
      <c r="A32" s="353" t="s">
        <v>19</v>
      </c>
      <c r="B32" s="350"/>
      <c r="C32" s="350"/>
      <c r="D32" s="350"/>
      <c r="E32" s="350"/>
      <c r="F32" s="350"/>
      <c r="G32" s="350"/>
      <c r="H32" s="350"/>
      <c r="I32" s="350"/>
      <c r="J32" s="350"/>
      <c r="K32" s="350"/>
      <c r="L32" s="350"/>
      <c r="M32" s="350"/>
      <c r="N32" s="350"/>
      <c r="O32" s="350"/>
      <c r="P32" s="350"/>
      <c r="Q32" s="350"/>
      <c r="R32" s="350"/>
      <c r="S32" s="354"/>
    </row>
    <row r="33" spans="1:23" ht="15" customHeight="1">
      <c r="A33" s="294" t="s">
        <v>24</v>
      </c>
      <c r="B33" s="295" t="s">
        <v>25</v>
      </c>
      <c r="C33" s="296"/>
      <c r="D33" s="297"/>
      <c r="E33" s="296" t="s">
        <v>113</v>
      </c>
      <c r="F33" s="296"/>
      <c r="G33" s="297"/>
      <c r="H33" s="296" t="s">
        <v>114</v>
      </c>
      <c r="I33" s="296"/>
      <c r="J33" s="297"/>
      <c r="K33" s="296" t="s">
        <v>115</v>
      </c>
      <c r="L33" s="296"/>
      <c r="M33" s="297"/>
      <c r="N33" s="296" t="s">
        <v>116</v>
      </c>
      <c r="O33" s="296"/>
      <c r="P33" s="297"/>
      <c r="Q33" s="296" t="s">
        <v>52</v>
      </c>
      <c r="R33" s="296"/>
      <c r="S33" s="297"/>
    </row>
    <row r="34" spans="1:23" ht="15" customHeight="1">
      <c r="A34" s="277"/>
      <c r="B34" s="298"/>
      <c r="C34" s="298"/>
      <c r="D34" s="278" t="s">
        <v>26</v>
      </c>
      <c r="E34" s="298"/>
      <c r="F34" s="298"/>
      <c r="G34" s="278" t="s">
        <v>26</v>
      </c>
      <c r="H34" s="298"/>
      <c r="I34" s="298"/>
      <c r="J34" s="278" t="s">
        <v>26</v>
      </c>
      <c r="K34" s="298"/>
      <c r="L34" s="298"/>
      <c r="M34" s="278" t="s">
        <v>26</v>
      </c>
      <c r="N34" s="298"/>
      <c r="O34" s="298"/>
      <c r="P34" s="278" t="s">
        <v>26</v>
      </c>
      <c r="Q34" s="298"/>
      <c r="R34" s="298"/>
      <c r="S34" s="278" t="s">
        <v>26</v>
      </c>
    </row>
    <row r="35" spans="1:23" ht="15" customHeight="1">
      <c r="A35" s="277" t="s">
        <v>27</v>
      </c>
      <c r="B35" s="278">
        <v>2017</v>
      </c>
      <c r="C35" s="278">
        <v>2018</v>
      </c>
      <c r="D35" s="278" t="s">
        <v>28</v>
      </c>
      <c r="E35" s="278">
        <v>2017</v>
      </c>
      <c r="F35" s="278">
        <v>2018</v>
      </c>
      <c r="G35" s="278" t="s">
        <v>28</v>
      </c>
      <c r="H35" s="278">
        <v>2017</v>
      </c>
      <c r="I35" s="278">
        <v>2018</v>
      </c>
      <c r="J35" s="278" t="s">
        <v>28</v>
      </c>
      <c r="K35" s="278">
        <v>2017</v>
      </c>
      <c r="L35" s="278">
        <v>2018</v>
      </c>
      <c r="M35" s="278" t="s">
        <v>28</v>
      </c>
      <c r="N35" s="278">
        <v>2017</v>
      </c>
      <c r="O35" s="278">
        <v>2018</v>
      </c>
      <c r="P35" s="278" t="s">
        <v>28</v>
      </c>
      <c r="Q35" s="278">
        <v>2017</v>
      </c>
      <c r="R35" s="278">
        <v>2018</v>
      </c>
      <c r="S35" s="278" t="s">
        <v>28</v>
      </c>
    </row>
    <row r="36" spans="1:23" ht="15" customHeight="1">
      <c r="A36" s="299"/>
      <c r="B36" s="281"/>
      <c r="C36" s="281"/>
      <c r="D36" s="300" t="s">
        <v>193</v>
      </c>
      <c r="E36" s="281"/>
      <c r="F36" s="281"/>
      <c r="G36" s="300" t="s">
        <v>193</v>
      </c>
      <c r="H36" s="281"/>
      <c r="I36" s="281"/>
      <c r="J36" s="300" t="s">
        <v>193</v>
      </c>
      <c r="K36" s="281"/>
      <c r="L36" s="281"/>
      <c r="M36" s="300" t="s">
        <v>193</v>
      </c>
      <c r="N36" s="281"/>
      <c r="O36" s="281"/>
      <c r="P36" s="300" t="s">
        <v>193</v>
      </c>
      <c r="Q36" s="281"/>
      <c r="R36" s="281"/>
      <c r="S36" s="300" t="s">
        <v>193</v>
      </c>
    </row>
    <row r="37" spans="1:23" ht="15" customHeight="1">
      <c r="A37" s="30" t="s">
        <v>29</v>
      </c>
      <c r="B37" s="31">
        <v>12776.291999999999</v>
      </c>
      <c r="C37" s="31">
        <v>17446.342000000001</v>
      </c>
      <c r="D37" s="32">
        <f>C37/B37*100-100</f>
        <v>36.55246764867303</v>
      </c>
      <c r="E37" s="33">
        <v>17172.794999999998</v>
      </c>
      <c r="F37" s="33">
        <v>9802.9809999999998</v>
      </c>
      <c r="G37" s="32">
        <f>F37/E37*100-100</f>
        <v>-42.915634874812156</v>
      </c>
      <c r="H37" s="83">
        <v>11879.793</v>
      </c>
      <c r="I37" s="83">
        <v>12014.361000000001</v>
      </c>
      <c r="J37" s="32">
        <f>I37/H37*100-100</f>
        <v>1.1327470099857777</v>
      </c>
      <c r="K37" s="164">
        <v>60701.173999999999</v>
      </c>
      <c r="L37" s="164">
        <v>62494.718000000001</v>
      </c>
      <c r="M37" s="32">
        <f>L37/K37*100-100</f>
        <v>2.9547105629291508</v>
      </c>
      <c r="N37" s="181">
        <v>108356.68399999999</v>
      </c>
      <c r="O37" s="181">
        <v>106292.64599999999</v>
      </c>
      <c r="P37" s="32">
        <f>O37/N37*100-100</f>
        <v>-1.9048552648584121</v>
      </c>
      <c r="Q37" s="34">
        <v>210886.73800000001</v>
      </c>
      <c r="R37" s="34">
        <v>208051.04800000001</v>
      </c>
      <c r="S37" s="32">
        <v>-1.3</v>
      </c>
      <c r="U37" s="37"/>
    </row>
    <row r="38" spans="1:23" ht="15" customHeight="1">
      <c r="A38" s="30" t="s">
        <v>30</v>
      </c>
      <c r="B38" s="31">
        <v>11181.199000000001</v>
      </c>
      <c r="C38" s="31">
        <v>15459.669</v>
      </c>
      <c r="D38" s="32">
        <f>C38/B38*100-100</f>
        <v>38.264858715062672</v>
      </c>
      <c r="E38" s="31">
        <v>14154.611000000001</v>
      </c>
      <c r="F38" s="31">
        <v>8439.4480000000003</v>
      </c>
      <c r="G38" s="32">
        <f>F38/E38*100-100</f>
        <v>-40.376687144563704</v>
      </c>
      <c r="H38" s="83">
        <v>9085.6910000000007</v>
      </c>
      <c r="I38" s="83">
        <v>9966.125</v>
      </c>
      <c r="J38" s="32">
        <f>I38/H38*100-100</f>
        <v>9.6903361560501935</v>
      </c>
      <c r="K38" s="165">
        <v>49003.885999999999</v>
      </c>
      <c r="L38" s="165">
        <v>49847.652000000002</v>
      </c>
      <c r="M38" s="32">
        <f>L38/K38*100-100</f>
        <v>1.7218348765238858</v>
      </c>
      <c r="N38" s="31">
        <v>85514.918999999994</v>
      </c>
      <c r="O38" s="31">
        <v>82546.009999999995</v>
      </c>
      <c r="P38" s="32">
        <f>O38/N38*100-100</f>
        <v>-3.4718023880721915</v>
      </c>
      <c r="Q38" s="34">
        <v>168940.30600000001</v>
      </c>
      <c r="R38" s="34">
        <v>166258.90400000001</v>
      </c>
      <c r="S38" s="32">
        <f>R38/Q38*100-100</f>
        <v>-1.5871890275846852</v>
      </c>
    </row>
    <row r="39" spans="1:23" ht="15" customHeight="1">
      <c r="A39" s="30" t="s">
        <v>31</v>
      </c>
      <c r="B39" s="31">
        <v>11869.945</v>
      </c>
      <c r="C39" s="31">
        <v>16954.440999999999</v>
      </c>
      <c r="D39" s="32">
        <f>C39/B39*100-100</f>
        <v>42.835042622354194</v>
      </c>
      <c r="E39" s="31">
        <v>13880.133</v>
      </c>
      <c r="F39" s="31">
        <v>8664.2369999999992</v>
      </c>
      <c r="G39" s="32">
        <f>F39/E39*100-100</f>
        <v>-37.578141362190124</v>
      </c>
      <c r="H39" s="83">
        <v>9287.9030000000002</v>
      </c>
      <c r="I39" s="83">
        <v>11087.289000000001</v>
      </c>
      <c r="J39" s="32">
        <f>I39/H39*100-100</f>
        <v>19.373436608887928</v>
      </c>
      <c r="K39" s="165">
        <v>53069.684999999998</v>
      </c>
      <c r="L39" s="165">
        <v>50741.006999999998</v>
      </c>
      <c r="M39" s="32">
        <f>L39/K39*100-100</f>
        <v>-4.3879627323960904</v>
      </c>
      <c r="N39" s="31">
        <v>88920.014999999999</v>
      </c>
      <c r="O39" s="31">
        <v>79626.850999999995</v>
      </c>
      <c r="P39" s="32">
        <f>O39/N39*100-100</f>
        <v>-10.451149833926593</v>
      </c>
      <c r="Q39" s="34">
        <v>177027.68100000001</v>
      </c>
      <c r="R39" s="34">
        <v>167073.82500000001</v>
      </c>
      <c r="S39" s="32">
        <f>R39/Q39*100-100</f>
        <v>-5.6227681138747982</v>
      </c>
      <c r="W39" s="37"/>
    </row>
    <row r="40" spans="1:23" ht="15" customHeight="1">
      <c r="A40" s="30" t="s">
        <v>32</v>
      </c>
      <c r="B40" s="31">
        <v>11435.153</v>
      </c>
      <c r="C40" s="31">
        <v>16329.392</v>
      </c>
      <c r="D40" s="32">
        <f>C40/B40*100-100</f>
        <v>42.799943297654181</v>
      </c>
      <c r="E40" s="34">
        <v>13028.587</v>
      </c>
      <c r="F40" s="31">
        <v>8069.6610000000001</v>
      </c>
      <c r="G40" s="32">
        <f>F40/E40*100-100</f>
        <v>-38.061886526911934</v>
      </c>
      <c r="H40" s="83">
        <v>8639.2009999999991</v>
      </c>
      <c r="I40" s="83">
        <v>10624.544</v>
      </c>
      <c r="J40" s="32">
        <f>I40/H40*100-100</f>
        <v>22.980632120956557</v>
      </c>
      <c r="K40" s="165">
        <v>49649.404000000002</v>
      </c>
      <c r="L40" s="165">
        <v>50357.841</v>
      </c>
      <c r="M40" s="32">
        <f>L40/K40*100-100</f>
        <v>1.4268791625373609</v>
      </c>
      <c r="N40" s="31">
        <v>83016.731</v>
      </c>
      <c r="O40" s="31">
        <v>78126.207999999999</v>
      </c>
      <c r="P40" s="32">
        <f>O40/N40*100-100</f>
        <v>-5.8910088859075955</v>
      </c>
      <c r="Q40" s="34">
        <v>165769.076</v>
      </c>
      <c r="R40" s="34">
        <v>163507.64600000001</v>
      </c>
      <c r="S40" s="32">
        <f>R40/Q40*100-100</f>
        <v>-1.3642049859769969</v>
      </c>
      <c r="V40" s="37"/>
      <c r="W40" s="37"/>
    </row>
    <row r="41" spans="1:23" ht="15" customHeight="1">
      <c r="A41" s="30" t="s">
        <v>33</v>
      </c>
      <c r="B41" s="31">
        <v>11549.775</v>
      </c>
      <c r="C41" s="31">
        <v>16943.232</v>
      </c>
      <c r="D41" s="32"/>
      <c r="E41" s="34">
        <v>12858.290999999999</v>
      </c>
      <c r="F41" s="31">
        <v>8356.2540000000008</v>
      </c>
      <c r="G41" s="32"/>
      <c r="H41" s="83">
        <v>8435.5840000000007</v>
      </c>
      <c r="I41" s="83">
        <v>10439.777</v>
      </c>
      <c r="J41" s="32"/>
      <c r="K41" s="165">
        <v>46349.906000000003</v>
      </c>
      <c r="L41" s="165">
        <v>49018.635000000002</v>
      </c>
      <c r="M41" s="32"/>
      <c r="N41" s="31">
        <v>73472.702000000005</v>
      </c>
      <c r="O41" s="31">
        <v>70845.709000000003</v>
      </c>
      <c r="P41" s="32"/>
      <c r="Q41" s="34">
        <v>152666.258</v>
      </c>
      <c r="R41" s="34">
        <v>155603.60699999999</v>
      </c>
      <c r="S41" s="32"/>
      <c r="V41" s="37"/>
      <c r="W41" s="37"/>
    </row>
    <row r="42" spans="1:23" ht="15" customHeight="1">
      <c r="A42" s="30" t="s">
        <v>34</v>
      </c>
      <c r="B42" s="31">
        <v>15809.751</v>
      </c>
      <c r="C42" s="31"/>
      <c r="D42" s="32"/>
      <c r="E42" s="34">
        <v>7422.6809999999996</v>
      </c>
      <c r="F42" s="31"/>
      <c r="G42" s="32"/>
      <c r="H42" s="83">
        <v>8450.7099999999991</v>
      </c>
      <c r="I42" s="83"/>
      <c r="J42" s="32"/>
      <c r="K42" s="165">
        <v>39144.756999999998</v>
      </c>
      <c r="L42" s="165"/>
      <c r="M42" s="32"/>
      <c r="N42" s="31">
        <v>57556.400999999998</v>
      </c>
      <c r="O42" s="31"/>
      <c r="P42" s="32"/>
      <c r="Q42" s="34">
        <v>128384.3</v>
      </c>
      <c r="R42" s="34"/>
      <c r="S42" s="32"/>
      <c r="V42" s="37"/>
      <c r="W42" s="37"/>
    </row>
    <row r="43" spans="1:23" ht="15" customHeight="1">
      <c r="A43" s="30" t="s">
        <v>35</v>
      </c>
      <c r="B43" s="31">
        <v>16153.83</v>
      </c>
      <c r="C43" s="31"/>
      <c r="D43" s="32"/>
      <c r="E43" s="31">
        <v>7537.3419999999996</v>
      </c>
      <c r="F43" s="31"/>
      <c r="G43" s="32"/>
      <c r="H43" s="83">
        <v>7346.0829999999996</v>
      </c>
      <c r="I43" s="83"/>
      <c r="J43" s="32"/>
      <c r="K43" s="165">
        <v>39474.305999999997</v>
      </c>
      <c r="L43" s="165"/>
      <c r="M43" s="32"/>
      <c r="N43" s="31">
        <v>56123.275999999998</v>
      </c>
      <c r="O43" s="31"/>
      <c r="P43" s="32"/>
      <c r="Q43" s="34">
        <v>126634.837</v>
      </c>
      <c r="R43" s="34"/>
      <c r="S43" s="32"/>
      <c r="V43" s="37"/>
      <c r="W43" s="37"/>
    </row>
    <row r="44" spans="1:23" ht="15" customHeight="1">
      <c r="A44" s="30" t="s">
        <v>36</v>
      </c>
      <c r="B44" s="31">
        <v>16178.55</v>
      </c>
      <c r="C44" s="31"/>
      <c r="D44" s="32"/>
      <c r="E44" s="31">
        <v>8155.1080000000002</v>
      </c>
      <c r="F44" s="31"/>
      <c r="G44" s="32"/>
      <c r="H44" s="83">
        <v>8171.1949999999997</v>
      </c>
      <c r="I44" s="83"/>
      <c r="J44" s="32"/>
      <c r="K44" s="165">
        <v>45107.294999999998</v>
      </c>
      <c r="L44" s="165"/>
      <c r="M44" s="32"/>
      <c r="N44" s="31">
        <v>69374.645999999993</v>
      </c>
      <c r="O44" s="31"/>
      <c r="P44" s="32"/>
      <c r="Q44" s="34">
        <v>146986.79399999999</v>
      </c>
      <c r="R44" s="34"/>
      <c r="S44" s="32"/>
      <c r="V44" s="37"/>
      <c r="W44" s="37"/>
    </row>
    <row r="45" spans="1:23" ht="15" customHeight="1">
      <c r="A45" s="30" t="s">
        <v>37</v>
      </c>
      <c r="B45" s="31">
        <v>16879.485000000001</v>
      </c>
      <c r="C45" s="31"/>
      <c r="D45" s="32"/>
      <c r="E45" s="31">
        <v>9060.259</v>
      </c>
      <c r="F45" s="31"/>
      <c r="G45" s="32"/>
      <c r="H45" s="83">
        <v>9295.9580000000005</v>
      </c>
      <c r="I45" s="83"/>
      <c r="J45" s="32"/>
      <c r="K45" s="165">
        <v>54007.021000000001</v>
      </c>
      <c r="L45" s="165"/>
      <c r="M45" s="32"/>
      <c r="N45" s="31">
        <v>87216.24</v>
      </c>
      <c r="O45" s="31"/>
      <c r="P45" s="32"/>
      <c r="Q45" s="34">
        <v>176458.96299999999</v>
      </c>
      <c r="R45" s="34"/>
      <c r="S45" s="32"/>
      <c r="V45" s="37"/>
      <c r="W45" s="37"/>
    </row>
    <row r="46" spans="1:23" ht="15" customHeight="1">
      <c r="A46" s="30" t="s">
        <v>38</v>
      </c>
      <c r="B46" s="31">
        <v>16994.830000000002</v>
      </c>
      <c r="C46" s="31"/>
      <c r="D46" s="32"/>
      <c r="E46" s="34">
        <v>9999.3459999999995</v>
      </c>
      <c r="F46" s="31"/>
      <c r="G46" s="32"/>
      <c r="H46" s="83">
        <v>11909.659</v>
      </c>
      <c r="I46" s="83"/>
      <c r="J46" s="32"/>
      <c r="K46" s="34">
        <v>66550.688999999998</v>
      </c>
      <c r="L46" s="34"/>
      <c r="M46" s="32"/>
      <c r="N46" s="34">
        <v>112092.99</v>
      </c>
      <c r="O46" s="34"/>
      <c r="P46" s="32"/>
      <c r="Q46" s="34">
        <v>217547.514</v>
      </c>
      <c r="R46" s="34"/>
      <c r="S46" s="32"/>
      <c r="V46" s="37"/>
      <c r="W46" s="37"/>
    </row>
    <row r="47" spans="1:23" ht="15" customHeight="1">
      <c r="A47" s="30" t="s">
        <v>39</v>
      </c>
      <c r="B47" s="31">
        <v>16632.736000000001</v>
      </c>
      <c r="C47" s="31"/>
      <c r="D47" s="32"/>
      <c r="E47" s="34">
        <v>10175.516</v>
      </c>
      <c r="F47" s="31"/>
      <c r="G47" s="32"/>
      <c r="H47" s="83">
        <v>13265.614</v>
      </c>
      <c r="I47" s="83"/>
      <c r="J47" s="32"/>
      <c r="K47" s="34">
        <v>69564.914000000004</v>
      </c>
      <c r="L47" s="34"/>
      <c r="M47" s="32"/>
      <c r="N47" s="34">
        <v>106792.84699999999</v>
      </c>
      <c r="O47" s="34"/>
      <c r="P47" s="32"/>
      <c r="Q47" s="34">
        <v>216431.62700000001</v>
      </c>
      <c r="R47" s="34"/>
      <c r="S47" s="32"/>
      <c r="V47" s="37"/>
    </row>
    <row r="48" spans="1:23" ht="15" customHeight="1">
      <c r="A48" s="30" t="s">
        <v>40</v>
      </c>
      <c r="B48" s="31">
        <v>17321.168000000001</v>
      </c>
      <c r="C48" s="31"/>
      <c r="D48" s="32"/>
      <c r="E48" s="34">
        <v>10288.995999999999</v>
      </c>
      <c r="F48" s="31"/>
      <c r="G48" s="32"/>
      <c r="H48" s="83">
        <v>14662.726000000001</v>
      </c>
      <c r="I48" s="83"/>
      <c r="J48" s="32"/>
      <c r="K48" s="34">
        <v>69125.603000000003</v>
      </c>
      <c r="L48" s="34"/>
      <c r="M48" s="32"/>
      <c r="N48" s="31">
        <v>115917.348</v>
      </c>
      <c r="O48" s="31"/>
      <c r="P48" s="32"/>
      <c r="Q48" s="34">
        <v>227315.84099999999</v>
      </c>
      <c r="R48" s="34"/>
      <c r="S48" s="32"/>
      <c r="V48" s="37"/>
    </row>
    <row r="49" spans="1:22" ht="15" customHeight="1">
      <c r="A49" s="259" t="s">
        <v>225</v>
      </c>
      <c r="B49" s="258">
        <f>+SUM(B37:B41)</f>
        <v>58812.364000000001</v>
      </c>
      <c r="C49" s="258">
        <f>+SUM(C37:C41)</f>
        <v>83133.076000000001</v>
      </c>
      <c r="D49" s="257">
        <f>C49/B49*100-100</f>
        <v>41.353059706969105</v>
      </c>
      <c r="E49" s="258">
        <f>+SUM(E37:E41)</f>
        <v>71094.417000000001</v>
      </c>
      <c r="F49" s="258">
        <f>+SUM(F37:F41)</f>
        <v>43332.580999999998</v>
      </c>
      <c r="G49" s="257">
        <f>F49/E49*100-100</f>
        <v>-39.049249113330518</v>
      </c>
      <c r="H49" s="258">
        <f>+SUM(H37:H41)</f>
        <v>47328.172000000006</v>
      </c>
      <c r="I49" s="258">
        <f>+SUM(I37:I41)</f>
        <v>54132.096000000005</v>
      </c>
      <c r="J49" s="257">
        <f>I49/H49*100-100</f>
        <v>14.376054921369018</v>
      </c>
      <c r="K49" s="258">
        <f>+SUM(K37:K41)</f>
        <v>258774.05499999999</v>
      </c>
      <c r="L49" s="258">
        <f>+SUM(L37:L41)</f>
        <v>262459.853</v>
      </c>
      <c r="M49" s="257">
        <f>L49/K49*100-100</f>
        <v>1.4243305805908619</v>
      </c>
      <c r="N49" s="258">
        <f>+SUM(N37:N41)</f>
        <v>439281.05100000004</v>
      </c>
      <c r="O49" s="258">
        <f>+SUM(O37:O41)</f>
        <v>417437.424</v>
      </c>
      <c r="P49" s="257">
        <f>O49/N49*100-100</f>
        <v>-4.9725857626397101</v>
      </c>
      <c r="Q49" s="258">
        <f>+SUM(Q37:Q41)</f>
        <v>875290.05900000001</v>
      </c>
      <c r="R49" s="258">
        <f>+SUM(R37:R41)</f>
        <v>860495.02999999991</v>
      </c>
      <c r="S49" s="257">
        <f>R49/Q49*100-100</f>
        <v>-1.6903001294111704</v>
      </c>
      <c r="V49" s="37"/>
    </row>
    <row r="50" spans="1:22" ht="15" customHeight="1">
      <c r="A50" s="349" t="s">
        <v>149</v>
      </c>
      <c r="B50" s="349"/>
      <c r="C50" s="349"/>
      <c r="D50" s="349"/>
      <c r="E50" s="349"/>
      <c r="F50" s="349"/>
      <c r="G50" s="349"/>
      <c r="H50" s="349"/>
      <c r="I50" s="349"/>
      <c r="J50" s="349"/>
      <c r="K50" s="349"/>
      <c r="L50" s="349"/>
      <c r="M50" s="349"/>
      <c r="N50" s="349"/>
      <c r="O50" s="349"/>
      <c r="P50" s="349"/>
      <c r="Q50" s="349"/>
      <c r="R50" s="349"/>
      <c r="S50" s="349"/>
    </row>
    <row r="51" spans="1:22" ht="15" customHeight="1">
      <c r="A51" s="228"/>
      <c r="B51" s="231"/>
      <c r="C51" s="231"/>
      <c r="D51" s="228"/>
      <c r="E51" s="228"/>
      <c r="F51" s="228"/>
      <c r="G51" s="228"/>
      <c r="H51" s="228"/>
      <c r="I51" s="228"/>
      <c r="J51" s="228"/>
      <c r="K51" s="228"/>
      <c r="L51" s="228"/>
      <c r="M51" s="228"/>
      <c r="N51" s="228"/>
      <c r="O51" s="228"/>
      <c r="P51" s="228"/>
      <c r="Q51" s="228"/>
      <c r="R51" s="228"/>
      <c r="S51" s="228"/>
    </row>
    <row r="52" spans="1:22" ht="15" customHeight="1">
      <c r="A52" s="348">
        <v>9</v>
      </c>
      <c r="B52" s="348"/>
      <c r="C52" s="348"/>
      <c r="D52" s="348"/>
      <c r="E52" s="348"/>
      <c r="F52" s="348"/>
      <c r="G52" s="348"/>
      <c r="H52" s="348"/>
      <c r="I52" s="348"/>
      <c r="J52" s="348"/>
      <c r="K52" s="348"/>
      <c r="L52" s="348"/>
      <c r="M52" s="348"/>
      <c r="N52" s="348"/>
      <c r="O52" s="348"/>
      <c r="P52" s="348"/>
      <c r="Q52" s="348"/>
      <c r="R52" s="348"/>
      <c r="S52" s="348"/>
    </row>
    <row r="53" spans="1:22" ht="15" customHeight="1">
      <c r="A53" s="228"/>
      <c r="B53" s="231"/>
      <c r="C53" s="231"/>
      <c r="D53" s="228"/>
      <c r="E53" s="231"/>
      <c r="F53" s="231"/>
      <c r="G53" s="228"/>
      <c r="H53" s="231"/>
      <c r="I53" s="231"/>
      <c r="J53" s="228"/>
      <c r="K53" s="231"/>
      <c r="L53" s="231"/>
      <c r="M53" s="228"/>
      <c r="N53" s="231"/>
      <c r="O53" s="231"/>
      <c r="P53" s="228"/>
      <c r="Q53" s="231"/>
      <c r="R53" s="231"/>
      <c r="S53" s="228"/>
    </row>
    <row r="54" spans="1:22" ht="15" customHeight="1">
      <c r="A54" s="228"/>
      <c r="B54" s="231"/>
      <c r="C54" s="231"/>
      <c r="D54" s="228"/>
      <c r="E54" s="228"/>
      <c r="F54" s="228"/>
      <c r="G54" s="228"/>
      <c r="H54" s="228"/>
      <c r="I54" s="228"/>
      <c r="J54" s="228"/>
      <c r="K54" s="228"/>
      <c r="L54" s="228"/>
      <c r="M54" s="228"/>
      <c r="N54" s="228"/>
      <c r="O54" s="228"/>
      <c r="P54" s="228"/>
      <c r="Q54" s="228"/>
      <c r="R54" s="228"/>
      <c r="S54" s="228"/>
    </row>
    <row r="55" spans="1:22">
      <c r="B55" s="37"/>
      <c r="C55" s="37"/>
    </row>
    <row r="57" spans="1:22">
      <c r="Q57" s="37"/>
    </row>
  </sheetData>
  <mergeCells count="12">
    <mergeCell ref="A1:S1"/>
    <mergeCell ref="A3:S3"/>
    <mergeCell ref="A4:S4"/>
    <mergeCell ref="A5:S5"/>
    <mergeCell ref="A23:S23"/>
    <mergeCell ref="A52:S52"/>
    <mergeCell ref="A24:S24"/>
    <mergeCell ref="A50:S50"/>
    <mergeCell ref="A28:S28"/>
    <mergeCell ref="A30:S30"/>
    <mergeCell ref="A31:S31"/>
    <mergeCell ref="A32:S32"/>
  </mergeCells>
  <printOptions horizontalCentered="1" verticalCentered="1"/>
  <pageMargins left="0.39370078740157483" right="0.35433070866141736" top="0.51181102362204722" bottom="0.59055118110236227" header="0.31496062992125984" footer="0.19685039370078741"/>
  <pageSetup scale="75" firstPageNumber="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S53"/>
  <sheetViews>
    <sheetView view="pageBreakPreview" zoomScaleNormal="100" zoomScaleSheetLayoutView="100" workbookViewId="0">
      <selection activeCell="B36" sqref="B36"/>
    </sheetView>
  </sheetViews>
  <sheetFormatPr baseColWidth="10" defaultColWidth="10.90625" defaultRowHeight="12"/>
  <cols>
    <col min="1" max="32" width="8.36328125" style="10" customWidth="1"/>
    <col min="33" max="33" width="5.08984375" style="10" customWidth="1"/>
    <col min="34" max="34" width="2.7265625" style="10" customWidth="1"/>
    <col min="35" max="41" width="5" style="38" bestFit="1" customWidth="1"/>
    <col min="42" max="43" width="4.90625" style="38" customWidth="1"/>
    <col min="44" max="44" width="5.453125" style="10" customWidth="1"/>
    <col min="45" max="45" width="6.26953125" style="10" customWidth="1"/>
    <col min="46" max="54" width="6" style="10" customWidth="1"/>
    <col min="55" max="64" width="3.08984375" style="74" customWidth="1"/>
    <col min="65" max="69" width="3.6328125" style="10" customWidth="1"/>
    <col min="70" max="16384" width="10.90625" style="10"/>
  </cols>
  <sheetData>
    <row r="1" spans="34:71" ht="15" customHeight="1"/>
    <row r="2" spans="34:71" ht="15" customHeight="1"/>
    <row r="3" spans="34:71" ht="15" customHeight="1"/>
    <row r="4" spans="34:71" ht="15" customHeight="1"/>
    <row r="5" spans="34:71" ht="15" customHeight="1"/>
    <row r="6" spans="34:71" ht="15" customHeight="1">
      <c r="AH6" s="350" t="s">
        <v>41</v>
      </c>
      <c r="AI6" s="350"/>
      <c r="AJ6" s="350"/>
      <c r="AK6" s="350"/>
      <c r="AL6" s="350"/>
      <c r="AM6" s="350"/>
      <c r="AN6" s="350"/>
    </row>
    <row r="7" spans="34:71" ht="15" customHeight="1">
      <c r="AH7" s="39"/>
      <c r="AI7" s="40">
        <v>2000</v>
      </c>
      <c r="AJ7" s="40">
        <v>2001</v>
      </c>
      <c r="AK7" s="40">
        <v>2002</v>
      </c>
      <c r="AL7" s="40">
        <v>2003</v>
      </c>
      <c r="AM7" s="40">
        <v>2004</v>
      </c>
      <c r="AN7" s="41">
        <v>2005</v>
      </c>
      <c r="AO7" s="41">
        <v>2006</v>
      </c>
      <c r="AP7" s="41">
        <v>2007</v>
      </c>
      <c r="AQ7" s="42">
        <v>2008</v>
      </c>
      <c r="AR7" s="10">
        <v>2009</v>
      </c>
      <c r="AS7" s="10">
        <v>2010</v>
      </c>
      <c r="AT7" s="10">
        <v>2011</v>
      </c>
      <c r="AU7" s="10">
        <v>2012</v>
      </c>
      <c r="AV7" s="10">
        <v>2013</v>
      </c>
      <c r="AW7" s="10">
        <v>2014</v>
      </c>
      <c r="AX7" s="10">
        <v>2015</v>
      </c>
      <c r="AY7" s="10">
        <v>2016</v>
      </c>
      <c r="AZ7" s="10">
        <v>2017</v>
      </c>
      <c r="BA7" s="10">
        <v>2018</v>
      </c>
    </row>
    <row r="8" spans="34:71" ht="15" customHeight="1">
      <c r="AH8" s="12" t="s">
        <v>29</v>
      </c>
      <c r="AI8" s="43">
        <v>127505.473</v>
      </c>
      <c r="AJ8" s="43">
        <v>145645.41699999999</v>
      </c>
      <c r="AK8" s="43">
        <v>149680.73300000001</v>
      </c>
      <c r="AL8" s="43">
        <v>146598.23200000002</v>
      </c>
      <c r="AM8" s="44">
        <v>155689</v>
      </c>
      <c r="AN8" s="44">
        <v>165495.63500000001</v>
      </c>
      <c r="AO8" s="45">
        <v>173593.74900000001</v>
      </c>
      <c r="AP8" s="44">
        <v>176127.758</v>
      </c>
      <c r="AQ8" s="44">
        <v>193539.63699999999</v>
      </c>
      <c r="AR8" s="37">
        <v>166371.12100000001</v>
      </c>
      <c r="AS8" s="37">
        <v>191072.61300000001</v>
      </c>
      <c r="AT8" s="37">
        <v>206708.054</v>
      </c>
      <c r="AU8" s="105">
        <v>196314.91899999999</v>
      </c>
      <c r="AV8" s="105">
        <v>211487.97899999999</v>
      </c>
      <c r="AW8" s="105">
        <v>203922.56899999999</v>
      </c>
      <c r="AX8" s="105">
        <v>206584.867</v>
      </c>
      <c r="AY8" s="37">
        <v>211331.929</v>
      </c>
      <c r="AZ8" s="37">
        <v>210886.73800000001</v>
      </c>
      <c r="BA8" s="37">
        <f>+'c2 A y B'!R10</f>
        <v>209709.978</v>
      </c>
      <c r="BB8" s="37"/>
      <c r="BC8" s="74">
        <f t="shared" ref="BC8:BL8" si="0">(AJ8/AI8-1)*100</f>
        <v>14.226796366615568</v>
      </c>
      <c r="BD8" s="74">
        <f t="shared" si="0"/>
        <v>2.770643994929145</v>
      </c>
      <c r="BE8" s="74">
        <f t="shared" si="0"/>
        <v>-2.0593839555823057</v>
      </c>
      <c r="BF8" s="74">
        <f t="shared" si="0"/>
        <v>6.2011443630507035</v>
      </c>
      <c r="BG8" s="74">
        <f t="shared" si="0"/>
        <v>6.2988618335271029</v>
      </c>
      <c r="BH8" s="74">
        <f t="shared" si="0"/>
        <v>4.8932492992942</v>
      </c>
      <c r="BI8" s="74">
        <f t="shared" si="0"/>
        <v>1.4597351659246582</v>
      </c>
      <c r="BJ8" s="74">
        <f t="shared" si="0"/>
        <v>9.8859368890620747</v>
      </c>
      <c r="BK8" s="74">
        <f t="shared" si="0"/>
        <v>-14.037701228095189</v>
      </c>
      <c r="BL8" s="74">
        <f t="shared" si="0"/>
        <v>14.847223395218933</v>
      </c>
      <c r="BM8" s="74">
        <f>(AU8/AT8-1)*100</f>
        <v>-5.0279293906951512</v>
      </c>
      <c r="BN8" s="74">
        <f t="shared" ref="BN8:BQ20" si="1">(AV8/AU8-1)*100</f>
        <v>7.7289388281284843</v>
      </c>
      <c r="BO8" s="74">
        <f t="shared" si="1"/>
        <v>-3.5772293232798846</v>
      </c>
      <c r="BP8" s="74">
        <f t="shared" si="1"/>
        <v>1.3055435761992529</v>
      </c>
      <c r="BQ8" s="74">
        <f t="shared" si="1"/>
        <v>2.2978749939123189</v>
      </c>
      <c r="BR8" s="74"/>
      <c r="BS8" s="74"/>
    </row>
    <row r="9" spans="34:71" ht="15" customHeight="1">
      <c r="AH9" s="12" t="s">
        <v>30</v>
      </c>
      <c r="AI9" s="43">
        <v>101495.53599999999</v>
      </c>
      <c r="AJ9" s="43">
        <v>122157.65300000001</v>
      </c>
      <c r="AK9" s="43">
        <v>112206.06600000001</v>
      </c>
      <c r="AL9" s="43">
        <v>117303.06099999999</v>
      </c>
      <c r="AM9" s="44">
        <v>124145.935</v>
      </c>
      <c r="AN9" s="44">
        <v>130710.897</v>
      </c>
      <c r="AO9" s="44">
        <v>145112.39199999999</v>
      </c>
      <c r="AP9" s="44">
        <v>142560.76199999999</v>
      </c>
      <c r="AQ9" s="44">
        <v>153476.45699999999</v>
      </c>
      <c r="AR9" s="37">
        <v>130995.745</v>
      </c>
      <c r="AS9" s="37">
        <v>156867.63500000001</v>
      </c>
      <c r="AT9" s="37">
        <v>172534.69</v>
      </c>
      <c r="AU9" s="37">
        <v>167974.61600000001</v>
      </c>
      <c r="AV9" s="37">
        <v>170312.03099999999</v>
      </c>
      <c r="AW9" s="37">
        <v>173165.66399999999</v>
      </c>
      <c r="AX9" s="37">
        <v>156987.804</v>
      </c>
      <c r="AY9" s="37">
        <v>165995.84400000001</v>
      </c>
      <c r="AZ9" s="37">
        <v>168940.30600000001</v>
      </c>
      <c r="BA9" s="37">
        <f>+'c2 A y B'!R11</f>
        <v>167778.88099999999</v>
      </c>
      <c r="BB9" s="37"/>
      <c r="BC9" s="74">
        <f t="shared" ref="BC9:BC20" si="2">(AJ9/AI9-1)*100</f>
        <v>20.357660853182757</v>
      </c>
      <c r="BD9" s="74">
        <f t="shared" ref="BD9:BD20" si="3">(AK9/AJ9-1)*100</f>
        <v>-8.1465112955305337</v>
      </c>
      <c r="BE9" s="74">
        <f t="shared" ref="BE9:BE20" si="4">(AL9/AK9-1)*100</f>
        <v>4.5425307041777829</v>
      </c>
      <c r="BF9" s="74">
        <f t="shared" ref="BF9:BF20" si="5">(AM9/AL9-1)*100</f>
        <v>5.8334999459221271</v>
      </c>
      <c r="BG9" s="74">
        <f t="shared" ref="BG9:BG20" si="6">(AN9/AM9-1)*100</f>
        <v>5.2881006534768904</v>
      </c>
      <c r="BH9" s="74">
        <f t="shared" ref="BH9:BH20" si="7">(AO9/AN9-1)*100</f>
        <v>11.017822791010289</v>
      </c>
      <c r="BI9" s="74">
        <f t="shared" ref="BI9:BI20" si="8">(AP9/AO9-1)*100</f>
        <v>-1.7583818754775993</v>
      </c>
      <c r="BJ9" s="74">
        <f t="shared" ref="BJ9:BJ20" si="9">(AQ9/AP9-1)*100</f>
        <v>7.6568719519049866</v>
      </c>
      <c r="BK9" s="74">
        <f t="shared" ref="BK9:BK20" si="10">(AR9/AQ9-1)*100</f>
        <v>-14.647661562841529</v>
      </c>
      <c r="BL9" s="74">
        <f t="shared" ref="BL9:BL20" si="11">(AS9/AR9-1)*100</f>
        <v>19.75017585494858</v>
      </c>
      <c r="BM9" s="74">
        <f t="shared" ref="BM9:BM20" si="12">(AU9/AT9-1)*100</f>
        <v>-2.6429896503711747</v>
      </c>
      <c r="BN9" s="74">
        <f t="shared" si="1"/>
        <v>1.39152870574204</v>
      </c>
      <c r="BO9" s="74">
        <f t="shared" si="1"/>
        <v>1.6755322470436651</v>
      </c>
      <c r="BP9" s="74">
        <f t="shared" si="1"/>
        <v>-9.3424179056651688</v>
      </c>
      <c r="BQ9" s="74">
        <f t="shared" si="1"/>
        <v>5.7380508361019045</v>
      </c>
      <c r="BR9" s="74"/>
      <c r="BS9" s="74"/>
    </row>
    <row r="10" spans="34:71" ht="15" customHeight="1">
      <c r="AH10" s="12" t="s">
        <v>31</v>
      </c>
      <c r="AI10" s="43">
        <v>111147.033</v>
      </c>
      <c r="AJ10" s="43">
        <v>128797.88</v>
      </c>
      <c r="AK10" s="43">
        <v>117831.33100000001</v>
      </c>
      <c r="AL10" s="43">
        <v>119138.803</v>
      </c>
      <c r="AM10" s="43">
        <v>121269.031</v>
      </c>
      <c r="AN10" s="43">
        <v>131322.38699999999</v>
      </c>
      <c r="AO10" s="44">
        <v>147406.17499999999</v>
      </c>
      <c r="AP10" s="44">
        <v>150126.58500000002</v>
      </c>
      <c r="AQ10" s="44">
        <v>151880.41899999999</v>
      </c>
      <c r="AR10" s="37">
        <v>141949.69500000001</v>
      </c>
      <c r="AS10" s="37">
        <v>167903.96799999999</v>
      </c>
      <c r="AT10" s="37">
        <v>177517.55900000001</v>
      </c>
      <c r="AU10" s="37">
        <v>179337.33300000001</v>
      </c>
      <c r="AV10" s="37">
        <v>181824.889</v>
      </c>
      <c r="AW10" s="37">
        <v>176008.64499999999</v>
      </c>
      <c r="AX10" s="37">
        <v>152202.421</v>
      </c>
      <c r="AY10" s="37">
        <v>163203.247</v>
      </c>
      <c r="AZ10" s="37">
        <v>177027.68100000001</v>
      </c>
      <c r="BA10" s="37">
        <f>+'c2 A y B'!R12</f>
        <v>168840.92</v>
      </c>
      <c r="BB10" s="37"/>
      <c r="BC10" s="74">
        <f t="shared" si="2"/>
        <v>15.880628140564056</v>
      </c>
      <c r="BD10" s="74">
        <f t="shared" si="3"/>
        <v>-8.5145415436962182</v>
      </c>
      <c r="BE10" s="74">
        <f t="shared" si="4"/>
        <v>1.1096131978683976</v>
      </c>
      <c r="BF10" s="74">
        <f t="shared" si="5"/>
        <v>1.7880219931368568</v>
      </c>
      <c r="BG10" s="74">
        <f t="shared" si="6"/>
        <v>8.2901264379691355</v>
      </c>
      <c r="BH10" s="74">
        <f t="shared" si="7"/>
        <v>12.247559892434801</v>
      </c>
      <c r="BI10" s="74">
        <f t="shared" si="8"/>
        <v>1.8455197009216384</v>
      </c>
      <c r="BJ10" s="74">
        <f t="shared" si="9"/>
        <v>1.1682367916381775</v>
      </c>
      <c r="BK10" s="74">
        <f t="shared" si="10"/>
        <v>-6.5385150142362907</v>
      </c>
      <c r="BL10" s="74">
        <f t="shared" si="11"/>
        <v>18.284134390003427</v>
      </c>
      <c r="BM10" s="74">
        <f t="shared" si="12"/>
        <v>1.025123379484949</v>
      </c>
      <c r="BN10" s="74">
        <f t="shared" si="1"/>
        <v>1.3870820750969903</v>
      </c>
      <c r="BO10" s="74">
        <f t="shared" si="1"/>
        <v>-3.1988161972698936</v>
      </c>
      <c r="BP10" s="74">
        <f t="shared" si="1"/>
        <v>-13.52559926814958</v>
      </c>
      <c r="BQ10" s="74"/>
      <c r="BR10" s="74"/>
      <c r="BS10" s="74"/>
    </row>
    <row r="11" spans="34:71" ht="15" customHeight="1">
      <c r="AH11" s="12" t="s">
        <v>32</v>
      </c>
      <c r="AI11" s="43">
        <v>107260.61</v>
      </c>
      <c r="AJ11" s="43">
        <v>124236.84299999999</v>
      </c>
      <c r="AK11" s="43">
        <v>128031.897</v>
      </c>
      <c r="AL11" s="43">
        <v>112980.12299999999</v>
      </c>
      <c r="AM11" s="44">
        <v>117993</v>
      </c>
      <c r="AN11" s="45">
        <v>130001.648</v>
      </c>
      <c r="AO11" s="44">
        <v>140749.95600000001</v>
      </c>
      <c r="AP11" s="44">
        <v>136373.78200000001</v>
      </c>
      <c r="AQ11" s="44">
        <v>149365.65700000001</v>
      </c>
      <c r="AR11" s="37">
        <v>134876.20600000001</v>
      </c>
      <c r="AS11" s="37">
        <v>156528.39600000001</v>
      </c>
      <c r="AT11" s="37">
        <v>163576.36600000001</v>
      </c>
      <c r="AU11" s="37">
        <v>170252.91800000001</v>
      </c>
      <c r="AV11" s="37">
        <v>166743.28200000001</v>
      </c>
      <c r="AW11" s="37">
        <v>157533.94399999999</v>
      </c>
      <c r="AX11" s="37">
        <v>141151.40700000001</v>
      </c>
      <c r="AY11" s="37">
        <v>144083.85399999999</v>
      </c>
      <c r="AZ11" s="37">
        <v>165769.076</v>
      </c>
      <c r="BA11" s="37">
        <f>+'c2 A y B'!R13</f>
        <v>165331.092</v>
      </c>
      <c r="BB11" s="37"/>
      <c r="BC11" s="74">
        <f t="shared" si="2"/>
        <v>15.827089739653722</v>
      </c>
      <c r="BD11" s="74">
        <f t="shared" si="3"/>
        <v>3.0546928820462727</v>
      </c>
      <c r="BE11" s="74">
        <f t="shared" si="4"/>
        <v>-11.756268830414973</v>
      </c>
      <c r="BF11" s="74">
        <f t="shared" si="5"/>
        <v>4.4369548084135291</v>
      </c>
      <c r="BG11" s="74">
        <f t="shared" si="6"/>
        <v>10.177424084479592</v>
      </c>
      <c r="BH11" s="74">
        <f t="shared" si="7"/>
        <v>8.2678244201950477</v>
      </c>
      <c r="BI11" s="74">
        <f t="shared" si="8"/>
        <v>-3.1091832099755634</v>
      </c>
      <c r="BJ11" s="74">
        <f t="shared" si="9"/>
        <v>9.5266662033322458</v>
      </c>
      <c r="BK11" s="74">
        <f t="shared" si="10"/>
        <v>-9.7006576284132002</v>
      </c>
      <c r="BL11" s="74">
        <f t="shared" si="11"/>
        <v>16.053380089887771</v>
      </c>
      <c r="BM11" s="74">
        <f t="shared" si="12"/>
        <v>4.0816116430902882</v>
      </c>
      <c r="BN11" s="74">
        <f t="shared" si="1"/>
        <v>-2.0614248737868879</v>
      </c>
      <c r="BO11" s="74">
        <f t="shared" si="1"/>
        <v>-5.5230638917134982</v>
      </c>
      <c r="BP11" s="74">
        <f t="shared" si="1"/>
        <v>-10.39936954793691</v>
      </c>
      <c r="BQ11" s="74"/>
      <c r="BR11" s="74"/>
      <c r="BS11" s="74"/>
    </row>
    <row r="12" spans="34:71" ht="15" customHeight="1">
      <c r="AH12" s="12" t="s">
        <v>33</v>
      </c>
      <c r="AI12" s="43">
        <v>108520.603</v>
      </c>
      <c r="AJ12" s="43">
        <v>118943.22900000001</v>
      </c>
      <c r="AK12" s="43">
        <v>127108.46</v>
      </c>
      <c r="AL12" s="43">
        <v>112945.96400000001</v>
      </c>
      <c r="AM12" s="43">
        <v>122872</v>
      </c>
      <c r="AN12" s="43">
        <v>125179.15</v>
      </c>
      <c r="AO12" s="44">
        <v>137145.486</v>
      </c>
      <c r="AP12" s="44">
        <v>132975.057</v>
      </c>
      <c r="AQ12" s="44">
        <v>148477.77299999999</v>
      </c>
      <c r="AR12" s="37">
        <v>133450.617</v>
      </c>
      <c r="AS12" s="37">
        <v>145503.99799999999</v>
      </c>
      <c r="AT12" s="37">
        <v>154440.62</v>
      </c>
      <c r="AU12" s="37">
        <v>155168.94200000001</v>
      </c>
      <c r="AV12" s="37">
        <v>153731.929</v>
      </c>
      <c r="AW12" s="37">
        <v>150536.834</v>
      </c>
      <c r="AX12" s="37">
        <v>144966.49299999999</v>
      </c>
      <c r="AY12" s="37">
        <v>141165.902</v>
      </c>
      <c r="AZ12" s="37">
        <v>152666.258</v>
      </c>
      <c r="BA12" s="37">
        <f>+'c2 A y B'!R14</f>
        <v>157399.30799999999</v>
      </c>
      <c r="BB12" s="37"/>
      <c r="BC12" s="74">
        <f t="shared" si="2"/>
        <v>9.6042831608667001</v>
      </c>
      <c r="BD12" s="74">
        <f t="shared" si="3"/>
        <v>6.8648136330652365</v>
      </c>
      <c r="BE12" s="74">
        <f t="shared" si="4"/>
        <v>-11.142056162115409</v>
      </c>
      <c r="BF12" s="74">
        <f t="shared" si="5"/>
        <v>8.7883051757387207</v>
      </c>
      <c r="BG12" s="74">
        <f t="shared" si="6"/>
        <v>1.8776857217266629</v>
      </c>
      <c r="BH12" s="74">
        <f t="shared" si="7"/>
        <v>9.5593683133333496</v>
      </c>
      <c r="BI12" s="74">
        <f t="shared" si="8"/>
        <v>-3.0408795226406493</v>
      </c>
      <c r="BJ12" s="74">
        <f t="shared" si="9"/>
        <v>11.65836386894723</v>
      </c>
      <c r="BK12" s="74">
        <f t="shared" si="10"/>
        <v>-10.120811820096465</v>
      </c>
      <c r="BL12" s="74">
        <f t="shared" si="11"/>
        <v>9.0320908744843109</v>
      </c>
      <c r="BM12" s="74">
        <f t="shared" si="12"/>
        <v>0.47158707340078099</v>
      </c>
      <c r="BN12" s="74">
        <f t="shared" si="1"/>
        <v>-0.92609576470529253</v>
      </c>
      <c r="BO12" s="74">
        <f t="shared" si="1"/>
        <v>-2.0783548484583192</v>
      </c>
      <c r="BP12" s="74">
        <f t="shared" si="1"/>
        <v>-3.7003176245888225</v>
      </c>
      <c r="BQ12" s="74"/>
      <c r="BR12" s="74"/>
      <c r="BS12" s="74"/>
    </row>
    <row r="13" spans="34:71" ht="15" customHeight="1">
      <c r="AH13" s="12" t="s">
        <v>34</v>
      </c>
      <c r="AI13" s="43">
        <v>99557.509000000005</v>
      </c>
      <c r="AJ13" s="43">
        <v>110168.526</v>
      </c>
      <c r="AK13" s="43">
        <v>116258.746</v>
      </c>
      <c r="AL13" s="43">
        <v>103181.04399999999</v>
      </c>
      <c r="AM13" s="44">
        <v>114623</v>
      </c>
      <c r="AN13" s="45">
        <v>113589.463</v>
      </c>
      <c r="AO13" s="44">
        <v>122744.59600000001</v>
      </c>
      <c r="AP13" s="44">
        <v>124381.33199999999</v>
      </c>
      <c r="AQ13" s="44">
        <v>136740.557</v>
      </c>
      <c r="AR13" s="37">
        <v>116900.231</v>
      </c>
      <c r="AS13" s="37">
        <v>125858.431</v>
      </c>
      <c r="AT13" s="37">
        <v>134966.51800000001</v>
      </c>
      <c r="AU13" s="37">
        <v>131461</v>
      </c>
      <c r="AV13" s="37">
        <v>131927.42600000001</v>
      </c>
      <c r="AW13" s="37">
        <v>129092.85400000001</v>
      </c>
      <c r="AX13" s="37">
        <v>126736.58900000001</v>
      </c>
      <c r="AY13" s="37">
        <v>133044.136</v>
      </c>
      <c r="AZ13" s="37">
        <v>128384.3</v>
      </c>
      <c r="BA13" s="37">
        <f>+'c2 A y B'!R15</f>
        <v>0</v>
      </c>
      <c r="BB13" s="37"/>
      <c r="BC13" s="74">
        <f t="shared" si="2"/>
        <v>10.658178480540315</v>
      </c>
      <c r="BD13" s="74">
        <f t="shared" si="3"/>
        <v>5.5280942943722433</v>
      </c>
      <c r="BE13" s="74">
        <f t="shared" si="4"/>
        <v>-11.248789832981688</v>
      </c>
      <c r="BF13" s="74">
        <f t="shared" si="5"/>
        <v>11.089203555645355</v>
      </c>
      <c r="BG13" s="74">
        <f t="shared" si="6"/>
        <v>-0.90168378074207967</v>
      </c>
      <c r="BH13" s="74">
        <f t="shared" si="7"/>
        <v>8.0598435437625007</v>
      </c>
      <c r="BI13" s="74">
        <f t="shared" si="8"/>
        <v>1.3334485210249047</v>
      </c>
      <c r="BJ13" s="74">
        <f t="shared" si="9"/>
        <v>9.936559450898951</v>
      </c>
      <c r="BK13" s="74">
        <f t="shared" si="10"/>
        <v>-14.509467004730714</v>
      </c>
      <c r="BL13" s="74">
        <f t="shared" si="11"/>
        <v>7.6631157384111637</v>
      </c>
      <c r="BM13" s="74">
        <f t="shared" si="12"/>
        <v>-2.5973241748742493</v>
      </c>
      <c r="BN13" s="74">
        <f t="shared" si="1"/>
        <v>0.35480180433742348</v>
      </c>
      <c r="BO13" s="74">
        <f t="shared" si="1"/>
        <v>-2.1485843284776873</v>
      </c>
      <c r="BP13" s="74">
        <f t="shared" si="1"/>
        <v>-1.8252482046759888</v>
      </c>
      <c r="BQ13" s="74"/>
      <c r="BR13" s="74"/>
      <c r="BS13" s="74"/>
    </row>
    <row r="14" spans="34:71" ht="15" customHeight="1">
      <c r="AH14" s="12" t="s">
        <v>35</v>
      </c>
      <c r="AI14" s="43">
        <v>101023.056</v>
      </c>
      <c r="AJ14" s="43">
        <v>112624.08500000001</v>
      </c>
      <c r="AK14" s="43">
        <v>116566.75399999999</v>
      </c>
      <c r="AL14" s="45">
        <v>109201.42200000001</v>
      </c>
      <c r="AM14" s="44">
        <v>116286</v>
      </c>
      <c r="AN14" s="45">
        <v>118542.413</v>
      </c>
      <c r="AO14" s="44">
        <v>125682.844</v>
      </c>
      <c r="AP14" s="44">
        <v>126210.14</v>
      </c>
      <c r="AQ14" s="44">
        <v>135343.18900000001</v>
      </c>
      <c r="AR14" s="37">
        <v>114883.465</v>
      </c>
      <c r="AS14" s="37">
        <v>122699.80200000001</v>
      </c>
      <c r="AT14" s="37">
        <v>130899.913</v>
      </c>
      <c r="AU14" s="37">
        <v>128727.41800000001</v>
      </c>
      <c r="AV14" s="37">
        <v>129918.201</v>
      </c>
      <c r="AW14" s="37">
        <v>129953.484</v>
      </c>
      <c r="AX14" s="37">
        <v>122817.34299999999</v>
      </c>
      <c r="AY14" s="37">
        <v>131636.462</v>
      </c>
      <c r="AZ14" s="37">
        <v>126634.837</v>
      </c>
      <c r="BA14" s="37">
        <f>+'c2 A y B'!R16</f>
        <v>0</v>
      </c>
      <c r="BB14" s="37"/>
      <c r="BC14" s="74">
        <f t="shared" si="2"/>
        <v>11.483545894711412</v>
      </c>
      <c r="BD14" s="74">
        <f t="shared" si="3"/>
        <v>3.5007334354813846</v>
      </c>
      <c r="BE14" s="74">
        <f t="shared" si="4"/>
        <v>-6.3185528868719976</v>
      </c>
      <c r="BF14" s="74">
        <f t="shared" si="5"/>
        <v>6.4876243095076225</v>
      </c>
      <c r="BG14" s="74">
        <f t="shared" si="6"/>
        <v>1.9403995321878753</v>
      </c>
      <c r="BH14" s="74">
        <f t="shared" si="7"/>
        <v>6.0235242554072199</v>
      </c>
      <c r="BI14" s="74">
        <f t="shared" si="8"/>
        <v>0.41954493009404015</v>
      </c>
      <c r="BJ14" s="74">
        <f t="shared" si="9"/>
        <v>7.2363829086949938</v>
      </c>
      <c r="BK14" s="74">
        <f t="shared" si="10"/>
        <v>-15.116921768409064</v>
      </c>
      <c r="BL14" s="74">
        <f t="shared" si="11"/>
        <v>6.8037093066439125</v>
      </c>
      <c r="BM14" s="74">
        <f t="shared" si="12"/>
        <v>-1.659661148896252</v>
      </c>
      <c r="BN14" s="74">
        <f t="shared" si="1"/>
        <v>0.9250422470215236</v>
      </c>
      <c r="BO14" s="74">
        <f t="shared" si="1"/>
        <v>2.7157857581472378E-2</v>
      </c>
      <c r="BP14" s="74">
        <f t="shared" si="1"/>
        <v>-5.4913041038591963</v>
      </c>
      <c r="BQ14" s="74"/>
      <c r="BR14" s="74"/>
      <c r="BS14" s="74"/>
    </row>
    <row r="15" spans="34:71" ht="15" customHeight="1">
      <c r="AH15" s="12" t="s">
        <v>36</v>
      </c>
      <c r="AI15" s="43">
        <v>105297.735</v>
      </c>
      <c r="AJ15" s="43">
        <v>119600.978</v>
      </c>
      <c r="AK15" s="43">
        <v>122685.886</v>
      </c>
      <c r="AL15" s="45">
        <v>116002.72100000001</v>
      </c>
      <c r="AM15" s="44">
        <v>126704</v>
      </c>
      <c r="AN15" s="45">
        <v>122679.977</v>
      </c>
      <c r="AO15" s="44">
        <v>129615.70299999999</v>
      </c>
      <c r="AP15" s="44">
        <v>130518.405</v>
      </c>
      <c r="AQ15" s="44">
        <v>141546.522</v>
      </c>
      <c r="AR15" s="37">
        <v>122358.71799999999</v>
      </c>
      <c r="AS15" s="37">
        <v>132444.179</v>
      </c>
      <c r="AT15" s="37">
        <v>141733.95699999999</v>
      </c>
      <c r="AU15" s="109">
        <v>145125.56400000001</v>
      </c>
      <c r="AV15" s="109">
        <v>146454.421</v>
      </c>
      <c r="AW15" s="109">
        <v>149680.66</v>
      </c>
      <c r="AX15" s="109">
        <v>139869.274</v>
      </c>
      <c r="AY15" s="37">
        <v>150213.20300000001</v>
      </c>
      <c r="AZ15" s="37">
        <v>146986.79399999999</v>
      </c>
      <c r="BA15" s="37">
        <f>+'c2 A y B'!R17</f>
        <v>0</v>
      </c>
      <c r="BB15" s="37"/>
      <c r="BC15" s="74">
        <f t="shared" si="2"/>
        <v>13.583618868914904</v>
      </c>
      <c r="BD15" s="74">
        <f t="shared" si="3"/>
        <v>2.5793334231765108</v>
      </c>
      <c r="BE15" s="74">
        <f t="shared" si="4"/>
        <v>-5.447378845191686</v>
      </c>
      <c r="BF15" s="74">
        <f t="shared" si="5"/>
        <v>9.2250241268047475</v>
      </c>
      <c r="BG15" s="74">
        <f t="shared" si="6"/>
        <v>-3.1759242012880384</v>
      </c>
      <c r="BH15" s="74">
        <f t="shared" si="7"/>
        <v>5.6535110044893422</v>
      </c>
      <c r="BI15" s="74">
        <f t="shared" si="8"/>
        <v>0.69644493615099723</v>
      </c>
      <c r="BJ15" s="74">
        <f t="shared" si="9"/>
        <v>8.4494727008041401</v>
      </c>
      <c r="BK15" s="74">
        <f t="shared" si="10"/>
        <v>-13.555828662466185</v>
      </c>
      <c r="BL15" s="74">
        <f t="shared" si="11"/>
        <v>8.2425356892019899</v>
      </c>
      <c r="BM15" s="74">
        <f t="shared" si="12"/>
        <v>2.3929389059532236</v>
      </c>
      <c r="BN15" s="74">
        <f t="shared" si="1"/>
        <v>0.915660179622102</v>
      </c>
      <c r="BO15" s="74">
        <f t="shared" si="1"/>
        <v>2.2028962853910761</v>
      </c>
      <c r="BP15" s="74">
        <f t="shared" si="1"/>
        <v>-6.5548789001865675</v>
      </c>
      <c r="BQ15" s="74"/>
      <c r="BR15" s="74"/>
      <c r="BS15" s="74"/>
    </row>
    <row r="16" spans="34:71" ht="15" customHeight="1">
      <c r="AH16" s="12" t="s">
        <v>37</v>
      </c>
      <c r="AI16" s="43">
        <v>116789.539</v>
      </c>
      <c r="AJ16" s="43">
        <v>133957.80100000001</v>
      </c>
      <c r="AK16" s="43">
        <v>135442.05800000002</v>
      </c>
      <c r="AL16" s="43">
        <v>130022.18399999999</v>
      </c>
      <c r="AM16" s="44">
        <v>142493</v>
      </c>
      <c r="AN16" s="45">
        <v>139341.45800000001</v>
      </c>
      <c r="AO16" s="44">
        <v>143728.92300000001</v>
      </c>
      <c r="AP16" s="44">
        <v>148616.99599999998</v>
      </c>
      <c r="AQ16" s="44">
        <v>159439.87700000001</v>
      </c>
      <c r="AR16" s="37">
        <v>144576.147</v>
      </c>
      <c r="AS16" s="37">
        <v>159101.288</v>
      </c>
      <c r="AT16" s="37">
        <v>164970.49</v>
      </c>
      <c r="AU16" s="37">
        <v>175782.13099999999</v>
      </c>
      <c r="AV16" s="37">
        <v>173049.77799999999</v>
      </c>
      <c r="AW16" s="37">
        <v>183896.84599999999</v>
      </c>
      <c r="AX16" s="37">
        <v>173728.755</v>
      </c>
      <c r="AY16" s="37">
        <v>187872.008</v>
      </c>
      <c r="AZ16" s="37">
        <v>176458.96299999999</v>
      </c>
      <c r="BA16" s="37">
        <f>+'c2 A y B'!R18</f>
        <v>0</v>
      </c>
      <c r="BB16" s="37"/>
      <c r="BC16" s="74">
        <f t="shared" si="2"/>
        <v>14.700171048710109</v>
      </c>
      <c r="BD16" s="74">
        <f t="shared" si="3"/>
        <v>1.1080034077298739</v>
      </c>
      <c r="BE16" s="74">
        <f t="shared" si="4"/>
        <v>-4.0016181679696778</v>
      </c>
      <c r="BF16" s="74">
        <f t="shared" si="5"/>
        <v>9.591298666387571</v>
      </c>
      <c r="BG16" s="74">
        <f t="shared" si="6"/>
        <v>-2.211717066803276</v>
      </c>
      <c r="BH16" s="74">
        <f t="shared" si="7"/>
        <v>3.1487147206397115</v>
      </c>
      <c r="BI16" s="74">
        <f t="shared" si="8"/>
        <v>3.4008972571233809</v>
      </c>
      <c r="BJ16" s="74">
        <f t="shared" si="9"/>
        <v>7.2823979028616703</v>
      </c>
      <c r="BK16" s="74">
        <f t="shared" si="10"/>
        <v>-9.3224670513261891</v>
      </c>
      <c r="BL16" s="74">
        <f t="shared" si="11"/>
        <v>10.046706390646865</v>
      </c>
      <c r="BM16" s="74">
        <f t="shared" si="12"/>
        <v>6.5536818130321306</v>
      </c>
      <c r="BN16" s="74">
        <f t="shared" si="1"/>
        <v>-1.5543974717202591</v>
      </c>
      <c r="BO16" s="74">
        <f t="shared" si="1"/>
        <v>6.268177934328234</v>
      </c>
      <c r="BP16" s="74">
        <f t="shared" si="1"/>
        <v>-5.5292362110440862</v>
      </c>
      <c r="BQ16" s="74"/>
      <c r="BR16" s="74"/>
      <c r="BS16" s="74"/>
    </row>
    <row r="17" spans="34:71" ht="15" customHeight="1">
      <c r="AH17" s="12" t="s">
        <v>38</v>
      </c>
      <c r="AI17" s="43">
        <v>148394.88099999999</v>
      </c>
      <c r="AJ17" s="43">
        <v>168960.54</v>
      </c>
      <c r="AK17" s="43">
        <v>153500.902</v>
      </c>
      <c r="AL17" s="43">
        <v>159538.43900000001</v>
      </c>
      <c r="AM17" s="43">
        <v>174353.05100000001</v>
      </c>
      <c r="AN17" s="43">
        <v>175013.95</v>
      </c>
      <c r="AO17" s="44">
        <v>175760.81200000001</v>
      </c>
      <c r="AP17" s="44">
        <v>189809.427</v>
      </c>
      <c r="AQ17" s="44">
        <v>200440.89300000001</v>
      </c>
      <c r="AR17" s="37">
        <v>180922.337</v>
      </c>
      <c r="AS17" s="37">
        <v>205180.913</v>
      </c>
      <c r="AT17" s="37">
        <v>209412.48800000001</v>
      </c>
      <c r="AU17" s="37">
        <v>218047.68</v>
      </c>
      <c r="AV17" s="37">
        <v>221735.21299999999</v>
      </c>
      <c r="AW17" s="37">
        <v>224250.617</v>
      </c>
      <c r="AX17" s="37">
        <v>215925.913</v>
      </c>
      <c r="AY17" s="37">
        <v>226490.45</v>
      </c>
      <c r="AZ17" s="37">
        <v>217547.514</v>
      </c>
      <c r="BA17" s="37">
        <f>+'c2 A y B'!R19</f>
        <v>0</v>
      </c>
      <c r="BB17" s="37"/>
      <c r="BC17" s="74">
        <f t="shared" si="2"/>
        <v>13.858738833450746</v>
      </c>
      <c r="BD17" s="74">
        <f t="shared" si="3"/>
        <v>-9.1498512019433704</v>
      </c>
      <c r="BE17" s="74">
        <f t="shared" si="4"/>
        <v>3.9332257474291588</v>
      </c>
      <c r="BF17" s="74">
        <f t="shared" si="5"/>
        <v>9.2859201160918836</v>
      </c>
      <c r="BG17" s="74">
        <f t="shared" si="6"/>
        <v>0.3790578921386345</v>
      </c>
      <c r="BH17" s="74">
        <f t="shared" si="7"/>
        <v>0.42674426809976573</v>
      </c>
      <c r="BI17" s="74">
        <f t="shared" si="8"/>
        <v>7.9930303235057787</v>
      </c>
      <c r="BJ17" s="74">
        <f t="shared" si="9"/>
        <v>5.6011264393101001</v>
      </c>
      <c r="BK17" s="74">
        <f t="shared" si="10"/>
        <v>-9.737811335733781</v>
      </c>
      <c r="BL17" s="74">
        <f t="shared" si="11"/>
        <v>13.4082813666065</v>
      </c>
      <c r="BM17" s="74">
        <f t="shared" si="12"/>
        <v>4.1235324991697686</v>
      </c>
      <c r="BN17" s="74">
        <f t="shared" si="1"/>
        <v>1.6911590162298484</v>
      </c>
      <c r="BO17" s="74">
        <f t="shared" si="1"/>
        <v>1.1344179239586971</v>
      </c>
      <c r="BP17" s="74">
        <f t="shared" si="1"/>
        <v>-3.7122323725869655</v>
      </c>
      <c r="BQ17" s="74"/>
      <c r="BR17" s="74"/>
      <c r="BS17" s="74"/>
    </row>
    <row r="18" spans="34:71" ht="15" customHeight="1">
      <c r="AH18" s="12" t="s">
        <v>39</v>
      </c>
      <c r="AI18" s="43">
        <v>160060.024</v>
      </c>
      <c r="AJ18" s="43">
        <v>175653.101</v>
      </c>
      <c r="AK18" s="43">
        <v>162188.38099999999</v>
      </c>
      <c r="AL18" s="43">
        <v>167774</v>
      </c>
      <c r="AM18" s="44">
        <v>178950</v>
      </c>
      <c r="AN18" s="44">
        <v>185046.495</v>
      </c>
      <c r="AO18" s="44">
        <v>186625.883</v>
      </c>
      <c r="AP18" s="44">
        <v>203875.09100000001</v>
      </c>
      <c r="AQ18" s="44">
        <v>205818.52600000001</v>
      </c>
      <c r="AR18" s="37">
        <v>188253.84</v>
      </c>
      <c r="AS18" s="37">
        <v>216547.174</v>
      </c>
      <c r="AT18" s="37">
        <v>224032.4</v>
      </c>
      <c r="AU18" s="37">
        <v>227096</v>
      </c>
      <c r="AV18" s="37">
        <v>232321.15700000001</v>
      </c>
      <c r="AW18" s="37">
        <v>234970.924</v>
      </c>
      <c r="AX18" s="37">
        <v>226033.94500000001</v>
      </c>
      <c r="AY18" s="37">
        <v>232604.02900000001</v>
      </c>
      <c r="AZ18" s="37">
        <v>216431.62700000001</v>
      </c>
      <c r="BA18" s="37">
        <f>+'c2 A y B'!R20</f>
        <v>0</v>
      </c>
      <c r="BB18" s="37"/>
      <c r="BC18" s="74">
        <f t="shared" si="2"/>
        <v>9.7420184067946956</v>
      </c>
      <c r="BD18" s="74">
        <f t="shared" si="3"/>
        <v>-7.6655179574654948</v>
      </c>
      <c r="BE18" s="74">
        <f t="shared" si="4"/>
        <v>3.4439082291597645</v>
      </c>
      <c r="BF18" s="74">
        <f t="shared" si="5"/>
        <v>6.6613420434632253</v>
      </c>
      <c r="BG18" s="74">
        <f t="shared" si="6"/>
        <v>3.4068147527242187</v>
      </c>
      <c r="BH18" s="74">
        <f t="shared" si="7"/>
        <v>0.85350873573692976</v>
      </c>
      <c r="BI18" s="74">
        <f t="shared" si="8"/>
        <v>9.2426665169482511</v>
      </c>
      <c r="BJ18" s="74">
        <f t="shared" si="9"/>
        <v>0.95324788843380581</v>
      </c>
      <c r="BK18" s="74">
        <f t="shared" si="10"/>
        <v>-8.5340646157382452</v>
      </c>
      <c r="BL18" s="74">
        <f t="shared" si="11"/>
        <v>15.029352920503513</v>
      </c>
      <c r="BM18" s="74">
        <f t="shared" si="12"/>
        <v>1.3674807751021811</v>
      </c>
      <c r="BN18" s="74">
        <f t="shared" si="1"/>
        <v>2.3008582273575939</v>
      </c>
      <c r="BO18" s="74">
        <f t="shared" si="1"/>
        <v>1.1405620711504971</v>
      </c>
      <c r="BP18" s="74">
        <f t="shared" si="1"/>
        <v>-3.8034403780103365</v>
      </c>
      <c r="BQ18" s="74"/>
      <c r="BR18" s="74"/>
      <c r="BS18" s="74"/>
    </row>
    <row r="19" spans="34:71" ht="15" customHeight="1">
      <c r="AH19" s="12" t="s">
        <v>40</v>
      </c>
      <c r="AI19" s="43">
        <v>160161.01</v>
      </c>
      <c r="AJ19" s="43">
        <v>176072.24400000001</v>
      </c>
      <c r="AK19" s="43">
        <v>163890.584</v>
      </c>
      <c r="AL19" s="43">
        <v>168482.7</v>
      </c>
      <c r="AM19" s="44">
        <v>181102.734</v>
      </c>
      <c r="AN19" s="44">
        <v>186330.019</v>
      </c>
      <c r="AO19" s="44">
        <v>189949.18599999999</v>
      </c>
      <c r="AP19" s="44">
        <v>213074.94</v>
      </c>
      <c r="AQ19" s="44">
        <v>195557.03200000001</v>
      </c>
      <c r="AR19" s="37">
        <v>197132</v>
      </c>
      <c r="AS19" s="37">
        <v>222959.32000000004</v>
      </c>
      <c r="AT19" s="37">
        <v>222945.48300000001</v>
      </c>
      <c r="AU19" s="37">
        <v>223792.04699999999</v>
      </c>
      <c r="AV19" s="37">
        <v>229645.53</v>
      </c>
      <c r="AW19" s="37">
        <v>235715.97899999999</v>
      </c>
      <c r="AX19" s="37">
        <v>221820.24100000001</v>
      </c>
      <c r="AY19" s="37">
        <v>228810.44</v>
      </c>
      <c r="AZ19" s="37">
        <v>227315.84099999999</v>
      </c>
      <c r="BA19" s="37">
        <f>+'c2 A y B'!R21</f>
        <v>0</v>
      </c>
      <c r="BB19" s="37"/>
      <c r="BC19" s="74">
        <f t="shared" si="2"/>
        <v>9.934524014302859</v>
      </c>
      <c r="BD19" s="74">
        <f t="shared" si="3"/>
        <v>-6.9185578165289918</v>
      </c>
      <c r="BE19" s="74">
        <f t="shared" si="4"/>
        <v>2.8019401041367908</v>
      </c>
      <c r="BF19" s="74">
        <f t="shared" si="5"/>
        <v>7.4904034657564234</v>
      </c>
      <c r="BG19" s="74">
        <f t="shared" si="6"/>
        <v>2.8863644874626893</v>
      </c>
      <c r="BH19" s="74">
        <f t="shared" si="7"/>
        <v>1.9423424198759864</v>
      </c>
      <c r="BI19" s="74">
        <f t="shared" si="8"/>
        <v>12.174705502554772</v>
      </c>
      <c r="BJ19" s="74">
        <f t="shared" si="9"/>
        <v>-8.2214773825584508</v>
      </c>
      <c r="BK19" s="74">
        <f t="shared" si="10"/>
        <v>0.80537528305297812</v>
      </c>
      <c r="BL19" s="74">
        <f t="shared" si="11"/>
        <v>13.101536026621785</v>
      </c>
      <c r="BM19" s="74">
        <f t="shared" si="12"/>
        <v>0.37971794207645182</v>
      </c>
      <c r="BN19" s="74">
        <f t="shared" si="1"/>
        <v>2.6155902671554765</v>
      </c>
      <c r="BO19" s="74">
        <f t="shared" si="1"/>
        <v>2.6433995906647967</v>
      </c>
      <c r="BP19" s="74">
        <f t="shared" si="1"/>
        <v>-5.8951192273647202</v>
      </c>
      <c r="BQ19" s="74"/>
      <c r="BR19" s="74"/>
      <c r="BS19" s="74"/>
    </row>
    <row r="20" spans="34:71" ht="15" customHeight="1">
      <c r="AH20" s="11"/>
      <c r="AI20" s="45">
        <f>SUM(AI8:AI19)</f>
        <v>1447213.0089999998</v>
      </c>
      <c r="AJ20" s="45">
        <f t="shared" ref="AJ20:BA20" si="13">SUM(AJ8:AJ19)</f>
        <v>1636818.297</v>
      </c>
      <c r="AK20" s="45">
        <f t="shared" si="13"/>
        <v>1605391.798</v>
      </c>
      <c r="AL20" s="45">
        <f t="shared" si="13"/>
        <v>1563168.693</v>
      </c>
      <c r="AM20" s="45">
        <f t="shared" si="13"/>
        <v>1676480.7509999999</v>
      </c>
      <c r="AN20" s="45">
        <f t="shared" si="13"/>
        <v>1723253.4920000003</v>
      </c>
      <c r="AO20" s="45">
        <f t="shared" si="13"/>
        <v>1818115.7049999998</v>
      </c>
      <c r="AP20" s="45">
        <f t="shared" si="13"/>
        <v>1874650.2749999999</v>
      </c>
      <c r="AQ20" s="45">
        <f t="shared" si="13"/>
        <v>1971626.5390000003</v>
      </c>
      <c r="AR20" s="45">
        <f t="shared" si="13"/>
        <v>1772670.122</v>
      </c>
      <c r="AS20" s="45">
        <f t="shared" si="13"/>
        <v>2002667.7169999999</v>
      </c>
      <c r="AT20" s="45">
        <f t="shared" si="13"/>
        <v>2103738.5380000002</v>
      </c>
      <c r="AU20" s="45">
        <f t="shared" si="13"/>
        <v>2119080.568</v>
      </c>
      <c r="AV20" s="45">
        <f t="shared" si="13"/>
        <v>2149151.8359999997</v>
      </c>
      <c r="AW20" s="45">
        <f t="shared" si="13"/>
        <v>2148729.02</v>
      </c>
      <c r="AX20" s="45">
        <f t="shared" si="13"/>
        <v>2028825.0520000001</v>
      </c>
      <c r="AY20" s="45">
        <f t="shared" si="13"/>
        <v>2116451.5040000002</v>
      </c>
      <c r="AZ20" s="37">
        <f t="shared" si="13"/>
        <v>2115049.9350000001</v>
      </c>
      <c r="BA20" s="37">
        <f t="shared" si="13"/>
        <v>869060.179</v>
      </c>
      <c r="BB20" s="37"/>
      <c r="BC20" s="74">
        <f t="shared" si="2"/>
        <v>13.101408487960885</v>
      </c>
      <c r="BD20" s="74">
        <f t="shared" si="3"/>
        <v>-1.9199748107410208</v>
      </c>
      <c r="BE20" s="74">
        <f t="shared" si="4"/>
        <v>-2.6300810215052595</v>
      </c>
      <c r="BF20" s="74">
        <f t="shared" si="5"/>
        <v>7.248869460309737</v>
      </c>
      <c r="BG20" s="74">
        <f t="shared" si="6"/>
        <v>2.7899360593374611</v>
      </c>
      <c r="BH20" s="74">
        <f t="shared" si="7"/>
        <v>5.5048321933125921</v>
      </c>
      <c r="BI20" s="74">
        <f t="shared" si="8"/>
        <v>3.1095144189406732</v>
      </c>
      <c r="BJ20" s="74">
        <f t="shared" si="9"/>
        <v>5.1730322873155821</v>
      </c>
      <c r="BK20" s="74">
        <f t="shared" si="10"/>
        <v>-10.090978847389131</v>
      </c>
      <c r="BL20" s="74">
        <f t="shared" si="11"/>
        <v>12.974641595499282</v>
      </c>
      <c r="BM20" s="74">
        <f t="shared" si="12"/>
        <v>0.72927456159002091</v>
      </c>
      <c r="BN20" s="74">
        <f t="shared" si="1"/>
        <v>1.4190714810046634</v>
      </c>
      <c r="BO20" s="74">
        <f t="shared" si="1"/>
        <v>-1.9673621608173875E-2</v>
      </c>
      <c r="BP20" s="74">
        <f t="shared" si="1"/>
        <v>-5.5802275151475289</v>
      </c>
      <c r="BQ20" s="74"/>
      <c r="BR20" s="74"/>
      <c r="BS20" s="74"/>
    </row>
    <row r="21" spans="34:71" ht="15" customHeight="1">
      <c r="AH21" s="11"/>
      <c r="AI21" s="45"/>
      <c r="AJ21" s="45"/>
      <c r="AK21" s="46"/>
      <c r="AL21" s="46"/>
      <c r="AM21" s="46"/>
      <c r="BM21" s="74"/>
    </row>
    <row r="22" spans="34:71" ht="15" customHeight="1">
      <c r="AH22" s="10" t="s">
        <v>42</v>
      </c>
      <c r="BM22" s="74"/>
    </row>
    <row r="23" spans="34:71" ht="15" customHeight="1">
      <c r="BM23" s="74"/>
    </row>
    <row r="25" spans="34:71">
      <c r="AH25" s="350" t="s">
        <v>41</v>
      </c>
      <c r="AI25" s="350"/>
      <c r="AJ25" s="350"/>
      <c r="AK25" s="350"/>
      <c r="AL25" s="350"/>
      <c r="AM25" s="350"/>
      <c r="AN25" s="350"/>
    </row>
    <row r="26" spans="34:71">
      <c r="AH26" s="39"/>
      <c r="AI26" s="40">
        <v>2000</v>
      </c>
      <c r="AJ26" s="40">
        <v>2001</v>
      </c>
      <c r="AK26" s="40">
        <v>2002</v>
      </c>
      <c r="AL26" s="40">
        <v>2003</v>
      </c>
      <c r="AM26" s="40">
        <v>2004</v>
      </c>
      <c r="AN26" s="41">
        <v>2005</v>
      </c>
      <c r="AO26" s="41">
        <v>2006</v>
      </c>
      <c r="AP26" s="41">
        <v>2007</v>
      </c>
      <c r="AQ26" s="42">
        <v>2008</v>
      </c>
      <c r="AR26" s="10">
        <v>2009</v>
      </c>
      <c r="AS26" s="10">
        <v>2010</v>
      </c>
      <c r="AT26" s="10">
        <v>2011</v>
      </c>
      <c r="AU26" s="10">
        <v>2012</v>
      </c>
      <c r="AV26" s="10">
        <v>2013</v>
      </c>
      <c r="AW26" s="10">
        <v>2014</v>
      </c>
      <c r="AX26" s="10">
        <v>2015</v>
      </c>
      <c r="AY26" s="10">
        <v>2016</v>
      </c>
      <c r="AZ26" s="10">
        <v>2017</v>
      </c>
      <c r="BA26" s="10">
        <v>2018</v>
      </c>
    </row>
    <row r="27" spans="34:71">
      <c r="AH27" s="12" t="s">
        <v>29</v>
      </c>
      <c r="AI27" s="43">
        <v>127505.473</v>
      </c>
      <c r="AJ27" s="43">
        <v>145645.41699999999</v>
      </c>
      <c r="AK27" s="43">
        <v>149680.73300000001</v>
      </c>
      <c r="AL27" s="43">
        <v>146598.23200000002</v>
      </c>
      <c r="AM27" s="44">
        <v>155689</v>
      </c>
      <c r="AN27" s="44">
        <v>165495.63500000001</v>
      </c>
      <c r="AO27" s="45">
        <v>173593.74900000001</v>
      </c>
      <c r="AP27" s="44">
        <v>176127.758</v>
      </c>
      <c r="AQ27" s="44">
        <v>193539.63699999999</v>
      </c>
      <c r="AR27" s="37">
        <v>166371.12100000001</v>
      </c>
      <c r="AS27" s="37">
        <v>191072.61300000001</v>
      </c>
      <c r="AT27" s="37">
        <v>206708.054</v>
      </c>
      <c r="AU27" s="105">
        <v>196314.91899999999</v>
      </c>
      <c r="AV27" s="105">
        <v>211487.97899999999</v>
      </c>
      <c r="AW27" s="105">
        <v>203922.56899999999</v>
      </c>
      <c r="AX27" s="105">
        <v>206584.867</v>
      </c>
      <c r="AY27" s="37">
        <v>198787.693</v>
      </c>
      <c r="AZ27" s="37">
        <v>198216</v>
      </c>
      <c r="BA27" s="37">
        <f>+'c2 A y B'!R37</f>
        <v>208051.04800000001</v>
      </c>
      <c r="BB27" s="37"/>
    </row>
    <row r="28" spans="34:71">
      <c r="AH28" s="12" t="s">
        <v>30</v>
      </c>
      <c r="AI28" s="43">
        <v>101495.53599999999</v>
      </c>
      <c r="AJ28" s="43">
        <v>122157.65300000001</v>
      </c>
      <c r="AK28" s="43">
        <v>112206.06600000001</v>
      </c>
      <c r="AL28" s="43">
        <v>117303.06099999999</v>
      </c>
      <c r="AM28" s="44">
        <v>124145.935</v>
      </c>
      <c r="AN28" s="44">
        <v>130710.897</v>
      </c>
      <c r="AO28" s="44">
        <v>145112.39199999999</v>
      </c>
      <c r="AP28" s="44">
        <v>142560.76199999999</v>
      </c>
      <c r="AQ28" s="44">
        <v>153476.45699999999</v>
      </c>
      <c r="AR28" s="37">
        <v>130995.745</v>
      </c>
      <c r="AS28" s="37">
        <v>156867.63500000001</v>
      </c>
      <c r="AT28" s="37">
        <v>172534.69</v>
      </c>
      <c r="AU28" s="37">
        <v>167974.61600000001</v>
      </c>
      <c r="AV28" s="37">
        <v>170312.03099999999</v>
      </c>
      <c r="AW28" s="37">
        <v>173165.66399999999</v>
      </c>
      <c r="AX28" s="37">
        <v>156987.804</v>
      </c>
      <c r="AY28" s="37">
        <v>155800.603</v>
      </c>
      <c r="AZ28" s="37">
        <v>158891.75</v>
      </c>
      <c r="BA28" s="37">
        <f>+'c2 A y B'!R38</f>
        <v>166258.90400000001</v>
      </c>
      <c r="BB28" s="37"/>
    </row>
    <row r="29" spans="34:71">
      <c r="AH29" s="12" t="s">
        <v>31</v>
      </c>
      <c r="AI29" s="43">
        <v>111147.033</v>
      </c>
      <c r="AJ29" s="43">
        <v>128797.88</v>
      </c>
      <c r="AK29" s="43">
        <v>117831.33100000001</v>
      </c>
      <c r="AL29" s="43">
        <v>119138.803</v>
      </c>
      <c r="AM29" s="43">
        <v>121269.031</v>
      </c>
      <c r="AN29" s="43">
        <v>131322.38699999999</v>
      </c>
      <c r="AO29" s="44">
        <v>147406.17499999999</v>
      </c>
      <c r="AP29" s="44">
        <v>150126.58500000002</v>
      </c>
      <c r="AQ29" s="44">
        <v>151880.41899999999</v>
      </c>
      <c r="AR29" s="37">
        <v>141949.69500000001</v>
      </c>
      <c r="AS29" s="37">
        <v>167903.96799999999</v>
      </c>
      <c r="AT29" s="37">
        <v>177517.55900000001</v>
      </c>
      <c r="AU29" s="37">
        <v>179337.33300000001</v>
      </c>
      <c r="AV29" s="37">
        <v>181824.889</v>
      </c>
      <c r="AW29" s="37">
        <v>176008.64499999999</v>
      </c>
      <c r="AX29" s="37">
        <v>152202.421</v>
      </c>
      <c r="AY29" s="37">
        <v>153602.44899999999</v>
      </c>
      <c r="AZ29" s="37">
        <v>166183.64000000001</v>
      </c>
      <c r="BA29" s="37">
        <f>+'c2 A y B'!R39</f>
        <v>167073.82500000001</v>
      </c>
      <c r="BB29" s="37"/>
    </row>
    <row r="30" spans="34:71">
      <c r="AH30" s="12" t="s">
        <v>32</v>
      </c>
      <c r="AI30" s="43">
        <v>107260.61</v>
      </c>
      <c r="AJ30" s="43">
        <v>124236.84299999999</v>
      </c>
      <c r="AK30" s="43">
        <v>128031.897</v>
      </c>
      <c r="AL30" s="43">
        <v>112980.12299999999</v>
      </c>
      <c r="AM30" s="44">
        <v>117993</v>
      </c>
      <c r="AN30" s="45">
        <v>130001.648</v>
      </c>
      <c r="AO30" s="44">
        <v>140749.95600000001</v>
      </c>
      <c r="AP30" s="44">
        <v>136373.78200000001</v>
      </c>
      <c r="AQ30" s="44">
        <v>149365.65700000001</v>
      </c>
      <c r="AR30" s="37">
        <v>134876.20600000001</v>
      </c>
      <c r="AS30" s="37">
        <v>156528.39600000001</v>
      </c>
      <c r="AT30" s="37">
        <v>163576.36600000001</v>
      </c>
      <c r="AU30" s="37">
        <v>170252.91800000001</v>
      </c>
      <c r="AV30" s="37">
        <v>166743.28200000001</v>
      </c>
      <c r="AW30" s="37">
        <v>157533.94399999999</v>
      </c>
      <c r="AX30" s="37">
        <v>141151.40700000001</v>
      </c>
      <c r="AY30" s="37">
        <v>135524.079</v>
      </c>
      <c r="AZ30" s="37">
        <v>155500.46799999999</v>
      </c>
      <c r="BA30" s="37">
        <f>+'c2 A y B'!R40</f>
        <v>163507.64600000001</v>
      </c>
      <c r="BB30" s="37"/>
    </row>
    <row r="31" spans="34:71">
      <c r="AH31" s="12" t="s">
        <v>33</v>
      </c>
      <c r="AI31" s="43">
        <v>108520.603</v>
      </c>
      <c r="AJ31" s="43">
        <v>118943.22900000001</v>
      </c>
      <c r="AK31" s="43">
        <v>127108.46</v>
      </c>
      <c r="AL31" s="43">
        <v>112945.96400000001</v>
      </c>
      <c r="AM31" s="43">
        <v>122872</v>
      </c>
      <c r="AN31" s="43">
        <v>125179.15</v>
      </c>
      <c r="AO31" s="44">
        <v>137145.486</v>
      </c>
      <c r="AP31" s="44">
        <v>132975.057</v>
      </c>
      <c r="AQ31" s="44">
        <v>148477.77299999999</v>
      </c>
      <c r="AR31" s="37">
        <v>133450.617</v>
      </c>
      <c r="AS31" s="37">
        <v>145503.99799999999</v>
      </c>
      <c r="AT31" s="37">
        <v>154440.62</v>
      </c>
      <c r="AU31" s="37">
        <v>155168.94200000001</v>
      </c>
      <c r="AV31" s="37">
        <v>153731.929</v>
      </c>
      <c r="AW31" s="37">
        <v>150536.834</v>
      </c>
      <c r="AX31" s="37">
        <v>144966.49299999999</v>
      </c>
      <c r="AY31" s="37">
        <v>132902.889</v>
      </c>
      <c r="AZ31" s="37">
        <v>142514.50099999999</v>
      </c>
      <c r="BA31" s="37">
        <f>+'c2 A y B'!R41</f>
        <v>155603.60699999999</v>
      </c>
      <c r="BB31" s="37"/>
    </row>
    <row r="32" spans="34:71">
      <c r="AH32" s="12" t="s">
        <v>34</v>
      </c>
      <c r="AI32" s="43">
        <v>99557.509000000005</v>
      </c>
      <c r="AJ32" s="43">
        <v>110168.526</v>
      </c>
      <c r="AK32" s="43">
        <v>116258.746</v>
      </c>
      <c r="AL32" s="43">
        <v>103181.04399999999</v>
      </c>
      <c r="AM32" s="44">
        <v>114623</v>
      </c>
      <c r="AN32" s="45">
        <v>113589.463</v>
      </c>
      <c r="AO32" s="44">
        <v>122744.59600000001</v>
      </c>
      <c r="AP32" s="44">
        <v>124381.33199999999</v>
      </c>
      <c r="AQ32" s="44">
        <v>136740.557</v>
      </c>
      <c r="AR32" s="37">
        <v>116900.231</v>
      </c>
      <c r="AS32" s="37">
        <v>125858.431</v>
      </c>
      <c r="AT32" s="37">
        <v>134966.51800000001</v>
      </c>
      <c r="AU32" s="37">
        <v>131461</v>
      </c>
      <c r="AV32" s="37">
        <v>131927.42600000001</v>
      </c>
      <c r="AW32" s="37">
        <v>129092.85400000001</v>
      </c>
      <c r="AX32" s="37">
        <v>126736.58900000001</v>
      </c>
      <c r="AY32" s="37">
        <v>124628.327</v>
      </c>
      <c r="AZ32" s="37">
        <v>119494.893</v>
      </c>
      <c r="BA32" s="37">
        <f>+'c2 A y B'!R42</f>
        <v>0</v>
      </c>
      <c r="BB32" s="37"/>
    </row>
    <row r="33" spans="34:54">
      <c r="AH33" s="12" t="s">
        <v>35</v>
      </c>
      <c r="AI33" s="43">
        <v>101023.056</v>
      </c>
      <c r="AJ33" s="43">
        <v>112624.08500000001</v>
      </c>
      <c r="AK33" s="43">
        <v>116566.75399999999</v>
      </c>
      <c r="AL33" s="45">
        <v>109201.42200000001</v>
      </c>
      <c r="AM33" s="44">
        <v>116286</v>
      </c>
      <c r="AN33" s="45">
        <v>118542.413</v>
      </c>
      <c r="AO33" s="44">
        <v>125682.844</v>
      </c>
      <c r="AP33" s="44">
        <v>126210.14</v>
      </c>
      <c r="AQ33" s="44">
        <v>135343.18900000001</v>
      </c>
      <c r="AR33" s="37">
        <v>114883.465</v>
      </c>
      <c r="AS33" s="37">
        <v>122699.80200000001</v>
      </c>
      <c r="AT33" s="37">
        <v>130899.913</v>
      </c>
      <c r="AU33" s="37">
        <v>128727.41800000001</v>
      </c>
      <c r="AV33" s="37">
        <v>129918.201</v>
      </c>
      <c r="AW33" s="37">
        <v>129953.484</v>
      </c>
      <c r="AX33" s="37">
        <v>122817.34299999999</v>
      </c>
      <c r="AY33" s="37">
        <v>123439.03200000001</v>
      </c>
      <c r="AZ33" s="37">
        <v>118155.306</v>
      </c>
      <c r="BA33" s="37">
        <f>+'c2 A y B'!R43</f>
        <v>0</v>
      </c>
      <c r="BB33" s="37"/>
    </row>
    <row r="34" spans="34:54">
      <c r="AH34" s="12" t="s">
        <v>36</v>
      </c>
      <c r="AI34" s="43">
        <v>105297.735</v>
      </c>
      <c r="AJ34" s="43">
        <v>119600.978</v>
      </c>
      <c r="AK34" s="43">
        <v>122685.886</v>
      </c>
      <c r="AL34" s="45">
        <v>116002.72100000001</v>
      </c>
      <c r="AM34" s="44">
        <v>126704</v>
      </c>
      <c r="AN34" s="45">
        <v>122679.977</v>
      </c>
      <c r="AO34" s="44">
        <v>129615.70299999999</v>
      </c>
      <c r="AP34" s="44">
        <v>130518.405</v>
      </c>
      <c r="AQ34" s="44">
        <v>141546.522</v>
      </c>
      <c r="AR34" s="37">
        <v>122358.71799999999</v>
      </c>
      <c r="AS34" s="37">
        <v>132444.179</v>
      </c>
      <c r="AT34" s="37">
        <v>141733.95699999999</v>
      </c>
      <c r="AU34" s="109">
        <v>145125.56400000001</v>
      </c>
      <c r="AV34" s="109">
        <v>146454.421</v>
      </c>
      <c r="AW34" s="109">
        <v>149680.66</v>
      </c>
      <c r="AX34" s="109">
        <v>139869.274</v>
      </c>
      <c r="AY34" s="37">
        <v>141114.62400000001</v>
      </c>
      <c r="AZ34" s="37">
        <v>138460.579</v>
      </c>
      <c r="BA34" s="37">
        <f>+'c2 A y B'!R44</f>
        <v>0</v>
      </c>
      <c r="BB34" s="37"/>
    </row>
    <row r="35" spans="34:54">
      <c r="AH35" s="12" t="s">
        <v>37</v>
      </c>
      <c r="AI35" s="43">
        <v>116789.539</v>
      </c>
      <c r="AJ35" s="43">
        <v>133957.80100000001</v>
      </c>
      <c r="AK35" s="43">
        <v>135442.05800000002</v>
      </c>
      <c r="AL35" s="43">
        <v>130022.18399999999</v>
      </c>
      <c r="AM35" s="44">
        <v>142493</v>
      </c>
      <c r="AN35" s="45">
        <v>139341.45800000001</v>
      </c>
      <c r="AO35" s="44">
        <v>143728.92300000001</v>
      </c>
      <c r="AP35" s="44">
        <v>148616.99599999998</v>
      </c>
      <c r="AQ35" s="44">
        <v>159439.87700000001</v>
      </c>
      <c r="AR35" s="37">
        <v>144576.147</v>
      </c>
      <c r="AS35" s="37">
        <v>159101.288</v>
      </c>
      <c r="AT35" s="37">
        <v>164970.49</v>
      </c>
      <c r="AU35" s="37">
        <v>175782.13099999999</v>
      </c>
      <c r="AV35" s="37">
        <v>173049.77799999999</v>
      </c>
      <c r="AW35" s="37">
        <v>183896.84599999999</v>
      </c>
      <c r="AX35" s="37">
        <v>173728.755</v>
      </c>
      <c r="AY35" s="37">
        <v>176785.85200000001</v>
      </c>
      <c r="AZ35" s="37">
        <v>166196.432</v>
      </c>
      <c r="BA35" s="37">
        <f>+'c2 A y B'!R45</f>
        <v>0</v>
      </c>
      <c r="BB35" s="37"/>
    </row>
    <row r="36" spans="34:54">
      <c r="AH36" s="12" t="s">
        <v>38</v>
      </c>
      <c r="AI36" s="43">
        <v>148394.88099999999</v>
      </c>
      <c r="AJ36" s="43">
        <v>168960.54</v>
      </c>
      <c r="AK36" s="43">
        <v>153500.902</v>
      </c>
      <c r="AL36" s="43">
        <v>159538.43900000001</v>
      </c>
      <c r="AM36" s="43">
        <v>174353.05100000001</v>
      </c>
      <c r="AN36" s="43">
        <v>175013.95</v>
      </c>
      <c r="AO36" s="44">
        <v>175760.81200000001</v>
      </c>
      <c r="AP36" s="44">
        <v>189809.427</v>
      </c>
      <c r="AQ36" s="44">
        <v>200440.89300000001</v>
      </c>
      <c r="AR36" s="37">
        <v>180922.337</v>
      </c>
      <c r="AS36" s="37">
        <v>205180.913</v>
      </c>
      <c r="AT36" s="37">
        <v>209412.48800000001</v>
      </c>
      <c r="AU36" s="37">
        <v>218047.68</v>
      </c>
      <c r="AV36" s="37">
        <v>221735.21299999999</v>
      </c>
      <c r="AW36" s="37">
        <v>224250.617</v>
      </c>
      <c r="AX36" s="37">
        <v>215925.913</v>
      </c>
      <c r="AY36" s="37">
        <v>213534.86199999999</v>
      </c>
      <c r="AZ36" s="37">
        <v>206288.171</v>
      </c>
      <c r="BA36" s="37">
        <f>+'c2 A y B'!R46</f>
        <v>0</v>
      </c>
      <c r="BB36" s="37"/>
    </row>
    <row r="37" spans="34:54">
      <c r="AH37" s="12" t="s">
        <v>39</v>
      </c>
      <c r="AI37" s="43">
        <v>160060.024</v>
      </c>
      <c r="AJ37" s="43">
        <v>175653.101</v>
      </c>
      <c r="AK37" s="43">
        <v>162188.38099999999</v>
      </c>
      <c r="AL37" s="43">
        <v>167774</v>
      </c>
      <c r="AM37" s="44">
        <v>178950</v>
      </c>
      <c r="AN37" s="44">
        <v>185046.495</v>
      </c>
      <c r="AO37" s="44">
        <v>186625.883</v>
      </c>
      <c r="AP37" s="44">
        <v>203875.09100000001</v>
      </c>
      <c r="AQ37" s="44">
        <v>205818.52600000001</v>
      </c>
      <c r="AR37" s="37">
        <v>188253.84</v>
      </c>
      <c r="AS37" s="37">
        <v>216547.174</v>
      </c>
      <c r="AT37" s="37">
        <v>224032.4</v>
      </c>
      <c r="AU37" s="37">
        <v>227096</v>
      </c>
      <c r="AV37" s="37">
        <v>232321.15700000001</v>
      </c>
      <c r="AW37" s="37">
        <v>234970.924</v>
      </c>
      <c r="AX37" s="37">
        <v>226033.94500000001</v>
      </c>
      <c r="AY37" s="37">
        <v>219202.38399999999</v>
      </c>
      <c r="AZ37" s="37">
        <v>204911.80100000001</v>
      </c>
      <c r="BA37" s="37">
        <f>+'c2 A y B'!R47</f>
        <v>0</v>
      </c>
      <c r="BB37" s="37"/>
    </row>
    <row r="38" spans="34:54">
      <c r="AH38" s="12" t="s">
        <v>40</v>
      </c>
      <c r="AI38" s="43">
        <v>160161.01</v>
      </c>
      <c r="AJ38" s="43">
        <v>176072.24400000001</v>
      </c>
      <c r="AK38" s="43">
        <v>163890.584</v>
      </c>
      <c r="AL38" s="43">
        <v>168482.7</v>
      </c>
      <c r="AM38" s="44">
        <v>181102.734</v>
      </c>
      <c r="AN38" s="44">
        <v>186330.019</v>
      </c>
      <c r="AO38" s="44">
        <v>189949.18599999999</v>
      </c>
      <c r="AP38" s="44">
        <v>213074.94</v>
      </c>
      <c r="AQ38" s="44">
        <v>195557.03200000001</v>
      </c>
      <c r="AR38" s="37">
        <v>197132</v>
      </c>
      <c r="AS38" s="37">
        <v>222959.32000000004</v>
      </c>
      <c r="AT38" s="37">
        <v>222945.48300000001</v>
      </c>
      <c r="AU38" s="37">
        <v>223792.04699999999</v>
      </c>
      <c r="AV38" s="37">
        <v>229645.53</v>
      </c>
      <c r="AW38" s="37">
        <v>235715.97899999999</v>
      </c>
      <c r="AX38" s="37">
        <v>221820.24100000001</v>
      </c>
      <c r="AY38" s="37">
        <v>215684.201</v>
      </c>
      <c r="AZ38" s="37">
        <v>215844.91399999999</v>
      </c>
      <c r="BA38" s="37">
        <f>+'c2 A y B'!R48</f>
        <v>0</v>
      </c>
      <c r="BB38" s="37"/>
    </row>
    <row r="39" spans="34:54">
      <c r="AH39" s="11"/>
      <c r="AI39" s="45">
        <f t="shared" ref="AI39:AY39" si="14">SUM(AI27:AI38)</f>
        <v>1447213.0089999998</v>
      </c>
      <c r="AJ39" s="45">
        <f t="shared" si="14"/>
        <v>1636818.297</v>
      </c>
      <c r="AK39" s="45">
        <f t="shared" si="14"/>
        <v>1605391.798</v>
      </c>
      <c r="AL39" s="45">
        <f t="shared" si="14"/>
        <v>1563168.693</v>
      </c>
      <c r="AM39" s="45">
        <f t="shared" si="14"/>
        <v>1676480.7509999999</v>
      </c>
      <c r="AN39" s="45">
        <f t="shared" si="14"/>
        <v>1723253.4920000003</v>
      </c>
      <c r="AO39" s="45">
        <f t="shared" si="14"/>
        <v>1818115.7049999998</v>
      </c>
      <c r="AP39" s="45">
        <f t="shared" si="14"/>
        <v>1874650.2749999999</v>
      </c>
      <c r="AQ39" s="45">
        <f t="shared" si="14"/>
        <v>1971626.5390000003</v>
      </c>
      <c r="AR39" s="45">
        <f t="shared" si="14"/>
        <v>1772670.122</v>
      </c>
      <c r="AS39" s="45">
        <f t="shared" si="14"/>
        <v>2002667.7169999999</v>
      </c>
      <c r="AT39" s="45">
        <f t="shared" si="14"/>
        <v>2103738.5380000002</v>
      </c>
      <c r="AU39" s="45">
        <f t="shared" si="14"/>
        <v>2119080.568</v>
      </c>
      <c r="AV39" s="45">
        <f t="shared" si="14"/>
        <v>2149151.8359999997</v>
      </c>
      <c r="AW39" s="45">
        <f t="shared" si="14"/>
        <v>2148729.02</v>
      </c>
      <c r="AX39" s="45">
        <f t="shared" si="14"/>
        <v>2028825.0520000001</v>
      </c>
      <c r="AY39" s="45">
        <f t="shared" si="14"/>
        <v>1991006.9950000001</v>
      </c>
      <c r="AZ39" s="37">
        <f>+'[2]cA2 A y B'!R49</f>
        <v>374309.95200000005</v>
      </c>
      <c r="BA39" s="37">
        <f>+'c2 A y B'!R49</f>
        <v>860495.02999999991</v>
      </c>
      <c r="BB39" s="37"/>
    </row>
    <row r="40" spans="34:54">
      <c r="AZ40" s="37"/>
      <c r="BA40" s="37"/>
      <c r="BB40" s="37"/>
    </row>
    <row r="41" spans="34:54">
      <c r="AZ41" s="37"/>
      <c r="BA41" s="37"/>
      <c r="BB41" s="37"/>
    </row>
    <row r="42" spans="34:54">
      <c r="AZ42" s="37"/>
      <c r="BA42" s="37"/>
      <c r="BB42" s="37"/>
    </row>
    <row r="43" spans="34:54">
      <c r="AZ43" s="37"/>
      <c r="BA43" s="37"/>
      <c r="BB43" s="37"/>
    </row>
    <row r="44" spans="34:54">
      <c r="AZ44" s="45"/>
      <c r="BA44" s="45"/>
      <c r="BB44" s="45"/>
    </row>
    <row r="45" spans="34:54">
      <c r="AH45" s="11"/>
      <c r="AI45" s="45"/>
      <c r="AJ45" s="45"/>
      <c r="AK45" s="46"/>
      <c r="AL45" s="46"/>
      <c r="AM45" s="46"/>
    </row>
    <row r="46" spans="34:54">
      <c r="AH46" s="10" t="s">
        <v>42</v>
      </c>
    </row>
    <row r="50" spans="1:64" ht="12.75">
      <c r="A50" s="333">
        <v>10</v>
      </c>
      <c r="B50" s="333"/>
      <c r="C50" s="333"/>
      <c r="D50" s="333"/>
      <c r="E50" s="333"/>
      <c r="F50" s="333"/>
      <c r="G50" s="333"/>
      <c r="H50" s="333"/>
    </row>
    <row r="53" spans="1:64" ht="12.75">
      <c r="I53" s="229"/>
      <c r="J53" s="229"/>
      <c r="K53" s="229"/>
      <c r="L53" s="229"/>
      <c r="AI53" s="10"/>
      <c r="AJ53" s="10"/>
      <c r="AK53" s="10"/>
      <c r="AL53" s="10"/>
      <c r="AM53" s="10"/>
      <c r="AN53" s="10"/>
      <c r="AO53" s="10"/>
      <c r="AP53" s="10"/>
      <c r="AQ53" s="10"/>
      <c r="BC53" s="10"/>
      <c r="BD53" s="10"/>
      <c r="BE53" s="10"/>
      <c r="BF53" s="10"/>
      <c r="BG53" s="10"/>
      <c r="BH53" s="10"/>
      <c r="BI53" s="10"/>
      <c r="BJ53" s="10"/>
      <c r="BK53" s="10"/>
      <c r="BL53" s="10"/>
    </row>
  </sheetData>
  <mergeCells count="3">
    <mergeCell ref="AH6:AN6"/>
    <mergeCell ref="AH25:AN25"/>
    <mergeCell ref="A50:H50"/>
  </mergeCells>
  <printOptions horizontalCentered="1"/>
  <pageMargins left="0.59055118110236227" right="0.59055118110236227" top="1.0629921259842521" bottom="0.78740157480314965" header="0.51181102362204722" footer="0.19685039370078741"/>
  <pageSetup firstPageNumber="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G46"/>
  <sheetViews>
    <sheetView view="pageBreakPreview" zoomScale="80" zoomScaleNormal="91" zoomScaleSheetLayoutView="80" zoomScalePageLayoutView="91" workbookViewId="0">
      <selection activeCell="B36" sqref="B36"/>
    </sheetView>
  </sheetViews>
  <sheetFormatPr baseColWidth="10" defaultColWidth="10.90625" defaultRowHeight="12"/>
  <cols>
    <col min="1" max="1" width="13.26953125" style="10" customWidth="1"/>
    <col min="2" max="2" width="10.36328125" style="10" bestFit="1" customWidth="1"/>
    <col min="3" max="3" width="9.6328125" style="10" customWidth="1"/>
    <col min="4" max="4" width="9.90625" style="10" bestFit="1" customWidth="1"/>
    <col min="5" max="5" width="10.08984375" style="10" bestFit="1" customWidth="1"/>
    <col min="6" max="6" width="6.90625" style="10" bestFit="1" customWidth="1"/>
    <col min="7" max="7" width="4.453125" style="10" bestFit="1" customWidth="1"/>
    <col min="8" max="8" width="9.453125" style="10" customWidth="1"/>
    <col min="9" max="9" width="9.08984375" style="10" customWidth="1"/>
    <col min="10" max="11" width="8.08984375" style="10" customWidth="1"/>
    <col min="12" max="28" width="6.90625" style="10" customWidth="1"/>
    <col min="29" max="29" width="4.54296875" style="10" customWidth="1"/>
    <col min="30" max="30" width="6.90625" style="10" customWidth="1"/>
    <col min="31" max="31" width="3.453125" style="10" customWidth="1"/>
    <col min="32" max="32" width="7" style="10" customWidth="1"/>
    <col min="33" max="33" width="8.36328125" style="10" bestFit="1" customWidth="1"/>
    <col min="34" max="16384" width="10.90625" style="10"/>
  </cols>
  <sheetData>
    <row r="1" spans="1:33" ht="15" customHeight="1">
      <c r="A1" s="328" t="s">
        <v>164</v>
      </c>
      <c r="B1" s="328"/>
      <c r="C1" s="328"/>
      <c r="D1" s="328"/>
      <c r="E1" s="328"/>
      <c r="F1" s="328"/>
      <c r="G1" s="328"/>
      <c r="H1" s="48"/>
      <c r="I1" s="48"/>
      <c r="J1" s="48"/>
      <c r="K1" s="54"/>
      <c r="L1" s="53"/>
      <c r="M1" s="53"/>
      <c r="N1" s="53"/>
      <c r="O1" s="53"/>
      <c r="P1" s="48"/>
      <c r="Q1" s="48"/>
      <c r="R1" s="48"/>
      <c r="S1" s="48"/>
      <c r="T1" s="48"/>
      <c r="U1" s="48"/>
      <c r="V1" s="48"/>
      <c r="W1" s="48"/>
      <c r="X1" s="48"/>
      <c r="Y1" s="48"/>
      <c r="Z1" s="48"/>
      <c r="AA1" s="48"/>
      <c r="AB1" s="48"/>
      <c r="AC1" s="48"/>
      <c r="AD1" s="48"/>
    </row>
    <row r="2" spans="1:33" ht="9.75" customHeight="1">
      <c r="A2" s="9"/>
      <c r="B2" s="9"/>
      <c r="C2" s="9"/>
      <c r="D2" s="9"/>
      <c r="E2" s="9"/>
      <c r="F2" s="9"/>
      <c r="G2" s="9"/>
      <c r="H2" s="48"/>
      <c r="I2" s="48"/>
      <c r="J2" s="48"/>
      <c r="K2" s="48"/>
      <c r="L2" s="48"/>
      <c r="M2" s="48"/>
      <c r="N2" s="48"/>
      <c r="O2" s="48"/>
      <c r="P2" s="48"/>
      <c r="Q2" s="48"/>
      <c r="R2" s="48"/>
      <c r="S2" s="48"/>
      <c r="T2" s="48"/>
      <c r="U2" s="48"/>
      <c r="V2" s="48"/>
      <c r="W2" s="48"/>
      <c r="X2" s="48"/>
      <c r="Y2" s="48"/>
      <c r="Z2" s="48"/>
      <c r="AA2" s="48"/>
      <c r="AB2" s="48"/>
      <c r="AC2" s="48"/>
      <c r="AD2" s="48"/>
    </row>
    <row r="3" spans="1:33" ht="15" customHeight="1">
      <c r="A3" s="358" t="s">
        <v>175</v>
      </c>
      <c r="B3" s="358"/>
      <c r="C3" s="358"/>
      <c r="D3" s="358"/>
      <c r="E3" s="358"/>
      <c r="F3" s="358"/>
      <c r="G3" s="358"/>
      <c r="H3" s="47"/>
      <c r="I3" s="47"/>
      <c r="J3" s="47"/>
      <c r="K3" s="239"/>
      <c r="L3" s="239"/>
      <c r="M3" s="239"/>
      <c r="N3" s="239"/>
      <c r="O3" s="239"/>
      <c r="P3" s="47"/>
      <c r="Q3" s="47"/>
      <c r="R3" s="47"/>
      <c r="S3" s="47"/>
      <c r="T3" s="47"/>
      <c r="U3" s="47"/>
      <c r="V3" s="47"/>
      <c r="W3" s="47"/>
      <c r="X3" s="47"/>
      <c r="Y3" s="47"/>
      <c r="Z3" s="47"/>
      <c r="AA3" s="47"/>
      <c r="AB3" s="47"/>
      <c r="AC3" s="47"/>
      <c r="AD3" s="47"/>
    </row>
    <row r="4" spans="1:33" ht="15" customHeight="1">
      <c r="A4" s="359" t="s">
        <v>43</v>
      </c>
      <c r="B4" s="359"/>
      <c r="C4" s="359"/>
      <c r="D4" s="359"/>
      <c r="E4" s="359"/>
      <c r="F4" s="359"/>
      <c r="G4" s="359"/>
      <c r="H4" s="47"/>
      <c r="I4" s="47"/>
      <c r="J4" s="47"/>
      <c r="K4" s="47"/>
      <c r="L4" s="47"/>
      <c r="M4" s="47"/>
      <c r="N4" s="47"/>
      <c r="O4" s="47"/>
      <c r="P4" s="47"/>
      <c r="Q4" s="47"/>
      <c r="R4" s="47"/>
      <c r="S4" s="47"/>
      <c r="T4" s="47"/>
      <c r="U4" s="47"/>
      <c r="V4" s="47"/>
      <c r="W4" s="47"/>
      <c r="X4" s="47"/>
      <c r="Y4" s="47"/>
      <c r="Z4" s="47"/>
      <c r="AA4" s="47"/>
      <c r="AB4" s="47"/>
      <c r="AC4" s="47"/>
      <c r="AD4" s="47"/>
    </row>
    <row r="5" spans="1:33" ht="15" customHeight="1">
      <c r="A5" s="362" t="s">
        <v>176</v>
      </c>
      <c r="B5" s="360" t="s">
        <v>20</v>
      </c>
      <c r="C5" s="360"/>
      <c r="D5" s="361" t="s">
        <v>254</v>
      </c>
      <c r="E5" s="361"/>
      <c r="F5" s="289" t="s">
        <v>69</v>
      </c>
      <c r="G5" s="323" t="s">
        <v>159</v>
      </c>
      <c r="H5" s="47"/>
      <c r="I5" s="47"/>
      <c r="J5" s="47"/>
      <c r="K5" s="47"/>
      <c r="L5" s="47"/>
      <c r="M5" s="47"/>
      <c r="N5" s="47"/>
      <c r="O5" s="47"/>
      <c r="P5" s="47"/>
      <c r="Q5" s="47"/>
      <c r="R5" s="47"/>
      <c r="S5" s="47"/>
      <c r="T5" s="47"/>
      <c r="U5" s="47"/>
      <c r="V5" s="47"/>
      <c r="W5" s="47"/>
      <c r="X5" s="47"/>
      <c r="Y5" s="47"/>
      <c r="Z5" s="47"/>
      <c r="AA5" s="47"/>
      <c r="AB5" s="47"/>
      <c r="AC5" s="47"/>
      <c r="AD5" s="47"/>
    </row>
    <row r="6" spans="1:33" ht="15" customHeight="1">
      <c r="A6" s="363"/>
      <c r="B6" s="287">
        <v>2016</v>
      </c>
      <c r="C6" s="288">
        <v>2017</v>
      </c>
      <c r="D6" s="287">
        <v>2017</v>
      </c>
      <c r="E6" s="288">
        <v>2018</v>
      </c>
      <c r="F6" s="281" t="s">
        <v>28</v>
      </c>
      <c r="G6" s="278" t="s">
        <v>28</v>
      </c>
      <c r="H6" s="47"/>
      <c r="I6" s="47"/>
      <c r="J6" s="47"/>
      <c r="K6" s="47"/>
      <c r="L6" s="47"/>
      <c r="M6" s="47"/>
      <c r="N6" s="47"/>
      <c r="O6" s="47"/>
      <c r="P6" s="47"/>
      <c r="Q6" s="47"/>
      <c r="R6" s="47"/>
      <c r="S6" s="47"/>
      <c r="T6" s="47"/>
      <c r="U6" s="47"/>
      <c r="V6" s="47"/>
      <c r="W6" s="47"/>
      <c r="X6" s="47"/>
      <c r="Y6" s="47"/>
      <c r="Z6" s="47"/>
      <c r="AA6" s="47"/>
      <c r="AB6" s="47"/>
      <c r="AC6" s="47"/>
      <c r="AD6" s="47"/>
      <c r="AE6" s="10">
        <v>1000</v>
      </c>
    </row>
    <row r="7" spans="1:33" ht="15" customHeight="1">
      <c r="A7" s="36" t="s">
        <v>45</v>
      </c>
      <c r="B7" s="70">
        <v>541096847</v>
      </c>
      <c r="C7" s="133">
        <v>566096814</v>
      </c>
      <c r="D7" s="70">
        <v>224274661</v>
      </c>
      <c r="E7" s="133">
        <v>234816689</v>
      </c>
      <c r="F7" s="52">
        <f>(E7/D7-1)*100</f>
        <v>4.7004989119123097</v>
      </c>
      <c r="G7" s="153">
        <f t="shared" ref="G7:G20" si="0">E7/$E$21*100</f>
        <v>27.019612067624145</v>
      </c>
      <c r="H7" s="37"/>
      <c r="I7" s="53"/>
      <c r="J7" s="54"/>
      <c r="K7" s="238"/>
      <c r="L7" s="238"/>
      <c r="M7" s="238"/>
      <c r="N7" s="238"/>
      <c r="O7" s="238"/>
      <c r="P7" s="53"/>
      <c r="Q7" s="53"/>
      <c r="R7" s="53"/>
      <c r="S7" s="53"/>
      <c r="T7" s="53"/>
      <c r="U7" s="53"/>
      <c r="V7" s="53"/>
      <c r="W7" s="53"/>
      <c r="X7" s="53"/>
      <c r="Y7" s="53"/>
      <c r="Z7" s="53"/>
      <c r="AA7" s="53"/>
      <c r="AB7" s="53"/>
      <c r="AC7" s="53"/>
      <c r="AD7" s="53"/>
      <c r="AF7" s="12" t="s">
        <v>45</v>
      </c>
      <c r="AG7" s="54">
        <f>E7</f>
        <v>234816689</v>
      </c>
    </row>
    <row r="8" spans="1:33" ht="15" customHeight="1">
      <c r="A8" s="30" t="s">
        <v>46</v>
      </c>
      <c r="B8" s="54">
        <v>385812036</v>
      </c>
      <c r="C8" s="132">
        <v>372882208</v>
      </c>
      <c r="D8" s="54">
        <v>158118720</v>
      </c>
      <c r="E8" s="132">
        <v>158633933</v>
      </c>
      <c r="F8" s="55">
        <f t="shared" ref="F8:F16" si="1">(E8/D8-1)*100</f>
        <v>0.32583934400682857</v>
      </c>
      <c r="G8" s="55">
        <f t="shared" si="0"/>
        <v>18.253503823237537</v>
      </c>
      <c r="H8" s="37"/>
      <c r="I8" s="53"/>
      <c r="J8" s="54"/>
      <c r="K8" s="54"/>
      <c r="L8" s="53"/>
      <c r="M8" s="53"/>
      <c r="N8" s="53"/>
      <c r="O8" s="53"/>
      <c r="P8" s="53"/>
      <c r="Q8" s="53"/>
      <c r="R8" s="53"/>
      <c r="S8" s="53"/>
      <c r="T8" s="53"/>
      <c r="U8" s="53"/>
      <c r="V8" s="53"/>
      <c r="W8" s="53"/>
      <c r="X8" s="53"/>
      <c r="Y8" s="53"/>
      <c r="Z8" s="53"/>
      <c r="AA8" s="53"/>
      <c r="AB8" s="53"/>
      <c r="AC8" s="53"/>
      <c r="AD8" s="53"/>
      <c r="AF8" s="12" t="s">
        <v>46</v>
      </c>
      <c r="AG8" s="54">
        <f t="shared" ref="AG8:AG13" si="2">E8</f>
        <v>158633933</v>
      </c>
    </row>
    <row r="9" spans="1:33" ht="15" customHeight="1">
      <c r="A9" s="30" t="s">
        <v>158</v>
      </c>
      <c r="B9" s="54">
        <v>313362062</v>
      </c>
      <c r="C9" s="132">
        <v>317896878</v>
      </c>
      <c r="D9" s="54">
        <v>136109834</v>
      </c>
      <c r="E9" s="132">
        <v>107129998</v>
      </c>
      <c r="F9" s="55">
        <f t="shared" si="1"/>
        <v>-21.291507856809233</v>
      </c>
      <c r="G9" s="55">
        <f t="shared" si="0"/>
        <v>12.327109282957952</v>
      </c>
      <c r="H9" s="37"/>
      <c r="I9" s="53"/>
      <c r="J9" s="54"/>
      <c r="K9" s="54"/>
      <c r="L9" s="53"/>
      <c r="M9" s="53"/>
      <c r="N9" s="53"/>
      <c r="O9" s="53"/>
      <c r="P9" s="53"/>
      <c r="Q9" s="53"/>
      <c r="R9" s="53"/>
      <c r="S9" s="53"/>
      <c r="T9" s="53"/>
      <c r="U9" s="53"/>
      <c r="V9" s="53"/>
      <c r="W9" s="53"/>
      <c r="X9" s="53"/>
      <c r="Y9" s="53"/>
      <c r="Z9" s="53"/>
      <c r="AA9" s="53"/>
      <c r="AB9" s="53"/>
      <c r="AC9" s="53"/>
      <c r="AD9" s="53"/>
      <c r="AF9" s="12" t="s">
        <v>158</v>
      </c>
      <c r="AG9" s="54">
        <f t="shared" si="2"/>
        <v>107129998</v>
      </c>
    </row>
    <row r="10" spans="1:33" ht="15" customHeight="1">
      <c r="A10" s="30" t="s">
        <v>84</v>
      </c>
      <c r="B10" s="54">
        <v>237011993</v>
      </c>
      <c r="C10" s="132">
        <v>240506901</v>
      </c>
      <c r="D10" s="54">
        <v>97979941</v>
      </c>
      <c r="E10" s="132">
        <v>104860918</v>
      </c>
      <c r="F10" s="55">
        <f t="shared" si="1"/>
        <v>7.0228425632548497</v>
      </c>
      <c r="G10" s="55">
        <f t="shared" si="0"/>
        <v>12.066013440019784</v>
      </c>
      <c r="H10" s="37"/>
      <c r="I10" s="53"/>
      <c r="J10" s="54"/>
      <c r="K10" s="54"/>
      <c r="L10" s="53"/>
      <c r="M10" s="53"/>
      <c r="N10" s="53"/>
      <c r="O10" s="53"/>
      <c r="P10" s="53"/>
      <c r="Q10" s="53"/>
      <c r="R10" s="53"/>
      <c r="S10" s="53"/>
      <c r="T10" s="53"/>
      <c r="U10" s="53"/>
      <c r="V10" s="53"/>
      <c r="W10" s="53"/>
      <c r="X10" s="53"/>
      <c r="Y10" s="53"/>
      <c r="Z10" s="53"/>
      <c r="AA10" s="53"/>
      <c r="AB10" s="53"/>
      <c r="AC10" s="53"/>
      <c r="AD10" s="53"/>
      <c r="AF10" s="12" t="s">
        <v>84</v>
      </c>
      <c r="AG10" s="54">
        <f t="shared" si="2"/>
        <v>104860918</v>
      </c>
    </row>
    <row r="11" spans="1:33" ht="15" customHeight="1">
      <c r="A11" s="157" t="s">
        <v>44</v>
      </c>
      <c r="B11" s="159">
        <v>163841432</v>
      </c>
      <c r="C11" s="158">
        <v>147248233</v>
      </c>
      <c r="D11" s="159">
        <v>59511124</v>
      </c>
      <c r="E11" s="158">
        <v>65325718</v>
      </c>
      <c r="F11" s="160">
        <f>(E11/D11-1)*100</f>
        <v>9.770600199048495</v>
      </c>
      <c r="G11" s="55">
        <f t="shared" si="0"/>
        <v>7.5168232969974795</v>
      </c>
      <c r="H11" s="37"/>
      <c r="I11" s="53"/>
      <c r="J11" s="54"/>
      <c r="K11" s="54"/>
      <c r="L11" s="53"/>
      <c r="M11" s="53"/>
      <c r="N11" s="53"/>
      <c r="O11" s="53"/>
      <c r="P11" s="53"/>
      <c r="Q11" s="53"/>
      <c r="R11" s="53"/>
      <c r="S11" s="53"/>
      <c r="T11" s="53"/>
      <c r="U11" s="53"/>
      <c r="V11" s="53"/>
      <c r="W11" s="53"/>
      <c r="X11" s="53"/>
      <c r="Y11" s="53"/>
      <c r="Z11" s="53"/>
      <c r="AA11" s="53"/>
      <c r="AB11" s="53"/>
      <c r="AC11" s="53"/>
      <c r="AD11" s="53"/>
      <c r="AF11" s="12" t="s">
        <v>44</v>
      </c>
      <c r="AG11" s="54">
        <f>+E11</f>
        <v>65325718</v>
      </c>
    </row>
    <row r="12" spans="1:33" ht="15" customHeight="1">
      <c r="A12" s="30" t="s">
        <v>190</v>
      </c>
      <c r="B12" s="54">
        <v>149308815</v>
      </c>
      <c r="C12" s="132">
        <v>155099515</v>
      </c>
      <c r="D12" s="54">
        <v>68203960</v>
      </c>
      <c r="E12" s="132">
        <v>56431268</v>
      </c>
      <c r="F12" s="55">
        <f t="shared" si="1"/>
        <v>-17.261009478042034</v>
      </c>
      <c r="G12" s="55">
        <f t="shared" si="0"/>
        <v>6.4933671296426994</v>
      </c>
      <c r="H12" s="37"/>
      <c r="I12" s="53"/>
      <c r="J12" s="54"/>
      <c r="K12" s="54"/>
      <c r="L12" s="53"/>
      <c r="M12" s="53"/>
      <c r="N12" s="53"/>
      <c r="O12" s="53"/>
      <c r="P12" s="53"/>
      <c r="Q12" s="53"/>
      <c r="R12" s="53"/>
      <c r="S12" s="53"/>
      <c r="T12" s="53"/>
      <c r="U12" s="53"/>
      <c r="V12" s="53"/>
      <c r="W12" s="53"/>
      <c r="X12" s="53"/>
      <c r="Y12" s="53"/>
      <c r="Z12" s="53"/>
      <c r="AA12" s="53"/>
      <c r="AB12" s="53"/>
      <c r="AC12" s="53"/>
      <c r="AD12" s="53"/>
      <c r="AF12" s="12" t="s">
        <v>190</v>
      </c>
      <c r="AG12" s="54">
        <f t="shared" si="2"/>
        <v>56431268</v>
      </c>
    </row>
    <row r="13" spans="1:33" ht="15" customHeight="1">
      <c r="A13" s="30" t="s">
        <v>47</v>
      </c>
      <c r="B13" s="54">
        <v>110488988</v>
      </c>
      <c r="C13" s="132">
        <v>94832283</v>
      </c>
      <c r="D13" s="54">
        <v>36819227</v>
      </c>
      <c r="E13" s="132">
        <v>43231244</v>
      </c>
      <c r="F13" s="55">
        <f t="shared" si="1"/>
        <v>17.41486044777638</v>
      </c>
      <c r="G13" s="55">
        <f t="shared" si="0"/>
        <v>4.9744822101669435</v>
      </c>
      <c r="H13" s="37"/>
      <c r="I13" s="53"/>
      <c r="J13" s="54"/>
      <c r="K13" s="54"/>
      <c r="L13" s="53"/>
      <c r="M13" s="53"/>
      <c r="N13" s="53"/>
      <c r="O13" s="53"/>
      <c r="P13" s="53"/>
      <c r="Q13" s="53"/>
      <c r="R13" s="53"/>
      <c r="S13" s="53"/>
      <c r="T13" s="53"/>
      <c r="U13" s="53"/>
      <c r="V13" s="53"/>
      <c r="W13" s="53"/>
      <c r="X13" s="53"/>
      <c r="Y13" s="53"/>
      <c r="Z13" s="53"/>
      <c r="AA13" s="53"/>
      <c r="AB13" s="53"/>
      <c r="AC13" s="53"/>
      <c r="AD13" s="53"/>
      <c r="AF13" s="12" t="s">
        <v>47</v>
      </c>
      <c r="AG13" s="54">
        <f t="shared" si="2"/>
        <v>43231244</v>
      </c>
    </row>
    <row r="14" spans="1:33" ht="15" customHeight="1">
      <c r="A14" s="30" t="s">
        <v>92</v>
      </c>
      <c r="B14" s="54">
        <v>65094550</v>
      </c>
      <c r="C14" s="132">
        <v>77456462</v>
      </c>
      <c r="D14" s="54">
        <v>33920532</v>
      </c>
      <c r="E14" s="132">
        <v>29711715</v>
      </c>
      <c r="F14" s="55">
        <f t="shared" si="1"/>
        <v>-12.407874381215478</v>
      </c>
      <c r="G14" s="55">
        <f t="shared" si="0"/>
        <v>3.418832863126732</v>
      </c>
      <c r="H14" s="37"/>
      <c r="I14" s="161"/>
      <c r="J14" s="159"/>
      <c r="K14" s="54"/>
      <c r="L14" s="53"/>
      <c r="M14" s="53"/>
      <c r="N14" s="53"/>
      <c r="O14" s="53"/>
      <c r="P14" s="53"/>
      <c r="Q14" s="53"/>
      <c r="R14" s="53"/>
      <c r="S14" s="53"/>
      <c r="T14" s="53"/>
      <c r="U14" s="53"/>
      <c r="V14" s="53"/>
      <c r="W14" s="53"/>
      <c r="X14" s="53"/>
      <c r="Y14" s="53"/>
      <c r="Z14" s="53"/>
      <c r="AA14" s="53"/>
      <c r="AB14" s="53"/>
      <c r="AC14" s="53"/>
      <c r="AD14" s="53"/>
      <c r="AF14" s="162" t="s">
        <v>48</v>
      </c>
      <c r="AG14" s="54">
        <f>+E21-SUM(AG7:AG13)</f>
        <v>98630411</v>
      </c>
    </row>
    <row r="15" spans="1:33" ht="15" customHeight="1">
      <c r="A15" s="30" t="s">
        <v>49</v>
      </c>
      <c r="B15" s="54">
        <v>44652906</v>
      </c>
      <c r="C15" s="132">
        <v>46664266</v>
      </c>
      <c r="D15" s="54">
        <v>18592134</v>
      </c>
      <c r="E15" s="132">
        <v>19252307</v>
      </c>
      <c r="F15" s="55">
        <f>(E15/D15-1)*100</f>
        <v>3.5508188570499755</v>
      </c>
      <c r="G15" s="55">
        <f t="shared" si="0"/>
        <v>2.2153019394068911</v>
      </c>
      <c r="H15" s="37"/>
      <c r="I15" s="53"/>
      <c r="J15" s="54"/>
      <c r="K15" s="54"/>
      <c r="L15" s="53"/>
      <c r="M15" s="53"/>
      <c r="N15" s="53"/>
      <c r="O15" s="53"/>
      <c r="P15" s="53"/>
      <c r="Q15" s="53"/>
      <c r="R15" s="53"/>
      <c r="S15" s="53"/>
      <c r="T15" s="53"/>
      <c r="U15" s="53"/>
      <c r="V15" s="53"/>
      <c r="W15" s="53"/>
      <c r="X15" s="53"/>
      <c r="Y15" s="53"/>
      <c r="Z15" s="53"/>
      <c r="AA15" s="53"/>
      <c r="AB15" s="53"/>
      <c r="AC15" s="53"/>
      <c r="AD15" s="53"/>
      <c r="AF15" s="162"/>
      <c r="AG15" s="159"/>
    </row>
    <row r="16" spans="1:33" ht="15" customHeight="1">
      <c r="A16" s="30" t="s">
        <v>160</v>
      </c>
      <c r="B16" s="54">
        <v>42255277</v>
      </c>
      <c r="C16" s="132">
        <v>40102584</v>
      </c>
      <c r="D16" s="54">
        <v>14948448</v>
      </c>
      <c r="E16" s="132">
        <v>17326451</v>
      </c>
      <c r="F16" s="55">
        <f t="shared" si="1"/>
        <v>15.908026037218036</v>
      </c>
      <c r="G16" s="55">
        <f t="shared" si="0"/>
        <v>1.9936997941773145</v>
      </c>
      <c r="H16" s="37"/>
      <c r="I16" s="53"/>
      <c r="J16" s="54"/>
      <c r="K16" s="54"/>
      <c r="L16" s="53"/>
      <c r="M16" s="53"/>
      <c r="N16" s="53"/>
      <c r="O16" s="53"/>
      <c r="P16" s="53"/>
      <c r="Q16" s="53"/>
      <c r="R16" s="53"/>
      <c r="S16" s="53"/>
      <c r="T16" s="53"/>
      <c r="U16" s="53"/>
      <c r="V16" s="53"/>
      <c r="W16" s="53"/>
      <c r="X16" s="53"/>
      <c r="Y16" s="53"/>
      <c r="Z16" s="53"/>
      <c r="AA16" s="53"/>
      <c r="AB16" s="53"/>
      <c r="AC16" s="53"/>
      <c r="AD16" s="53"/>
      <c r="AF16" s="57"/>
      <c r="AG16" s="54">
        <f>SUM(AG7:AG15)</f>
        <v>869060179</v>
      </c>
    </row>
    <row r="17" spans="1:33" ht="15" customHeight="1">
      <c r="A17" s="30" t="s">
        <v>195</v>
      </c>
      <c r="B17" s="54">
        <v>28760707</v>
      </c>
      <c r="C17" s="132">
        <v>30553493</v>
      </c>
      <c r="D17" s="54">
        <v>13453578</v>
      </c>
      <c r="E17" s="132">
        <v>13828721</v>
      </c>
      <c r="F17" s="55">
        <f>(E17/D17-1)*100</f>
        <v>2.7884255028662208</v>
      </c>
      <c r="G17" s="55">
        <f t="shared" si="0"/>
        <v>1.5912270903854175</v>
      </c>
      <c r="H17" s="37"/>
      <c r="I17" s="53"/>
      <c r="J17" s="54"/>
      <c r="K17" s="54"/>
      <c r="L17" s="53"/>
      <c r="M17" s="53"/>
      <c r="N17" s="53"/>
      <c r="O17" s="53"/>
      <c r="P17" s="53"/>
      <c r="Q17" s="53"/>
      <c r="R17" s="53"/>
      <c r="S17" s="53"/>
      <c r="T17" s="53"/>
      <c r="U17" s="53"/>
      <c r="V17" s="53"/>
      <c r="W17" s="53"/>
      <c r="X17" s="53"/>
      <c r="Y17" s="53"/>
      <c r="Z17" s="53"/>
      <c r="AA17" s="53"/>
      <c r="AB17" s="53"/>
      <c r="AC17" s="53"/>
      <c r="AD17" s="53"/>
      <c r="AF17" s="47"/>
      <c r="AG17" s="54"/>
    </row>
    <row r="18" spans="1:33" ht="15" customHeight="1">
      <c r="A18" s="30" t="s">
        <v>50</v>
      </c>
      <c r="B18" s="54">
        <v>20897160</v>
      </c>
      <c r="C18" s="132">
        <v>23217997</v>
      </c>
      <c r="D18" s="54">
        <v>10865599</v>
      </c>
      <c r="E18" s="132">
        <v>9946068</v>
      </c>
      <c r="F18" s="55">
        <f>(E18/D18-1)*100</f>
        <v>-8.4627731982378496</v>
      </c>
      <c r="G18" s="55">
        <f t="shared" si="0"/>
        <v>1.1444625171348461</v>
      </c>
      <c r="H18" s="37"/>
      <c r="J18" s="37"/>
      <c r="K18" s="54"/>
      <c r="L18" s="53"/>
      <c r="M18" s="53"/>
      <c r="N18" s="53"/>
      <c r="O18" s="53"/>
      <c r="P18" s="53"/>
      <c r="Q18" s="53"/>
      <c r="R18" s="53"/>
      <c r="S18" s="53"/>
      <c r="T18" s="53"/>
      <c r="U18" s="53"/>
      <c r="V18" s="53"/>
      <c r="W18" s="53"/>
      <c r="X18" s="53"/>
      <c r="Y18" s="53"/>
      <c r="Z18" s="53"/>
      <c r="AA18" s="53"/>
      <c r="AB18" s="53"/>
      <c r="AC18" s="53"/>
      <c r="AD18" s="53"/>
      <c r="AF18" s="47"/>
      <c r="AG18" s="54"/>
    </row>
    <row r="19" spans="1:33" ht="15" customHeight="1">
      <c r="A19" s="30" t="s">
        <v>196</v>
      </c>
      <c r="B19" s="54"/>
      <c r="C19" s="132"/>
      <c r="D19" s="54">
        <v>8146850</v>
      </c>
      <c r="E19" s="132">
        <v>8565149</v>
      </c>
      <c r="F19" s="55">
        <f>(E19/D19-1)*100</f>
        <v>5.1344875626776032</v>
      </c>
      <c r="G19" s="56">
        <f>E19/$E$21*100</f>
        <v>0.98556454512225433</v>
      </c>
      <c r="H19" s="37"/>
      <c r="J19" s="37"/>
      <c r="K19" s="54"/>
      <c r="L19" s="53"/>
      <c r="M19" s="53"/>
      <c r="N19" s="53"/>
      <c r="O19" s="53"/>
      <c r="P19" s="53"/>
      <c r="Q19" s="53"/>
      <c r="R19" s="53"/>
      <c r="S19" s="53"/>
      <c r="T19" s="53"/>
      <c r="U19" s="53"/>
      <c r="V19" s="53"/>
      <c r="W19" s="53"/>
      <c r="X19" s="53"/>
      <c r="Y19" s="53"/>
      <c r="Z19" s="53"/>
      <c r="AA19" s="53"/>
      <c r="AB19" s="53"/>
      <c r="AC19" s="53"/>
      <c r="AD19" s="53"/>
      <c r="AF19" s="265"/>
      <c r="AG19" s="54"/>
    </row>
    <row r="20" spans="1:33" ht="15" customHeight="1">
      <c r="A20" s="30" t="s">
        <v>154</v>
      </c>
      <c r="B20" s="54">
        <v>13868731</v>
      </c>
      <c r="C20" s="132">
        <v>2492301</v>
      </c>
      <c r="D20" s="54">
        <v>2492301</v>
      </c>
      <c r="E20" s="132">
        <v>0</v>
      </c>
      <c r="F20" s="55">
        <f>(E20/D20-1)*100</f>
        <v>-100</v>
      </c>
      <c r="G20" s="56">
        <f t="shared" si="0"/>
        <v>0</v>
      </c>
      <c r="J20" s="37"/>
      <c r="K20" s="54"/>
      <c r="L20" s="53"/>
      <c r="M20" s="53"/>
      <c r="N20" s="53"/>
      <c r="O20" s="53"/>
      <c r="P20" s="53"/>
      <c r="Q20" s="53"/>
      <c r="R20" s="53"/>
      <c r="S20" s="53"/>
      <c r="T20" s="53"/>
      <c r="U20" s="53"/>
      <c r="V20" s="53"/>
      <c r="W20" s="53"/>
      <c r="X20" s="53"/>
      <c r="Y20" s="53"/>
      <c r="Z20" s="53"/>
      <c r="AA20" s="53"/>
      <c r="AB20" s="53"/>
      <c r="AC20" s="53"/>
      <c r="AD20" s="53"/>
      <c r="AF20" s="47"/>
      <c r="AG20" s="54"/>
    </row>
    <row r="21" spans="1:33" ht="15" customHeight="1">
      <c r="A21" s="256" t="s">
        <v>51</v>
      </c>
      <c r="B21" s="255">
        <f>SUM(B7:B20)</f>
        <v>2116451504</v>
      </c>
      <c r="C21" s="254">
        <f>SUM(C7:C20)</f>
        <v>2115049935</v>
      </c>
      <c r="D21" s="255">
        <f>SUM(D7:D20)</f>
        <v>883436909</v>
      </c>
      <c r="E21" s="255">
        <f>SUM(E7:E20)</f>
        <v>869060179</v>
      </c>
      <c r="F21" s="253">
        <f>(E21/D21-1)*100</f>
        <v>-1.6273635223452043</v>
      </c>
      <c r="G21" s="252">
        <f>E21/$E$21*100</f>
        <v>100</v>
      </c>
      <c r="H21" s="53"/>
      <c r="I21" s="110"/>
      <c r="J21" s="54"/>
      <c r="K21" s="37"/>
      <c r="L21" s="53"/>
      <c r="M21" s="53"/>
      <c r="N21" s="53"/>
      <c r="O21" s="53"/>
      <c r="P21" s="53"/>
      <c r="Q21" s="53"/>
      <c r="R21" s="53"/>
      <c r="S21" s="53"/>
      <c r="T21" s="53"/>
      <c r="U21" s="53"/>
      <c r="V21" s="53"/>
      <c r="W21" s="53"/>
      <c r="X21" s="53"/>
      <c r="Y21" s="53"/>
      <c r="Z21" s="53"/>
      <c r="AA21" s="53"/>
      <c r="AB21" s="53"/>
      <c r="AC21" s="53"/>
      <c r="AD21" s="53"/>
      <c r="AF21" s="47"/>
      <c r="AG21" s="54"/>
    </row>
    <row r="22" spans="1:33" ht="15" customHeight="1">
      <c r="A22" s="356" t="s">
        <v>181</v>
      </c>
      <c r="B22" s="357"/>
      <c r="C22" s="357"/>
      <c r="D22" s="357"/>
      <c r="E22" s="266"/>
      <c r="F22" s="267"/>
      <c r="G22" s="268"/>
      <c r="H22" s="53"/>
      <c r="I22" s="110"/>
      <c r="J22" s="54"/>
      <c r="K22" s="37"/>
      <c r="L22" s="53"/>
      <c r="M22" s="53"/>
      <c r="N22" s="53"/>
      <c r="O22" s="53"/>
      <c r="P22" s="53"/>
      <c r="Q22" s="53"/>
      <c r="R22" s="53"/>
      <c r="S22" s="53"/>
      <c r="T22" s="53"/>
      <c r="U22" s="53"/>
      <c r="V22" s="53"/>
      <c r="W22" s="53"/>
      <c r="X22" s="53"/>
      <c r="Y22" s="53"/>
      <c r="Z22" s="53"/>
      <c r="AA22" s="53"/>
      <c r="AB22" s="53"/>
      <c r="AC22" s="53"/>
      <c r="AD22" s="53"/>
      <c r="AF22" s="47"/>
      <c r="AG22" s="54"/>
    </row>
    <row r="23" spans="1:33" ht="15" customHeight="1">
      <c r="A23" s="58" t="s">
        <v>149</v>
      </c>
      <c r="B23" s="266"/>
      <c r="C23" s="266"/>
      <c r="D23" s="266"/>
      <c r="E23" s="266"/>
      <c r="F23" s="267"/>
      <c r="G23" s="268"/>
      <c r="H23" s="53"/>
      <c r="I23" s="110"/>
      <c r="J23" s="54"/>
      <c r="K23" s="37"/>
      <c r="L23" s="53"/>
      <c r="M23" s="53"/>
      <c r="N23" s="53"/>
      <c r="O23" s="53"/>
      <c r="P23" s="53"/>
      <c r="Q23" s="53"/>
      <c r="R23" s="53"/>
      <c r="S23" s="53"/>
      <c r="T23" s="53"/>
      <c r="U23" s="53"/>
      <c r="V23" s="53"/>
      <c r="W23" s="53"/>
      <c r="X23" s="53"/>
      <c r="Y23" s="53"/>
      <c r="Z23" s="53"/>
      <c r="AA23" s="53"/>
      <c r="AB23" s="53"/>
      <c r="AC23" s="53"/>
      <c r="AD23" s="53"/>
      <c r="AF23" s="47"/>
      <c r="AG23" s="54"/>
    </row>
    <row r="24" spans="1:33" ht="15" customHeight="1">
      <c r="A24" s="11"/>
      <c r="B24" s="54"/>
      <c r="C24" s="54"/>
      <c r="D24" s="54"/>
      <c r="E24" s="54"/>
      <c r="F24" s="53"/>
      <c r="G24" s="53"/>
      <c r="H24" s="53"/>
      <c r="K24" s="54"/>
      <c r="L24" s="53"/>
      <c r="M24" s="53"/>
      <c r="N24" s="53"/>
      <c r="O24" s="53"/>
      <c r="P24" s="53"/>
      <c r="Q24" s="53"/>
      <c r="R24" s="53"/>
      <c r="S24" s="53"/>
      <c r="T24" s="53"/>
      <c r="U24" s="53"/>
      <c r="V24" s="53"/>
      <c r="W24" s="53"/>
      <c r="X24" s="53"/>
      <c r="Y24" s="53"/>
      <c r="Z24" s="53"/>
      <c r="AA24" s="53"/>
      <c r="AB24" s="53"/>
      <c r="AC24" s="53"/>
      <c r="AD24" s="53"/>
      <c r="AG24" s="37"/>
    </row>
    <row r="25" spans="1:33" ht="15" customHeight="1">
      <c r="A25" s="69"/>
      <c r="B25" s="70"/>
      <c r="C25" s="70"/>
      <c r="D25" s="70"/>
      <c r="E25" s="70"/>
      <c r="F25" s="97"/>
      <c r="G25" s="97"/>
      <c r="AG25" s="37"/>
    </row>
    <row r="26" spans="1:33" ht="18" customHeight="1">
      <c r="I26" s="37"/>
    </row>
    <row r="27" spans="1:33" ht="9" customHeight="1"/>
    <row r="28" spans="1:33" ht="15" customHeight="1"/>
    <row r="29" spans="1:33" ht="15" customHeight="1"/>
    <row r="30" spans="1:33" ht="15" customHeight="1"/>
    <row r="31" spans="1:33" ht="15" customHeight="1"/>
    <row r="32" spans="1:33" ht="15" customHeight="1"/>
    <row r="33" spans="1:18" ht="15" customHeight="1"/>
    <row r="34" spans="1:18" ht="15" customHeight="1"/>
    <row r="35" spans="1:18" ht="15" customHeight="1"/>
    <row r="36" spans="1:18" ht="15" customHeight="1"/>
    <row r="37" spans="1:18" ht="15" customHeight="1"/>
    <row r="38" spans="1:18" ht="15" customHeight="1"/>
    <row r="39" spans="1:18" ht="15" customHeight="1"/>
    <row r="40" spans="1:18" ht="15" customHeight="1"/>
    <row r="41" spans="1:18" ht="15" customHeight="1"/>
    <row r="43" spans="1:18" ht="12" customHeight="1">
      <c r="H43" s="98"/>
      <c r="I43" s="98"/>
      <c r="J43" s="98"/>
      <c r="K43" s="98"/>
      <c r="L43" s="98"/>
      <c r="M43" s="98"/>
      <c r="N43" s="98"/>
      <c r="O43" s="98"/>
      <c r="P43" s="98"/>
      <c r="Q43" s="98"/>
      <c r="R43" s="98"/>
    </row>
    <row r="46" spans="1:18" ht="12.75">
      <c r="A46" s="333">
        <v>11</v>
      </c>
      <c r="B46" s="333"/>
      <c r="C46" s="333"/>
      <c r="D46" s="333"/>
      <c r="E46" s="333"/>
      <c r="F46" s="333"/>
      <c r="G46" s="333"/>
    </row>
  </sheetData>
  <sortState ref="J2:N46">
    <sortCondition descending="1" ref="N1"/>
  </sortState>
  <mergeCells count="8">
    <mergeCell ref="A46:G46"/>
    <mergeCell ref="A22:D22"/>
    <mergeCell ref="A1:G1"/>
    <mergeCell ref="A3:G3"/>
    <mergeCell ref="A4:G4"/>
    <mergeCell ref="B5:C5"/>
    <mergeCell ref="D5:E5"/>
    <mergeCell ref="A5:A6"/>
  </mergeCells>
  <printOptions horizontalCentered="1"/>
  <pageMargins left="0.59055118110236227" right="0.59055118110236227" top="1.0629921259842521" bottom="0.78740157480314965" header="0.51181102362204722" footer="0.19685039370078741"/>
  <pageSetup firstPageNumber="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43"/>
  <sheetViews>
    <sheetView view="pageBreakPreview" topLeftCell="A7" zoomScaleNormal="95" zoomScaleSheetLayoutView="100" zoomScalePageLayoutView="95" workbookViewId="0">
      <selection activeCell="B36" sqref="B36"/>
    </sheetView>
  </sheetViews>
  <sheetFormatPr baseColWidth="10" defaultColWidth="10.90625" defaultRowHeight="12"/>
  <cols>
    <col min="1" max="1" width="10.26953125" style="10" customWidth="1"/>
    <col min="2" max="3" width="4.26953125" style="10" customWidth="1"/>
    <col min="4" max="4" width="3.6328125" style="10" customWidth="1"/>
    <col min="5" max="6" width="4.26953125" style="10" customWidth="1"/>
    <col min="7" max="7" width="3.7265625" style="10" customWidth="1"/>
    <col min="8" max="9" width="4.26953125" style="10" customWidth="1"/>
    <col min="10" max="10" width="4" style="10" customWidth="1"/>
    <col min="11" max="12" width="4.26953125" style="10" customWidth="1"/>
    <col min="13" max="13" width="3.7265625" style="10" customWidth="1"/>
    <col min="14" max="15" width="4.26953125" style="10" customWidth="1"/>
    <col min="16" max="16" width="3.7265625" style="10" customWidth="1"/>
    <col min="17" max="18" width="4.26953125" style="10" customWidth="1"/>
    <col min="19" max="19" width="3.90625" style="10" customWidth="1"/>
    <col min="20" max="20" width="8.08984375" style="10" customWidth="1"/>
    <col min="21" max="16384" width="10.90625" style="10"/>
  </cols>
  <sheetData>
    <row r="1" spans="1:20" ht="12" customHeight="1">
      <c r="A1" s="368" t="s">
        <v>177</v>
      </c>
      <c r="B1" s="369"/>
      <c r="C1" s="369"/>
      <c r="D1" s="369"/>
      <c r="E1" s="369"/>
      <c r="F1" s="369"/>
      <c r="G1" s="369"/>
      <c r="H1" s="369"/>
      <c r="I1" s="369"/>
      <c r="J1" s="369"/>
      <c r="K1" s="369"/>
      <c r="L1" s="369"/>
      <c r="M1" s="369"/>
      <c r="N1" s="369"/>
      <c r="O1" s="369"/>
      <c r="P1" s="369"/>
      <c r="Q1" s="369"/>
      <c r="R1" s="369"/>
      <c r="S1" s="370"/>
    </row>
    <row r="2" spans="1:20" ht="12" customHeight="1">
      <c r="A2" s="371" t="s">
        <v>117</v>
      </c>
      <c r="B2" s="372"/>
      <c r="C2" s="372"/>
      <c r="D2" s="372"/>
      <c r="E2" s="372"/>
      <c r="F2" s="372"/>
      <c r="G2" s="372"/>
      <c r="H2" s="372"/>
      <c r="I2" s="372"/>
      <c r="J2" s="372"/>
      <c r="K2" s="372"/>
      <c r="L2" s="372"/>
      <c r="M2" s="372"/>
      <c r="N2" s="372"/>
      <c r="O2" s="372"/>
      <c r="P2" s="372"/>
      <c r="Q2" s="372"/>
      <c r="R2" s="372"/>
      <c r="S2" s="373"/>
    </row>
    <row r="3" spans="1:20" ht="12" customHeight="1">
      <c r="A3" s="374" t="s">
        <v>112</v>
      </c>
      <c r="B3" s="375"/>
      <c r="C3" s="375"/>
      <c r="D3" s="375"/>
      <c r="E3" s="375"/>
      <c r="F3" s="375"/>
      <c r="G3" s="375"/>
      <c r="H3" s="375"/>
      <c r="I3" s="375"/>
      <c r="J3" s="375"/>
      <c r="K3" s="375"/>
      <c r="L3" s="375"/>
      <c r="M3" s="375"/>
      <c r="N3" s="375"/>
      <c r="O3" s="375"/>
      <c r="P3" s="375"/>
      <c r="Q3" s="375"/>
      <c r="R3" s="375"/>
      <c r="S3" s="376"/>
    </row>
    <row r="4" spans="1:20" ht="26.25" customHeight="1">
      <c r="A4" s="377" t="s">
        <v>27</v>
      </c>
      <c r="B4" s="378" t="s">
        <v>88</v>
      </c>
      <c r="C4" s="379"/>
      <c r="D4" s="380"/>
      <c r="E4" s="378" t="s">
        <v>119</v>
      </c>
      <c r="F4" s="379"/>
      <c r="G4" s="380"/>
      <c r="H4" s="378" t="s">
        <v>120</v>
      </c>
      <c r="I4" s="379"/>
      <c r="J4" s="380"/>
      <c r="K4" s="378" t="s">
        <v>121</v>
      </c>
      <c r="L4" s="379"/>
      <c r="M4" s="380"/>
      <c r="N4" s="382" t="s">
        <v>122</v>
      </c>
      <c r="O4" s="383"/>
      <c r="P4" s="384"/>
      <c r="Q4" s="381" t="s">
        <v>52</v>
      </c>
      <c r="R4" s="381"/>
      <c r="S4" s="381"/>
    </row>
    <row r="5" spans="1:20">
      <c r="A5" s="363"/>
      <c r="B5" s="287">
        <v>2017</v>
      </c>
      <c r="C5" s="281">
        <v>2018</v>
      </c>
      <c r="D5" s="301" t="s">
        <v>53</v>
      </c>
      <c r="E5" s="287">
        <v>2017</v>
      </c>
      <c r="F5" s="281">
        <v>2018</v>
      </c>
      <c r="G5" s="301" t="s">
        <v>53</v>
      </c>
      <c r="H5" s="287">
        <v>2017</v>
      </c>
      <c r="I5" s="281">
        <v>2018</v>
      </c>
      <c r="J5" s="301" t="s">
        <v>53</v>
      </c>
      <c r="K5" s="287">
        <v>2017</v>
      </c>
      <c r="L5" s="281">
        <v>2018</v>
      </c>
      <c r="M5" s="301" t="s">
        <v>53</v>
      </c>
      <c r="N5" s="287">
        <v>2017</v>
      </c>
      <c r="O5" s="281">
        <v>2018</v>
      </c>
      <c r="P5" s="301" t="s">
        <v>53</v>
      </c>
      <c r="Q5" s="287">
        <v>2017</v>
      </c>
      <c r="R5" s="281">
        <v>2018</v>
      </c>
      <c r="S5" s="301" t="s">
        <v>53</v>
      </c>
    </row>
    <row r="6" spans="1:20" ht="12" customHeight="1">
      <c r="A6" s="30" t="s">
        <v>29</v>
      </c>
      <c r="B6" s="60">
        <v>234.8553804186692</v>
      </c>
      <c r="C6" s="61">
        <v>244.44</v>
      </c>
      <c r="D6" s="32">
        <f>C6/B6*100-100</f>
        <v>4.0810730264065427</v>
      </c>
      <c r="E6" s="60">
        <v>218.81944904142171</v>
      </c>
      <c r="F6" s="61">
        <v>230.97</v>
      </c>
      <c r="G6" s="32">
        <f>F6/E6*100-100</f>
        <v>5.5527746787618781</v>
      </c>
      <c r="H6" s="61">
        <v>225.42941068080901</v>
      </c>
      <c r="I6" s="61">
        <v>222.99</v>
      </c>
      <c r="J6" s="32">
        <f>I6/H6*100-100</f>
        <v>-1.0821173126620209</v>
      </c>
      <c r="K6" s="60">
        <v>206.86829636935852</v>
      </c>
      <c r="L6" s="61">
        <v>209.44</v>
      </c>
      <c r="M6" s="32">
        <f>L6/K6*100-100</f>
        <v>1.2431598634378389</v>
      </c>
      <c r="N6" s="60">
        <v>207.52471655555601</v>
      </c>
      <c r="O6" s="61">
        <v>216.07</v>
      </c>
      <c r="P6" s="32">
        <f>O6/N6*100-100</f>
        <v>4.1177184030300111</v>
      </c>
      <c r="Q6" s="60">
        <v>210.98515214582466</v>
      </c>
      <c r="R6" s="61">
        <v>217.67</v>
      </c>
      <c r="S6" s="32">
        <f>R6/Q6*100-100</f>
        <v>3.1683972953485409</v>
      </c>
    </row>
    <row r="7" spans="1:20" ht="12" customHeight="1">
      <c r="A7" s="30" t="s">
        <v>30</v>
      </c>
      <c r="B7" s="60">
        <v>239.7818972723766</v>
      </c>
      <c r="C7" s="61">
        <v>246.23</v>
      </c>
      <c r="D7" s="32">
        <f>C7/B7*100-100</f>
        <v>2.6891532684382611</v>
      </c>
      <c r="E7" s="60">
        <v>223.87957497440743</v>
      </c>
      <c r="F7" s="61">
        <v>232.82</v>
      </c>
      <c r="G7" s="32">
        <f>F7/E7*100-100</f>
        <v>3.9934080751290395</v>
      </c>
      <c r="H7" s="61">
        <v>221.39125169456017</v>
      </c>
      <c r="I7" s="61">
        <v>226.02</v>
      </c>
      <c r="J7" s="32">
        <f>I7/H7*100-100</f>
        <v>2.0907548378767302</v>
      </c>
      <c r="K7" s="60">
        <v>212.31335125136812</v>
      </c>
      <c r="L7" s="61">
        <v>217.28</v>
      </c>
      <c r="M7" s="32">
        <f>L7/K7*100-100</f>
        <v>2.3393011882477452</v>
      </c>
      <c r="N7" s="60">
        <v>212.99601743176532</v>
      </c>
      <c r="O7" s="61">
        <v>219.03</v>
      </c>
      <c r="P7" s="32">
        <f>O7/N7*100-100</f>
        <v>2.832908634156837</v>
      </c>
      <c r="Q7" s="60">
        <v>216.0038035533189</v>
      </c>
      <c r="R7" s="61">
        <v>222.25</v>
      </c>
      <c r="S7" s="32">
        <f>R7/Q7*100-100</f>
        <v>2.8917066940162783</v>
      </c>
    </row>
    <row r="8" spans="1:20" ht="12" customHeight="1">
      <c r="A8" s="30" t="s">
        <v>31</v>
      </c>
      <c r="B8" s="60">
        <v>241.09637618371443</v>
      </c>
      <c r="C8" s="61">
        <v>247.93</v>
      </c>
      <c r="D8" s="32">
        <f>C8/B8*100-100</f>
        <v>2.8343950765474801</v>
      </c>
      <c r="E8" s="60">
        <v>225.8966097151594</v>
      </c>
      <c r="F8" s="61">
        <v>239.11</v>
      </c>
      <c r="G8" s="32">
        <f>F8/E8*100-100</f>
        <v>5.84930880614003</v>
      </c>
      <c r="H8" s="61">
        <v>228.95326480046143</v>
      </c>
      <c r="I8" s="61">
        <v>234.87</v>
      </c>
      <c r="J8" s="32">
        <f>I8/H8*100-100</f>
        <v>2.5842545659679388</v>
      </c>
      <c r="K8" s="60">
        <v>225.04356733980993</v>
      </c>
      <c r="L8" s="61">
        <v>228.41</v>
      </c>
      <c r="M8" s="32">
        <f>L8/K8*100-100</f>
        <v>1.4959026378687241</v>
      </c>
      <c r="N8" s="60">
        <v>222.29290913862306</v>
      </c>
      <c r="O8" s="61">
        <v>226.81</v>
      </c>
      <c r="P8" s="32">
        <f>O8/N8*100-100</f>
        <v>2.0320445122970767</v>
      </c>
      <c r="Q8" s="60">
        <v>225.01868650462555</v>
      </c>
      <c r="R8" s="61">
        <v>230.7</v>
      </c>
      <c r="S8" s="32">
        <f>R8/Q8*100-100</f>
        <v>2.5248185311301512</v>
      </c>
      <c r="T8" s="213"/>
    </row>
    <row r="9" spans="1:20" ht="12" customHeight="1">
      <c r="A9" s="30" t="s">
        <v>32</v>
      </c>
      <c r="B9" s="60">
        <v>266.64100646488947</v>
      </c>
      <c r="C9" s="61">
        <v>276.49</v>
      </c>
      <c r="D9" s="32">
        <f>C9/B9*100-100</f>
        <v>3.6937280074388781</v>
      </c>
      <c r="E9" s="60">
        <v>245.85365516208009</v>
      </c>
      <c r="F9" s="61">
        <v>247.7</v>
      </c>
      <c r="G9" s="32">
        <f>F9/E9*100-100</f>
        <v>0.75099344636657861</v>
      </c>
      <c r="H9" s="61">
        <v>239.42575279820437</v>
      </c>
      <c r="I9" s="61">
        <v>238.45</v>
      </c>
      <c r="J9" s="32">
        <f>I9/H9*100-100</f>
        <v>-0.40753878260822773</v>
      </c>
      <c r="K9" s="60">
        <v>228.71924198727541</v>
      </c>
      <c r="L9" s="61">
        <v>232.47</v>
      </c>
      <c r="M9" s="32">
        <f>L9/K9*100-100</f>
        <v>1.6398961364751443</v>
      </c>
      <c r="N9" s="60">
        <v>223.05595797309823</v>
      </c>
      <c r="O9" s="61">
        <v>229.79</v>
      </c>
      <c r="P9" s="32">
        <f>O9/N9*100-100</f>
        <v>3.0189922242354754</v>
      </c>
      <c r="Q9" s="60">
        <v>230.55141500557153</v>
      </c>
      <c r="R9" s="61">
        <v>236.85</v>
      </c>
      <c r="S9" s="32">
        <f>R9/Q9*100-100</f>
        <v>2.7319654465257912</v>
      </c>
      <c r="T9" s="213"/>
    </row>
    <row r="10" spans="1:20" ht="12" customHeight="1">
      <c r="A10" s="30" t="s">
        <v>33</v>
      </c>
      <c r="B10" s="60">
        <v>270.42031476803663</v>
      </c>
      <c r="C10" s="61">
        <v>274.3</v>
      </c>
      <c r="D10" s="32">
        <f>C10/B10*100-100</f>
        <v>1.4346870483052783</v>
      </c>
      <c r="E10" s="60">
        <v>253.43122487034051</v>
      </c>
      <c r="F10" s="61">
        <v>250</v>
      </c>
      <c r="G10" s="32">
        <f>F10/E10*100-100</f>
        <v>-1.3539077010324974</v>
      </c>
      <c r="H10" s="61">
        <v>242.43255701087205</v>
      </c>
      <c r="I10" s="61">
        <v>242.85</v>
      </c>
      <c r="J10" s="32">
        <f>I10/H10*100-100</f>
        <v>0.17218932732257031</v>
      </c>
      <c r="K10" s="60">
        <v>235.72839770160482</v>
      </c>
      <c r="L10" s="61">
        <v>235</v>
      </c>
      <c r="M10" s="32">
        <f>L10/K10*100-100</f>
        <v>-0.30899870728636358</v>
      </c>
      <c r="N10" s="60">
        <v>237.65683556867148</v>
      </c>
      <c r="O10" s="61">
        <v>235.6</v>
      </c>
      <c r="P10" s="32">
        <f>O10/N10*100-100</f>
        <v>-0.86546451051989948</v>
      </c>
      <c r="Q10" s="60">
        <v>241.27043763555585</v>
      </c>
      <c r="R10" s="61">
        <v>240.99</v>
      </c>
      <c r="S10" s="32">
        <f>R10/Q10*100-100</f>
        <v>-0.11623373269603121</v>
      </c>
      <c r="T10" s="213"/>
    </row>
    <row r="11" spans="1:20" ht="12" customHeight="1">
      <c r="A11" s="30" t="s">
        <v>34</v>
      </c>
      <c r="B11" s="60">
        <v>273.12021011589621</v>
      </c>
      <c r="C11" s="61" t="s">
        <v>159</v>
      </c>
      <c r="D11" s="32"/>
      <c r="E11" s="60">
        <v>246.39721165211279</v>
      </c>
      <c r="F11" s="61" t="s">
        <v>159</v>
      </c>
      <c r="G11" s="32"/>
      <c r="H11" s="61">
        <v>234.80520713644179</v>
      </c>
      <c r="I11" s="61" t="s">
        <v>159</v>
      </c>
      <c r="J11" s="32"/>
      <c r="K11" s="60">
        <v>233.69643993447193</v>
      </c>
      <c r="L11" s="61" t="s">
        <v>159</v>
      </c>
      <c r="M11" s="32"/>
      <c r="N11" s="60">
        <v>233.55987546893351</v>
      </c>
      <c r="O11" s="61" t="s">
        <v>159</v>
      </c>
      <c r="P11" s="32"/>
      <c r="Q11" s="60">
        <v>239.37892005712072</v>
      </c>
      <c r="R11" s="61" t="s">
        <v>159</v>
      </c>
      <c r="S11" s="32"/>
    </row>
    <row r="12" spans="1:20" ht="12" customHeight="1">
      <c r="A12" s="30" t="s">
        <v>35</v>
      </c>
      <c r="B12" s="60">
        <v>269.26307166783357</v>
      </c>
      <c r="C12" s="61" t="s">
        <v>159</v>
      </c>
      <c r="D12" s="32"/>
      <c r="E12" s="60">
        <v>242.25346789610066</v>
      </c>
      <c r="F12" s="61" t="s">
        <v>159</v>
      </c>
      <c r="G12" s="32"/>
      <c r="H12" s="61">
        <v>242.14394337771571</v>
      </c>
      <c r="I12" s="61" t="s">
        <v>159</v>
      </c>
      <c r="J12" s="32"/>
      <c r="K12" s="60">
        <v>228.22021136989716</v>
      </c>
      <c r="L12" s="61" t="s">
        <v>159</v>
      </c>
      <c r="M12" s="32"/>
      <c r="N12" s="60">
        <v>228.51073451236169</v>
      </c>
      <c r="O12" s="61" t="s">
        <v>159</v>
      </c>
      <c r="P12" s="32"/>
      <c r="Q12" s="60">
        <v>235.31229014365053</v>
      </c>
      <c r="R12" s="61" t="s">
        <v>159</v>
      </c>
      <c r="S12" s="32"/>
    </row>
    <row r="13" spans="1:20" ht="12" customHeight="1">
      <c r="A13" s="30" t="s">
        <v>36</v>
      </c>
      <c r="B13" s="60">
        <v>272.88837918107617</v>
      </c>
      <c r="C13" s="61" t="s">
        <v>159</v>
      </c>
      <c r="D13" s="32"/>
      <c r="E13" s="60">
        <v>242.34389623183645</v>
      </c>
      <c r="F13" s="61" t="s">
        <v>159</v>
      </c>
      <c r="G13" s="32"/>
      <c r="H13" s="61">
        <v>238.50687249539388</v>
      </c>
      <c r="I13" s="61" t="s">
        <v>159</v>
      </c>
      <c r="J13" s="32"/>
      <c r="K13" s="60">
        <v>227.30546081293502</v>
      </c>
      <c r="L13" s="61" t="s">
        <v>159</v>
      </c>
      <c r="M13" s="32"/>
      <c r="N13" s="60">
        <v>229.56623806051564</v>
      </c>
      <c r="O13" s="61" t="s">
        <v>159</v>
      </c>
      <c r="P13" s="32"/>
      <c r="Q13" s="60">
        <v>234.92395906258483</v>
      </c>
      <c r="R13" s="61" t="s">
        <v>159</v>
      </c>
      <c r="S13" s="32"/>
    </row>
    <row r="14" spans="1:20" ht="12" customHeight="1">
      <c r="A14" s="30" t="s">
        <v>37</v>
      </c>
      <c r="B14" s="60">
        <v>241.40869795494353</v>
      </c>
      <c r="C14" s="61" t="s">
        <v>159</v>
      </c>
      <c r="D14" s="32"/>
      <c r="E14" s="60">
        <v>234.67584099139168</v>
      </c>
      <c r="F14" s="61" t="s">
        <v>159</v>
      </c>
      <c r="G14" s="32"/>
      <c r="H14" s="61">
        <v>228.51970781279348</v>
      </c>
      <c r="I14" s="61" t="s">
        <v>159</v>
      </c>
      <c r="J14" s="32"/>
      <c r="K14" s="60">
        <v>219.1613287279815</v>
      </c>
      <c r="L14" s="61" t="s">
        <v>159</v>
      </c>
      <c r="M14" s="32"/>
      <c r="N14" s="60">
        <v>218.97605417293843</v>
      </c>
      <c r="O14" s="61" t="s">
        <v>159</v>
      </c>
      <c r="P14" s="32"/>
      <c r="Q14" s="60">
        <v>222.58702200199281</v>
      </c>
      <c r="R14" s="61" t="s">
        <v>159</v>
      </c>
      <c r="S14" s="32"/>
    </row>
    <row r="15" spans="1:20" ht="12" customHeight="1">
      <c r="A15" s="30" t="s">
        <v>38</v>
      </c>
      <c r="B15" s="60">
        <v>237.88346597171022</v>
      </c>
      <c r="C15" s="61" t="s">
        <v>159</v>
      </c>
      <c r="D15" s="32"/>
      <c r="E15" s="60">
        <v>235.57530680307215</v>
      </c>
      <c r="F15" s="61" t="s">
        <v>159</v>
      </c>
      <c r="G15" s="32"/>
      <c r="H15" s="61">
        <v>221.65431537544441</v>
      </c>
      <c r="I15" s="61" t="s">
        <v>159</v>
      </c>
      <c r="J15" s="32"/>
      <c r="K15" s="60">
        <v>211.53614484742599</v>
      </c>
      <c r="L15" s="61" t="s">
        <v>159</v>
      </c>
      <c r="M15" s="32"/>
      <c r="N15" s="60">
        <v>216.04563178304014</v>
      </c>
      <c r="O15" s="61" t="s">
        <v>159</v>
      </c>
      <c r="P15" s="32"/>
      <c r="Q15" s="60">
        <v>217.71010540776035</v>
      </c>
      <c r="R15" s="61" t="s">
        <v>159</v>
      </c>
      <c r="S15" s="32"/>
    </row>
    <row r="16" spans="1:20" ht="12" customHeight="1">
      <c r="A16" s="30" t="s">
        <v>39</v>
      </c>
      <c r="B16" s="60">
        <v>241.5596400976965</v>
      </c>
      <c r="C16" s="61" t="s">
        <v>159</v>
      </c>
      <c r="D16" s="32"/>
      <c r="E16" s="60">
        <v>236.74681631803327</v>
      </c>
      <c r="F16" s="61" t="s">
        <v>159</v>
      </c>
      <c r="G16" s="32"/>
      <c r="H16" s="61">
        <v>223.17222851501634</v>
      </c>
      <c r="I16" s="61" t="s">
        <v>159</v>
      </c>
      <c r="J16" s="32"/>
      <c r="K16" s="60">
        <v>216.50841993422145</v>
      </c>
      <c r="L16" s="61" t="s">
        <v>159</v>
      </c>
      <c r="M16" s="32"/>
      <c r="N16" s="60">
        <v>220.61321777478224</v>
      </c>
      <c r="O16" s="61" t="s">
        <v>159</v>
      </c>
      <c r="P16" s="32"/>
      <c r="Q16" s="60">
        <v>221.92606257033654</v>
      </c>
      <c r="R16" s="61" t="s">
        <v>159</v>
      </c>
      <c r="S16" s="32"/>
    </row>
    <row r="17" spans="1:20" ht="12" customHeight="1">
      <c r="A17" s="30" t="s">
        <v>40</v>
      </c>
      <c r="B17" s="61">
        <v>246.10770797904621</v>
      </c>
      <c r="C17" s="61" t="s">
        <v>159</v>
      </c>
      <c r="D17" s="32"/>
      <c r="E17" s="60">
        <v>232.44784673963551</v>
      </c>
      <c r="F17" s="61" t="s">
        <v>159</v>
      </c>
      <c r="G17" s="32"/>
      <c r="H17" s="61">
        <v>223.5757827705435</v>
      </c>
      <c r="I17" s="61" t="s">
        <v>159</v>
      </c>
      <c r="J17" s="32"/>
      <c r="K17" s="60">
        <v>207.79894624572026</v>
      </c>
      <c r="L17" s="61" t="s">
        <v>159</v>
      </c>
      <c r="M17" s="32"/>
      <c r="N17" s="60">
        <v>214.60178303078501</v>
      </c>
      <c r="O17" s="61" t="s">
        <v>159</v>
      </c>
      <c r="P17" s="32"/>
      <c r="Q17" s="60">
        <v>216.43111025679329</v>
      </c>
      <c r="R17" s="61" t="s">
        <v>159</v>
      </c>
      <c r="S17" s="32"/>
    </row>
    <row r="18" spans="1:20" ht="12" customHeight="1">
      <c r="A18" s="99" t="s">
        <v>149</v>
      </c>
      <c r="B18" s="101"/>
      <c r="C18" s="101"/>
      <c r="D18" s="101"/>
      <c r="E18" s="101"/>
      <c r="F18" s="101"/>
      <c r="G18" s="102"/>
      <c r="H18" s="102"/>
      <c r="I18" s="102"/>
      <c r="J18" s="103"/>
      <c r="K18" s="103"/>
      <c r="L18" s="103"/>
      <c r="M18" s="103"/>
      <c r="N18" s="103"/>
      <c r="O18" s="103"/>
      <c r="P18" s="103"/>
      <c r="Q18" s="103"/>
      <c r="R18" s="103"/>
      <c r="S18" s="104"/>
    </row>
    <row r="19" spans="1:20" ht="24.6" customHeight="1">
      <c r="A19" s="385" t="s">
        <v>54</v>
      </c>
      <c r="B19" s="385"/>
      <c r="C19" s="385"/>
      <c r="D19" s="385"/>
      <c r="E19" s="385"/>
      <c r="F19" s="385"/>
      <c r="G19" s="385"/>
      <c r="H19" s="385"/>
      <c r="I19" s="385"/>
      <c r="J19" s="385"/>
      <c r="K19" s="385"/>
      <c r="L19" s="385"/>
      <c r="M19" s="385"/>
      <c r="N19" s="385"/>
      <c r="O19" s="385"/>
      <c r="P19" s="385"/>
      <c r="Q19" s="385"/>
      <c r="R19" s="385"/>
      <c r="S19" s="385"/>
    </row>
    <row r="20" spans="1:20" ht="12" customHeight="1"/>
    <row r="21" spans="1:20" ht="12" customHeight="1">
      <c r="A21" s="368" t="s">
        <v>178</v>
      </c>
      <c r="B21" s="369"/>
      <c r="C21" s="369"/>
      <c r="D21" s="369"/>
      <c r="E21" s="369"/>
      <c r="F21" s="369"/>
      <c r="G21" s="369"/>
      <c r="H21" s="369"/>
      <c r="I21" s="369"/>
      <c r="J21" s="369"/>
      <c r="K21" s="369"/>
      <c r="L21" s="369"/>
      <c r="M21" s="369"/>
      <c r="N21" s="369"/>
      <c r="O21" s="369"/>
      <c r="P21" s="369"/>
      <c r="Q21" s="369"/>
      <c r="R21" s="369"/>
      <c r="S21" s="370"/>
    </row>
    <row r="22" spans="1:20" ht="12" customHeight="1">
      <c r="A22" s="371" t="s">
        <v>118</v>
      </c>
      <c r="B22" s="372"/>
      <c r="C22" s="372"/>
      <c r="D22" s="372"/>
      <c r="E22" s="372"/>
      <c r="F22" s="372"/>
      <c r="G22" s="372"/>
      <c r="H22" s="372"/>
      <c r="I22" s="372"/>
      <c r="J22" s="372"/>
      <c r="K22" s="372"/>
      <c r="L22" s="372"/>
      <c r="M22" s="372"/>
      <c r="N22" s="372"/>
      <c r="O22" s="372"/>
      <c r="P22" s="372"/>
      <c r="Q22" s="372"/>
      <c r="R22" s="372"/>
      <c r="S22" s="373"/>
    </row>
    <row r="23" spans="1:20" ht="12" customHeight="1">
      <c r="A23" s="374" t="s">
        <v>217</v>
      </c>
      <c r="B23" s="375"/>
      <c r="C23" s="375"/>
      <c r="D23" s="375"/>
      <c r="E23" s="375"/>
      <c r="F23" s="375"/>
      <c r="G23" s="375"/>
      <c r="H23" s="375"/>
      <c r="I23" s="375"/>
      <c r="J23" s="375"/>
      <c r="K23" s="375"/>
      <c r="L23" s="375"/>
      <c r="M23" s="375"/>
      <c r="N23" s="375"/>
      <c r="O23" s="375"/>
      <c r="P23" s="375"/>
      <c r="Q23" s="375"/>
      <c r="R23" s="375"/>
      <c r="S23" s="376"/>
    </row>
    <row r="24" spans="1:20" ht="25.5" customHeight="1">
      <c r="A24" s="377" t="s">
        <v>27</v>
      </c>
      <c r="B24" s="378" t="s">
        <v>88</v>
      </c>
      <c r="C24" s="379"/>
      <c r="D24" s="380"/>
      <c r="E24" s="378" t="s">
        <v>119</v>
      </c>
      <c r="F24" s="379"/>
      <c r="G24" s="380"/>
      <c r="H24" s="378" t="s">
        <v>120</v>
      </c>
      <c r="I24" s="379"/>
      <c r="J24" s="380"/>
      <c r="K24" s="378" t="s">
        <v>121</v>
      </c>
      <c r="L24" s="379"/>
      <c r="M24" s="380"/>
      <c r="N24" s="382" t="s">
        <v>122</v>
      </c>
      <c r="O24" s="383"/>
      <c r="P24" s="384"/>
      <c r="Q24" s="381" t="s">
        <v>52</v>
      </c>
      <c r="R24" s="381"/>
      <c r="S24" s="381"/>
    </row>
    <row r="25" spans="1:20" ht="12" customHeight="1">
      <c r="A25" s="363"/>
      <c r="B25" s="287">
        <v>2017</v>
      </c>
      <c r="C25" s="281">
        <v>2018</v>
      </c>
      <c r="D25" s="301" t="s">
        <v>53</v>
      </c>
      <c r="E25" s="287">
        <v>2017</v>
      </c>
      <c r="F25" s="281">
        <v>2018</v>
      </c>
      <c r="G25" s="301" t="s">
        <v>53</v>
      </c>
      <c r="H25" s="287">
        <v>2017</v>
      </c>
      <c r="I25" s="281">
        <v>2018</v>
      </c>
      <c r="J25" s="301" t="s">
        <v>53</v>
      </c>
      <c r="K25" s="287">
        <v>2017</v>
      </c>
      <c r="L25" s="281">
        <v>2018</v>
      </c>
      <c r="M25" s="301" t="s">
        <v>53</v>
      </c>
      <c r="N25" s="287">
        <v>2017</v>
      </c>
      <c r="O25" s="281">
        <v>2018</v>
      </c>
      <c r="P25" s="301" t="s">
        <v>53</v>
      </c>
      <c r="Q25" s="287">
        <v>2017</v>
      </c>
      <c r="R25" s="281">
        <v>2018</v>
      </c>
      <c r="S25" s="301" t="s">
        <v>53</v>
      </c>
    </row>
    <row r="26" spans="1:20" ht="10.5" customHeight="1">
      <c r="A26" s="30" t="s">
        <v>29</v>
      </c>
      <c r="B26" s="269">
        <v>243.33</v>
      </c>
      <c r="C26" s="269">
        <v>247.65</v>
      </c>
      <c r="D26" s="136">
        <f>C26/B26*100-100</f>
        <v>1.7753667858463729</v>
      </c>
      <c r="E26" s="269">
        <v>226.72</v>
      </c>
      <c r="F26" s="269">
        <v>234.01</v>
      </c>
      <c r="G26" s="136">
        <f>F26/E26*100-100</f>
        <v>3.2154199011997093</v>
      </c>
      <c r="H26" s="269">
        <v>233.57</v>
      </c>
      <c r="I26" s="269">
        <v>225.92</v>
      </c>
      <c r="J26" s="136">
        <f>I26/H26*100-100</f>
        <v>-3.2752493899045305</v>
      </c>
      <c r="K26" s="269">
        <v>214.33</v>
      </c>
      <c r="L26" s="269">
        <v>212.19</v>
      </c>
      <c r="M26" s="136">
        <f>L26/K26*100-100</f>
        <v>-0.99846031820091241</v>
      </c>
      <c r="N26" s="269">
        <v>215.01</v>
      </c>
      <c r="O26" s="269">
        <v>218.91</v>
      </c>
      <c r="P26" s="136">
        <f>O26/N26*100-100</f>
        <v>1.8138691223664125</v>
      </c>
      <c r="Q26" s="269">
        <v>218.6</v>
      </c>
      <c r="R26" s="269">
        <v>220.52</v>
      </c>
      <c r="S26" s="136">
        <f>R26/Q26*100-100</f>
        <v>0.87831655992680169</v>
      </c>
    </row>
    <row r="27" spans="1:20" ht="10.5" customHeight="1">
      <c r="A27" s="30" t="s">
        <v>30</v>
      </c>
      <c r="B27" s="270">
        <v>247.11</v>
      </c>
      <c r="C27" s="270">
        <v>248.31</v>
      </c>
      <c r="D27" s="135">
        <f>C27/B27*100-100</f>
        <v>0.48561369430618129</v>
      </c>
      <c r="E27" s="270">
        <v>230.72</v>
      </c>
      <c r="F27" s="270">
        <v>234.79</v>
      </c>
      <c r="G27" s="135">
        <f>F27/E27*100-100</f>
        <v>1.7640429958391053</v>
      </c>
      <c r="H27" s="270">
        <v>228.16</v>
      </c>
      <c r="I27" s="270">
        <v>227.94</v>
      </c>
      <c r="J27" s="135">
        <f>I27/H27*100-100</f>
        <v>-9.6423562412340402E-2</v>
      </c>
      <c r="K27" s="270">
        <v>218.8</v>
      </c>
      <c r="L27" s="270">
        <v>219.12</v>
      </c>
      <c r="M27" s="135">
        <f>L27/K27*100-100</f>
        <v>0.14625228519196298</v>
      </c>
      <c r="N27" s="270">
        <v>219.51</v>
      </c>
      <c r="O27" s="270">
        <v>220.88</v>
      </c>
      <c r="P27" s="135">
        <f>O27/N27*100-100</f>
        <v>0.62411735228462817</v>
      </c>
      <c r="Q27" s="270">
        <v>222.61</v>
      </c>
      <c r="R27" s="270">
        <v>224.13</v>
      </c>
      <c r="S27" s="135">
        <f>R27/Q27*100-100</f>
        <v>0.68280849916895647</v>
      </c>
    </row>
    <row r="28" spans="1:20" ht="10.5" customHeight="1">
      <c r="A28" s="30" t="s">
        <v>31</v>
      </c>
      <c r="B28" s="270">
        <v>247.88</v>
      </c>
      <c r="C28" s="270">
        <v>249.92</v>
      </c>
      <c r="D28" s="135">
        <f>C28/B28*100-100</f>
        <v>0.82297886073905602</v>
      </c>
      <c r="E28" s="270">
        <v>232.25</v>
      </c>
      <c r="F28" s="270">
        <v>241.03</v>
      </c>
      <c r="G28" s="135">
        <f>F28/E28*100-100</f>
        <v>3.7804090419806187</v>
      </c>
      <c r="H28" s="270">
        <v>235.4</v>
      </c>
      <c r="I28" s="270">
        <v>236.75</v>
      </c>
      <c r="J28" s="135">
        <f>I28/H28*100-100</f>
        <v>0.57349192863212295</v>
      </c>
      <c r="K28" s="270">
        <v>231.38</v>
      </c>
      <c r="L28" s="270">
        <v>230.25</v>
      </c>
      <c r="M28" s="135">
        <f>L28/K28*100-100</f>
        <v>-0.48837410320685137</v>
      </c>
      <c r="N28" s="270">
        <v>228.55</v>
      </c>
      <c r="O28" s="270">
        <v>228.63</v>
      </c>
      <c r="P28" s="135">
        <f>O28/N28*100-100</f>
        <v>3.5003281557635546E-2</v>
      </c>
      <c r="Q28" s="270">
        <v>231.35</v>
      </c>
      <c r="R28" s="270">
        <v>232.55</v>
      </c>
      <c r="S28" s="135">
        <f>R28/Q28*100-100</f>
        <v>0.51869461854334986</v>
      </c>
    </row>
    <row r="29" spans="1:20" ht="10.5" customHeight="1">
      <c r="A29" s="30" t="s">
        <v>32</v>
      </c>
      <c r="B29" s="270">
        <v>273.10000000000002</v>
      </c>
      <c r="C29" s="270">
        <v>278.14</v>
      </c>
      <c r="D29" s="135">
        <f>C29/B29*100-100</f>
        <v>1.8454778469424866</v>
      </c>
      <c r="E29" s="270">
        <v>251.81</v>
      </c>
      <c r="F29" s="270">
        <v>249.18</v>
      </c>
      <c r="G29" s="135">
        <f>F29/E29*100-100</f>
        <v>-1.0444382669472958</v>
      </c>
      <c r="H29" s="270">
        <v>245.22</v>
      </c>
      <c r="I29" s="270">
        <v>239.87</v>
      </c>
      <c r="J29" s="135">
        <f>I29/H29*100-100</f>
        <v>-2.1817143789250508</v>
      </c>
      <c r="K29" s="270">
        <v>234.26</v>
      </c>
      <c r="L29" s="270">
        <v>233.86</v>
      </c>
      <c r="M29" s="135">
        <f>L29/K29*100-100</f>
        <v>-0.1707504482199198</v>
      </c>
      <c r="N29" s="270">
        <v>228.46</v>
      </c>
      <c r="O29" s="270">
        <v>231.16</v>
      </c>
      <c r="P29" s="135">
        <f>O29/N29*100-100</f>
        <v>1.1818261402433592</v>
      </c>
      <c r="Q29" s="270">
        <v>236.14</v>
      </c>
      <c r="R29" s="270">
        <v>238.26</v>
      </c>
      <c r="S29" s="135">
        <f>R29/Q29*100-100</f>
        <v>0.8977725078343326</v>
      </c>
    </row>
    <row r="30" spans="1:20" ht="10.5" customHeight="1">
      <c r="A30" s="30" t="s">
        <v>33</v>
      </c>
      <c r="B30" s="270">
        <v>276.3</v>
      </c>
      <c r="C30" s="270">
        <v>275.07</v>
      </c>
      <c r="D30" s="135">
        <f>C30/B30*100-100</f>
        <v>-0.44516829533117175</v>
      </c>
      <c r="E30" s="270">
        <v>258.94</v>
      </c>
      <c r="F30" s="270">
        <v>250.7</v>
      </c>
      <c r="G30" s="135">
        <f>F30/E30*100-100</f>
        <v>-3.1822043716691155</v>
      </c>
      <c r="H30" s="270">
        <v>247.7</v>
      </c>
      <c r="I30" s="270">
        <v>243.53</v>
      </c>
      <c r="J30" s="135">
        <f>I30/H30*100-100</f>
        <v>-1.6834880904319789</v>
      </c>
      <c r="K30" s="270">
        <v>240.85</v>
      </c>
      <c r="L30" s="270">
        <v>235.66</v>
      </c>
      <c r="M30" s="135">
        <f>L30/K30*100-100</f>
        <v>-2.1548681752127834</v>
      </c>
      <c r="N30" s="270">
        <v>242.82</v>
      </c>
      <c r="O30" s="270">
        <v>236.26</v>
      </c>
      <c r="P30" s="135">
        <f>O30/N30*100-100</f>
        <v>-2.7015896548883944</v>
      </c>
      <c r="Q30" s="270">
        <v>246.51</v>
      </c>
      <c r="R30" s="270">
        <v>241.67</v>
      </c>
      <c r="S30" s="135">
        <f>R30/Q30*100-100</f>
        <v>-1.9634091923248604</v>
      </c>
    </row>
    <row r="31" spans="1:20" ht="10.5" customHeight="1">
      <c r="A31" s="30" t="s">
        <v>34</v>
      </c>
      <c r="B31" s="270">
        <v>278.77</v>
      </c>
      <c r="C31" s="270" t="s">
        <v>159</v>
      </c>
      <c r="D31" s="135"/>
      <c r="E31" s="270">
        <v>251.49</v>
      </c>
      <c r="F31" s="270" t="s">
        <v>159</v>
      </c>
      <c r="G31" s="135"/>
      <c r="H31" s="270">
        <v>239.66</v>
      </c>
      <c r="I31" s="270" t="s">
        <v>159</v>
      </c>
      <c r="J31" s="135"/>
      <c r="K31" s="270">
        <v>238.53</v>
      </c>
      <c r="L31" s="270" t="s">
        <v>159</v>
      </c>
      <c r="M31" s="135"/>
      <c r="N31" s="270">
        <v>238.39</v>
      </c>
      <c r="O31" s="270" t="s">
        <v>159</v>
      </c>
      <c r="P31" s="135"/>
      <c r="Q31" s="270">
        <v>244.33</v>
      </c>
      <c r="R31" s="270" t="s">
        <v>159</v>
      </c>
      <c r="S31" s="135"/>
    </row>
    <row r="32" spans="1:20" ht="10.5" customHeight="1">
      <c r="A32" s="30" t="s">
        <v>35</v>
      </c>
      <c r="B32" s="270">
        <v>275.77999999999997</v>
      </c>
      <c r="C32" s="270" t="s">
        <v>159</v>
      </c>
      <c r="D32" s="135"/>
      <c r="E32" s="270">
        <v>248.12</v>
      </c>
      <c r="F32" s="270" t="s">
        <v>159</v>
      </c>
      <c r="G32" s="135"/>
      <c r="H32" s="270">
        <v>248.01</v>
      </c>
      <c r="I32" s="270" t="s">
        <v>159</v>
      </c>
      <c r="J32" s="135"/>
      <c r="K32" s="270">
        <v>233.75</v>
      </c>
      <c r="L32" s="270" t="s">
        <v>159</v>
      </c>
      <c r="M32" s="135"/>
      <c r="N32" s="270">
        <v>234.04</v>
      </c>
      <c r="O32" s="270" t="s">
        <v>159</v>
      </c>
      <c r="P32" s="135"/>
      <c r="Q32" s="270">
        <v>241.01</v>
      </c>
      <c r="R32" s="270" t="s">
        <v>159</v>
      </c>
      <c r="S32" s="135"/>
      <c r="T32" s="213"/>
    </row>
    <row r="33" spans="1:20" ht="10.5" customHeight="1">
      <c r="A33" s="30" t="s">
        <v>36</v>
      </c>
      <c r="B33" s="270">
        <v>278.89</v>
      </c>
      <c r="C33" s="270" t="s">
        <v>159</v>
      </c>
      <c r="D33" s="135"/>
      <c r="E33" s="270">
        <v>247.68</v>
      </c>
      <c r="F33" s="270" t="s">
        <v>159</v>
      </c>
      <c r="G33" s="135"/>
      <c r="H33" s="270">
        <v>243.75</v>
      </c>
      <c r="I33" s="270" t="s">
        <v>159</v>
      </c>
      <c r="J33" s="135"/>
      <c r="K33" s="270">
        <v>232.31</v>
      </c>
      <c r="L33" s="270" t="s">
        <v>159</v>
      </c>
      <c r="M33" s="135"/>
      <c r="N33" s="270">
        <v>234.62</v>
      </c>
      <c r="O33" s="270" t="s">
        <v>159</v>
      </c>
      <c r="P33" s="135"/>
      <c r="Q33" s="270">
        <v>240.09</v>
      </c>
      <c r="R33" s="270" t="s">
        <v>159</v>
      </c>
      <c r="S33" s="135"/>
      <c r="T33" s="213"/>
    </row>
    <row r="34" spans="1:20" ht="10.5" customHeight="1">
      <c r="A34" s="30" t="s">
        <v>37</v>
      </c>
      <c r="B34" s="270">
        <v>246.21</v>
      </c>
      <c r="C34" s="270" t="s">
        <v>159</v>
      </c>
      <c r="D34" s="135"/>
      <c r="E34" s="270">
        <v>239.34</v>
      </c>
      <c r="F34" s="270" t="s">
        <v>159</v>
      </c>
      <c r="G34" s="135"/>
      <c r="H34" s="270">
        <v>233.06</v>
      </c>
      <c r="I34" s="270" t="s">
        <v>159</v>
      </c>
      <c r="J34" s="135"/>
      <c r="K34" s="270">
        <v>223.52</v>
      </c>
      <c r="L34" s="270" t="s">
        <v>159</v>
      </c>
      <c r="M34" s="135"/>
      <c r="N34" s="270">
        <v>223.33</v>
      </c>
      <c r="O34" s="270" t="s">
        <v>159</v>
      </c>
      <c r="P34" s="135"/>
      <c r="Q34" s="270">
        <v>227.01</v>
      </c>
      <c r="R34" s="270" t="s">
        <v>159</v>
      </c>
      <c r="S34" s="135"/>
      <c r="T34" s="213"/>
    </row>
    <row r="35" spans="1:20" ht="10.5" customHeight="1">
      <c r="A35" s="30" t="s">
        <v>38</v>
      </c>
      <c r="B35" s="270">
        <v>242.99</v>
      </c>
      <c r="C35" s="270" t="s">
        <v>159</v>
      </c>
      <c r="D35" s="135"/>
      <c r="E35" s="270">
        <v>240.63</v>
      </c>
      <c r="F35" s="270" t="s">
        <v>159</v>
      </c>
      <c r="G35" s="135"/>
      <c r="H35" s="270">
        <v>226.41</v>
      </c>
      <c r="I35" s="270" t="s">
        <v>159</v>
      </c>
      <c r="J35" s="135"/>
      <c r="K35" s="270">
        <v>216.08</v>
      </c>
      <c r="L35" s="270" t="s">
        <v>159</v>
      </c>
      <c r="M35" s="135"/>
      <c r="N35" s="270">
        <v>220.68</v>
      </c>
      <c r="O35" s="270" t="s">
        <v>159</v>
      </c>
      <c r="P35" s="135"/>
      <c r="Q35" s="270">
        <v>222.38</v>
      </c>
      <c r="R35" s="270" t="s">
        <v>159</v>
      </c>
      <c r="S35" s="135"/>
      <c r="T35" s="213"/>
    </row>
    <row r="36" spans="1:20" ht="10.5" customHeight="1">
      <c r="A36" s="30" t="s">
        <v>39</v>
      </c>
      <c r="B36" s="270">
        <v>245.3</v>
      </c>
      <c r="C36" s="270" t="s">
        <v>159</v>
      </c>
      <c r="D36" s="135"/>
      <c r="E36" s="270">
        <v>240.41</v>
      </c>
      <c r="F36" s="270" t="s">
        <v>159</v>
      </c>
      <c r="G36" s="135"/>
      <c r="H36" s="270">
        <v>226.63</v>
      </c>
      <c r="I36" s="270" t="s">
        <v>159</v>
      </c>
      <c r="J36" s="135"/>
      <c r="K36" s="270">
        <v>219.86</v>
      </c>
      <c r="L36" s="270" t="s">
        <v>159</v>
      </c>
      <c r="M36" s="135"/>
      <c r="N36" s="270">
        <v>224.03</v>
      </c>
      <c r="O36" s="270" t="s">
        <v>159</v>
      </c>
      <c r="P36" s="135"/>
      <c r="Q36" s="270">
        <v>225.36</v>
      </c>
      <c r="R36" s="270" t="s">
        <v>159</v>
      </c>
      <c r="S36" s="135"/>
      <c r="T36" s="213"/>
    </row>
    <row r="37" spans="1:20" ht="10.5" customHeight="1">
      <c r="A37" s="30" t="s">
        <v>40</v>
      </c>
      <c r="B37" s="270">
        <v>249.71</v>
      </c>
      <c r="C37" s="270" t="s">
        <v>159</v>
      </c>
      <c r="D37" s="135"/>
      <c r="E37" s="270">
        <v>235.85</v>
      </c>
      <c r="F37" s="270" t="s">
        <v>159</v>
      </c>
      <c r="G37" s="135"/>
      <c r="H37" s="270">
        <v>226.84</v>
      </c>
      <c r="I37" s="270" t="s">
        <v>159</v>
      </c>
      <c r="J37" s="135"/>
      <c r="K37" s="270">
        <v>210.84</v>
      </c>
      <c r="L37" s="270" t="s">
        <v>159</v>
      </c>
      <c r="M37" s="135"/>
      <c r="N37" s="270">
        <v>217.74</v>
      </c>
      <c r="O37" s="270" t="s">
        <v>159</v>
      </c>
      <c r="P37" s="135"/>
      <c r="Q37" s="270">
        <v>219.6</v>
      </c>
      <c r="R37" s="270" t="s">
        <v>159</v>
      </c>
      <c r="S37" s="135"/>
      <c r="T37" s="213"/>
    </row>
    <row r="38" spans="1:20" ht="14.45" customHeight="1">
      <c r="A38" s="251" t="s">
        <v>204</v>
      </c>
      <c r="B38" s="271">
        <v>257.84529909979301</v>
      </c>
      <c r="C38" s="271" t="s">
        <v>159</v>
      </c>
      <c r="D38" s="250"/>
      <c r="E38" s="271">
        <v>240.89</v>
      </c>
      <c r="F38" s="271" t="s">
        <v>159</v>
      </c>
      <c r="G38" s="250"/>
      <c r="H38" s="271">
        <v>234.8</v>
      </c>
      <c r="I38" s="271" t="s">
        <v>159</v>
      </c>
      <c r="J38" s="250"/>
      <c r="K38" s="271">
        <v>224.65</v>
      </c>
      <c r="L38" s="271" t="s">
        <v>159</v>
      </c>
      <c r="M38" s="250"/>
      <c r="N38" s="271">
        <v>225.7</v>
      </c>
      <c r="O38" s="271" t="s">
        <v>159</v>
      </c>
      <c r="P38" s="250"/>
      <c r="Q38" s="271">
        <v>229.68</v>
      </c>
      <c r="R38" s="271" t="s">
        <v>159</v>
      </c>
      <c r="S38" s="250"/>
    </row>
    <row r="39" spans="1:20" ht="12" customHeight="1">
      <c r="A39" s="272" t="s">
        <v>226</v>
      </c>
      <c r="B39" s="273">
        <v>257.23</v>
      </c>
      <c r="C39" s="273">
        <v>259.81</v>
      </c>
      <c r="D39" s="274">
        <f>C39/B39*100-100</f>
        <v>1.0029934300042669</v>
      </c>
      <c r="E39" s="273">
        <v>239.11</v>
      </c>
      <c r="F39" s="273">
        <v>241.73</v>
      </c>
      <c r="G39" s="274">
        <f>F39/E39*100-100</f>
        <v>1.095729998745341</v>
      </c>
      <c r="H39" s="273">
        <v>237.53</v>
      </c>
      <c r="I39" s="273">
        <v>234.64</v>
      </c>
      <c r="J39" s="274">
        <f>I39/H39*100-100</f>
        <v>-1.2166884183050684</v>
      </c>
      <c r="K39" s="273">
        <v>227.25</v>
      </c>
      <c r="L39" s="273">
        <v>225.54</v>
      </c>
      <c r="M39" s="274">
        <f>L39/K39*100-100</f>
        <v>-0.7524752475247567</v>
      </c>
      <c r="N39" s="273">
        <v>225.82</v>
      </c>
      <c r="O39" s="273">
        <v>226.39</v>
      </c>
      <c r="P39" s="274">
        <f>O39/N39*100-100</f>
        <v>0.25241342662296518</v>
      </c>
      <c r="Q39" s="273">
        <v>230.15</v>
      </c>
      <c r="R39" s="273">
        <v>230.76</v>
      </c>
      <c r="S39" s="274">
        <f>R39/Q39*100-100</f>
        <v>0.26504453617206991</v>
      </c>
    </row>
    <row r="40" spans="1:20" ht="12" customHeight="1">
      <c r="A40" s="365" t="s">
        <v>149</v>
      </c>
      <c r="B40" s="366"/>
      <c r="C40" s="366"/>
      <c r="D40" s="366"/>
      <c r="E40" s="366"/>
      <c r="F40" s="366"/>
      <c r="G40" s="366"/>
      <c r="H40" s="366"/>
      <c r="I40" s="366"/>
      <c r="J40" s="366"/>
      <c r="K40" s="366"/>
      <c r="L40" s="366"/>
      <c r="M40" s="366"/>
      <c r="N40" s="366"/>
      <c r="O40" s="366"/>
      <c r="P40" s="366"/>
      <c r="Q40" s="366"/>
      <c r="R40" s="366"/>
      <c r="S40" s="367"/>
    </row>
    <row r="41" spans="1:20" ht="15" customHeight="1">
      <c r="A41" s="275" t="s">
        <v>205</v>
      </c>
      <c r="B41" s="236"/>
      <c r="C41" s="236"/>
      <c r="D41" s="236"/>
      <c r="E41" s="236"/>
      <c r="F41" s="236"/>
      <c r="G41" s="236"/>
      <c r="H41" s="236"/>
      <c r="I41" s="236"/>
      <c r="J41" s="236"/>
      <c r="K41" s="236"/>
      <c r="L41" s="236"/>
      <c r="M41" s="236"/>
      <c r="N41" s="236"/>
      <c r="O41" s="236"/>
      <c r="P41" s="236"/>
      <c r="Q41" s="236"/>
      <c r="R41" s="236"/>
      <c r="S41" s="237"/>
    </row>
    <row r="42" spans="1:20" ht="15" customHeight="1">
      <c r="A42" s="23"/>
      <c r="B42" s="23"/>
      <c r="C42" s="23"/>
      <c r="D42" s="23"/>
      <c r="E42" s="140"/>
      <c r="F42" s="23"/>
      <c r="G42" s="23"/>
      <c r="H42" s="23"/>
      <c r="I42" s="140"/>
      <c r="J42" s="23"/>
      <c r="K42" s="23"/>
      <c r="L42" s="23"/>
      <c r="M42" s="23"/>
      <c r="N42" s="23"/>
      <c r="O42" s="23"/>
      <c r="P42" s="23"/>
      <c r="Q42" s="23"/>
      <c r="R42" s="23"/>
      <c r="S42" s="23"/>
    </row>
    <row r="43" spans="1:20">
      <c r="A43" s="364">
        <v>12</v>
      </c>
      <c r="B43" s="364"/>
      <c r="C43" s="364"/>
      <c r="D43" s="364"/>
      <c r="E43" s="364"/>
      <c r="F43" s="364"/>
      <c r="G43" s="364"/>
      <c r="H43" s="364"/>
      <c r="I43" s="364"/>
      <c r="J43" s="364"/>
      <c r="K43" s="364"/>
      <c r="L43" s="364"/>
      <c r="M43" s="364"/>
      <c r="N43" s="364"/>
      <c r="O43" s="364"/>
      <c r="P43" s="364"/>
      <c r="Q43" s="364"/>
      <c r="R43" s="364"/>
      <c r="S43" s="364"/>
    </row>
  </sheetData>
  <mergeCells count="23">
    <mergeCell ref="K24:M24"/>
    <mergeCell ref="A21:S21"/>
    <mergeCell ref="A22:S22"/>
    <mergeCell ref="Q24:S24"/>
    <mergeCell ref="A24:A25"/>
    <mergeCell ref="A23:S23"/>
    <mergeCell ref="H24:J24"/>
    <mergeCell ref="A43:S43"/>
    <mergeCell ref="A40:S40"/>
    <mergeCell ref="A1:S1"/>
    <mergeCell ref="A2:S2"/>
    <mergeCell ref="A3:S3"/>
    <mergeCell ref="A4:A5"/>
    <mergeCell ref="B4:D4"/>
    <mergeCell ref="Q4:S4"/>
    <mergeCell ref="K4:M4"/>
    <mergeCell ref="N4:P4"/>
    <mergeCell ref="A19:S19"/>
    <mergeCell ref="E24:G24"/>
    <mergeCell ref="B24:D24"/>
    <mergeCell ref="E4:G4"/>
    <mergeCell ref="H4:J4"/>
    <mergeCell ref="N24:P24"/>
  </mergeCells>
  <printOptions horizontalCentered="1"/>
  <pageMargins left="1.1417322834645669" right="0.39370078740157483" top="0.39370078740157483" bottom="0.23622047244094491" header="0" footer="0.19685039370078741"/>
  <pageSetup firstPageNumber="0" orientation="landscape" r:id="rId1"/>
  <colBreaks count="1" manualBreakCount="1">
    <brk id="1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17</vt:i4>
      </vt:variant>
    </vt:vector>
  </HeadingPairs>
  <TitlesOfParts>
    <vt:vector size="34" baseType="lpstr">
      <vt:lpstr>tapa</vt:lpstr>
      <vt:lpstr>part</vt:lpstr>
      <vt:lpstr>cont</vt:lpstr>
      <vt:lpstr>comentario</vt:lpstr>
      <vt:lpstr>c1</vt:lpstr>
      <vt:lpstr>c2 A y B</vt:lpstr>
      <vt:lpstr>g2</vt:lpstr>
      <vt:lpstr>c3</vt:lpstr>
      <vt:lpstr>c4 A y B</vt:lpstr>
      <vt:lpstr>g4 - 5</vt:lpstr>
      <vt:lpstr>c5A</vt:lpstr>
      <vt:lpstr>c5B</vt:lpstr>
      <vt:lpstr>c6</vt:lpstr>
      <vt:lpstr>c7</vt:lpstr>
      <vt:lpstr>c8</vt:lpstr>
      <vt:lpstr>g6</vt:lpstr>
      <vt:lpstr>Recuperado_Hoja1</vt:lpstr>
      <vt:lpstr>'c1'!Área_de_impresión</vt:lpstr>
      <vt:lpstr>'c2 A y B'!Área_de_impresión</vt:lpstr>
      <vt:lpstr>'c3'!Área_de_impresión</vt:lpstr>
      <vt:lpstr>'c4 A y B'!Área_de_impresión</vt:lpstr>
      <vt:lpstr>'c5A'!Área_de_impresión</vt:lpstr>
      <vt:lpstr>'c5B'!Área_de_impresión</vt:lpstr>
      <vt:lpstr>'c6'!Área_de_impresión</vt:lpstr>
      <vt:lpstr>'c7'!Área_de_impresión</vt:lpstr>
      <vt:lpstr>'c8'!Área_de_impresión</vt:lpstr>
      <vt:lpstr>comentario!Área_de_impresión</vt:lpstr>
      <vt:lpstr>cont!Área_de_impresión</vt:lpstr>
      <vt:lpstr>'g2'!Área_de_impresión</vt:lpstr>
      <vt:lpstr>'g4 - 5'!Área_de_impresión</vt:lpstr>
      <vt:lpstr>'g6'!Área_de_impresión</vt:lpstr>
      <vt:lpstr>part!Área_de_impresión</vt:lpstr>
      <vt:lpstr>tapa!Área_de_impresión</vt:lpstr>
      <vt:lpstr>'c8'!Títulos_a_imprimir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Aida Guerrero López</dc:creator>
  <cp:lastModifiedBy>Javier Cerpa Contreras</cp:lastModifiedBy>
  <cp:lastPrinted>2018-08-08T14:49:43Z</cp:lastPrinted>
  <dcterms:created xsi:type="dcterms:W3CDTF">2008-12-10T19:16:04Z</dcterms:created>
  <dcterms:modified xsi:type="dcterms:W3CDTF">2018-08-08T14:53:35Z</dcterms:modified>
</cp:coreProperties>
</file>